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N21" i="431"/>
  <c r="O9" i="431"/>
  <c r="O13" i="431"/>
  <c r="O17" i="431"/>
  <c r="O21" i="431"/>
  <c r="P9" i="431"/>
  <c r="P13" i="431"/>
  <c r="P17" i="431"/>
  <c r="P21" i="431"/>
  <c r="Q9" i="431"/>
  <c r="Q13" i="431"/>
  <c r="Q17" i="431"/>
  <c r="Q21" i="431"/>
  <c r="C15" i="431"/>
  <c r="C19" i="431"/>
  <c r="C23" i="431"/>
  <c r="D15" i="431"/>
  <c r="D23" i="431"/>
  <c r="E15" i="431"/>
  <c r="E23" i="431"/>
  <c r="F15" i="431"/>
  <c r="F23" i="431"/>
  <c r="G15" i="431"/>
  <c r="G23" i="431"/>
  <c r="H15" i="431"/>
  <c r="H23" i="431"/>
  <c r="I15" i="431"/>
  <c r="I23" i="431"/>
  <c r="J15" i="431"/>
  <c r="J23" i="431"/>
  <c r="K15" i="431"/>
  <c r="K23" i="431"/>
  <c r="L11" i="431"/>
  <c r="L19" i="431"/>
  <c r="M11" i="431"/>
  <c r="M19" i="431"/>
  <c r="N11" i="431"/>
  <c r="N19" i="431"/>
  <c r="O11" i="431"/>
  <c r="O19" i="431"/>
  <c r="P11" i="431"/>
  <c r="P19" i="431"/>
  <c r="Q15" i="431"/>
  <c r="Q23" i="431"/>
  <c r="C12" i="431"/>
  <c r="C20" i="431"/>
  <c r="D12" i="431"/>
  <c r="D20" i="431"/>
  <c r="E12" i="431"/>
  <c r="E20" i="431"/>
  <c r="E24" i="431"/>
  <c r="F16" i="431"/>
  <c r="F24" i="431"/>
  <c r="G16" i="431"/>
  <c r="G24" i="431"/>
  <c r="H16" i="431"/>
  <c r="H24" i="431"/>
  <c r="I16" i="431"/>
  <c r="I24" i="431"/>
  <c r="J16" i="431"/>
  <c r="J24" i="431"/>
  <c r="K16" i="431"/>
  <c r="C10" i="431"/>
  <c r="C14" i="431"/>
  <c r="C18" i="431"/>
  <c r="C22" i="431"/>
  <c r="D10" i="431"/>
  <c r="D14" i="431"/>
  <c r="D18" i="431"/>
  <c r="D22" i="431"/>
  <c r="E10" i="431"/>
  <c r="E14" i="431"/>
  <c r="E18" i="431"/>
  <c r="E22" i="431"/>
  <c r="F10" i="431"/>
  <c r="F14" i="431"/>
  <c r="F18" i="431"/>
  <c r="F22" i="431"/>
  <c r="G10" i="431"/>
  <c r="G14" i="431"/>
  <c r="G18" i="431"/>
  <c r="G22" i="431"/>
  <c r="H10" i="431"/>
  <c r="H14" i="431"/>
  <c r="H18" i="431"/>
  <c r="H22" i="431"/>
  <c r="I10" i="431"/>
  <c r="I14" i="431"/>
  <c r="I18" i="431"/>
  <c r="I22" i="431"/>
  <c r="J10" i="431"/>
  <c r="J14" i="431"/>
  <c r="J18" i="431"/>
  <c r="J22" i="431"/>
  <c r="K10" i="431"/>
  <c r="K14" i="431"/>
  <c r="K18" i="431"/>
  <c r="K22" i="431"/>
  <c r="L10" i="431"/>
  <c r="L14" i="431"/>
  <c r="L18" i="431"/>
  <c r="L22" i="431"/>
  <c r="M10" i="431"/>
  <c r="M14" i="431"/>
  <c r="M18" i="431"/>
  <c r="M22" i="431"/>
  <c r="N10" i="431"/>
  <c r="N14" i="431"/>
  <c r="N18" i="431"/>
  <c r="N22" i="431"/>
  <c r="O10" i="431"/>
  <c r="O14" i="431"/>
  <c r="O18" i="431"/>
  <c r="O22" i="431"/>
  <c r="P10" i="431"/>
  <c r="P14" i="431"/>
  <c r="P18" i="431"/>
  <c r="P22" i="431"/>
  <c r="Q10" i="431"/>
  <c r="Q14" i="431"/>
  <c r="Q18" i="431"/>
  <c r="Q22" i="431"/>
  <c r="C11" i="431"/>
  <c r="D11" i="431"/>
  <c r="D19" i="431"/>
  <c r="E11" i="431"/>
  <c r="E19" i="431"/>
  <c r="F11" i="431"/>
  <c r="F19" i="431"/>
  <c r="G11" i="431"/>
  <c r="G19" i="431"/>
  <c r="H11" i="431"/>
  <c r="H19" i="431"/>
  <c r="I11" i="431"/>
  <c r="I19" i="431"/>
  <c r="J11" i="431"/>
  <c r="J19" i="431"/>
  <c r="K11" i="431"/>
  <c r="K19" i="431"/>
  <c r="L15" i="431"/>
  <c r="L23" i="431"/>
  <c r="M15" i="431"/>
  <c r="M23" i="431"/>
  <c r="N15" i="431"/>
  <c r="N23" i="431"/>
  <c r="O15" i="431"/>
  <c r="O23" i="431"/>
  <c r="P15" i="431"/>
  <c r="P23" i="431"/>
  <c r="Q11" i="431"/>
  <c r="Q19" i="431"/>
  <c r="C16" i="431"/>
  <c r="C24" i="431"/>
  <c r="D16" i="431"/>
  <c r="D24" i="431"/>
  <c r="E16" i="431"/>
  <c r="F12" i="431"/>
  <c r="F20" i="431"/>
  <c r="G12" i="431"/>
  <c r="G20" i="431"/>
  <c r="H12" i="431"/>
  <c r="H20" i="431"/>
  <c r="I12" i="431"/>
  <c r="I20" i="431"/>
  <c r="J12" i="431"/>
  <c r="J20" i="431"/>
  <c r="K12" i="431"/>
  <c r="K20" i="431"/>
  <c r="K24" i="431"/>
  <c r="L24" i="431"/>
  <c r="M24" i="431"/>
  <c r="N24" i="431"/>
  <c r="O24" i="431"/>
  <c r="P24" i="431"/>
  <c r="Q24" i="431"/>
  <c r="N12" i="431"/>
  <c r="O12" i="431"/>
  <c r="P12" i="431"/>
  <c r="Q12" i="431"/>
  <c r="L16" i="431"/>
  <c r="M16" i="431"/>
  <c r="O16" i="431"/>
  <c r="P16" i="431"/>
  <c r="Q16" i="431"/>
  <c r="L20" i="431"/>
  <c r="N20" i="431"/>
  <c r="P20" i="431"/>
  <c r="L12" i="431"/>
  <c r="M12" i="431"/>
  <c r="N16" i="431"/>
  <c r="M20" i="431"/>
  <c r="O20" i="431"/>
  <c r="Q20" i="431"/>
  <c r="I8" i="431"/>
  <c r="E8" i="431"/>
  <c r="H8" i="431"/>
  <c r="L8" i="431"/>
  <c r="J8" i="431"/>
  <c r="F8" i="431"/>
  <c r="M8" i="431"/>
  <c r="K8" i="431"/>
  <c r="D8" i="431"/>
  <c r="O8" i="431"/>
  <c r="P8" i="431"/>
  <c r="N8" i="431"/>
  <c r="Q8" i="431"/>
  <c r="C8" i="431"/>
  <c r="G8" i="431"/>
  <c r="R20" i="431" l="1"/>
  <c r="S20" i="431"/>
  <c r="S16" i="431"/>
  <c r="R16" i="431"/>
  <c r="R12" i="431"/>
  <c r="S12" i="431"/>
  <c r="R24" i="431"/>
  <c r="S24" i="431"/>
  <c r="S19" i="431"/>
  <c r="R19" i="431"/>
  <c r="R11" i="431"/>
  <c r="S11" i="431"/>
  <c r="R22" i="431"/>
  <c r="S22" i="431"/>
  <c r="R18" i="431"/>
  <c r="S18" i="431"/>
  <c r="R14" i="431"/>
  <c r="S14" i="431"/>
  <c r="R10" i="431"/>
  <c r="S10" i="431"/>
  <c r="R23" i="431"/>
  <c r="S23" i="431"/>
  <c r="R15" i="431"/>
  <c r="S15" i="431"/>
  <c r="R21" i="431"/>
  <c r="S21" i="431"/>
  <c r="R17" i="431"/>
  <c r="S17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Q3" i="345" l="1"/>
  <c r="H3" i="390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<sst xmlns="http://schemas.openxmlformats.org/spreadsheetml/2006/main" count="9494" uniqueCount="1632">
  <si>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</si>
  <si>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</si>
  <si>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</si>
  <si>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</si>
  <si>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</si>
  <si>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</si>
  <si>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</si>
  <si>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</si>
  <si>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</si>
  <si>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</si>
  <si>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</si>
  <si>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</si>
  <si>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</si>
  <si>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</si>
  <si>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</si>
  <si>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</si>
  <si>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</si>
  <si>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</si>
  <si>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</si>
  <si>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</si>
  <si>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</si>
  <si>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</si>
  <si>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</si>
  <si>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</si>
  <si>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</si>
  <si>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</si>
  <si>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</si>
  <si>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</si>
  <si>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</si>
  <si>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</si>
  <si>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</si>
  <si>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</si>
  <si>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</si>
  <si>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</si>
  <si>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</si>
  <si>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</si>
  <si>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</si>
  <si>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</si>
  <si>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</si>
  <si>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</si>
  <si>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</si>
  <si>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</si>
  <si>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</si>
  <si>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</si>
  <si>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</si>
  <si>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</si>
  <si>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</si>
  <si>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</si>
  <si>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</si>
  <si>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</si>
  <si>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</si>
  <si>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</si>
  <si>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</si>
  <si>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</si>
  <si>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</si>
  <si>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</si>
  <si>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</si>
  <si>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</si>
  <si>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</si>
  <si>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</si>
  <si>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</si>
  <si>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</si>
  <si>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</si>
  <si>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</si>
  <si>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</si>
  <si>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</si>
  <si>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</si>
  <si>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</si>
  <si>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</si>
  <si>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</si>
  <si>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</si>
  <si>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</si>
  <si>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</si>
  <si>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</si>
  <si>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</si>
  <si>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</si>
  <si>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</si>
  <si>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</si>
  <si>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</si>
  <si>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</si>
  <si>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</si>
  <si>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</si>
  <si>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</si>
  <si>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</si>
  <si>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</si>
  <si>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</si>
  <si>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</si>
  <si>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</si>
  <si>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</si>
  <si>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</si>
  <si>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</si>
  <si>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</si>
  <si>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</si>
  <si>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</si>
  <si>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</si>
  <si>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</si>
  <si>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</si>
  <si>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</si>
  <si>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</si>
  <si>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</si>
  <si>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</si>
  <si>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</si>
  <si>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</si>
  <si>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</si>
  <si>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</si>
  <si>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</si>
  <si>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</si>
  <si>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</si>
  <si>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</si>
  <si>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</si>
  <si>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</si>
  <si>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</si>
  <si>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</si>
  <si>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</si>
  <si>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</si>
  <si>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</si>
  <si>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</si>
  <si>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</si>
  <si>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</si>
  <si>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</si>
  <si>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</si>
  <si>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</si>
  <si>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</si>
  <si>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</si>
  <si>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</si>
  <si>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</si>
  <si>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</si>
  <si>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</si>
  <si>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</si>
  <si>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</si>
  <si>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</si>
  <si>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</si>
  <si>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</si>
  <si>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</si>
  <si>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</si>
  <si>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</si>
  <si>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</si>
  <si>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</si>
  <si>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</si>
  <si>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</si>
  <si>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</si>
  <si>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</si>
  <si>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</si>
  <si>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</si>
  <si>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</si>
  <si>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</si>
  <si>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</si>
  <si>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</si>
  <si>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</si>
  <si>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</si>
  <si>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</si>
  <si>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</si>
  <si>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</si>
  <si>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</si>
  <si>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</si>
  <si>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</si>
  <si>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</si>
  <si>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</si>
  <si>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</si>
  <si>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</si>
  <si>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</si>
  <si>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</si>
  <si>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</si>
  <si>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</si>
  <si>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</si>
  <si>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</si>
  <si>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</si>
  <si>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</si>
  <si>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</si>
  <si>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</si>
  <si>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</si>
  <si>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</si>
  <si>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</si>
  <si>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</si>
  <si>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</si>
  <si>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</si>
  <si>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</si>
  <si>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</si>
  <si>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</si>
  <si>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</si>
  <si>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</si>
  <si>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</si>
  <si>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</si>
  <si>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</si>
  <si>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</si>
  <si>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</si>
  <si>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</si>
  <si>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</si>
  <si>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</si>
  <si>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</si>
  <si>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</si>
  <si>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</si>
  <si>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</si>
  <si>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</si>
  <si>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</si>
  <si>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</si>
  <si>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</si>
  <si>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</si>
  <si>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</si>
  <si>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</si>
  <si>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</si>
  <si>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</si>
  <si>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</si>
  <si>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</si>
  <si>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</si>
  <si>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</si>
  <si>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</si>
  <si>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</si>
  <si>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</si>
  <si>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</si>
  <si>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</si>
  <si>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</si>
  <si>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</si>
  <si>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</si>
  <si>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</si>
  <si>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</si>
  <si>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</si>
  <si>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</si>
  <si>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</si>
  <si>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</si>
  <si>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</si>
  <si>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</si>
  <si>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</si>
  <si>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</si>
  <si>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</si>
  <si>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</si>
  <si>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</si>
  <si>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</si>
  <si>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</si>
  <si>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</si>
  <si>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</si>
  <si>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</si>
  <si>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</si>
  <si>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</si>
  <si>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</si>
  <si>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</si>
  <si>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</si>
  <si>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</si>
  <si>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</si>
  <si>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</si>
  <si>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</si>
  <si>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</si>
  <si>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</si>
  <si>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</si>
  <si>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</si>
  <si>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</si>
  <si>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</si>
  <si>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</si>
  <si>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</si>
  <si>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</si>
  <si>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</si>
  <si>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</si>
  <si>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</si>
  <si>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</si>
  <si>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</si>
  <si>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</si>
  <si>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</si>
  <si>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</si>
  <si>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</si>
  <si>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</si>
  <si>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</si>
  <si>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</si>
  <si>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</si>
  <si>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</si>
  <si>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</si>
  <si>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</si>
  <si>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</si>
  <si>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</si>
  <si>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</si>
  <si>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</si>
  <si>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</si>
  <si>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</si>
  <si>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</si>
  <si>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</si>
  <si>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</si>
  <si>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</si>
  <si>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</si>
  <si>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</si>
  <si>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</si>
  <si>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</si>
  <si>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</si>
  <si>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</si>
  <si>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</si>
  <si>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</si>
  <si>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</si>
  <si>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</si>
  <si>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</si>
  <si>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</si>
  <si>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</si>
  <si>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</si>
  <si>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</si>
  <si>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</si>
  <si>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</si>
  <si>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</si>
  <si>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</si>
  <si>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</si>
  <si>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</si>
  <si>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</si>
  <si>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</si>
  <si>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</si>
  <si>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</si>
  <si>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</si>
  <si>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</si>
  <si>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</si>
  <si>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</si>
  <si>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</si>
  <si>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</si>
  <si>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</si>
  <si>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</si>
  <si>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</si>
  <si>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</si>
  <si>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</si>
  <si>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</si>
  <si>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</si>
  <si>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</si>
  <si>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</si>
  <si>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</si>
  <si>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</si>
  <si>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</si>
  <si>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50118008     ND - biomedicina (sk.M01)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</si>
  <si>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</si>
  <si>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</si>
  <si>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</si>
  <si>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</si>
  <si>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</si>
  <si>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</si>
  <si>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</si>
  <si>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</si>
  <si>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</si>
  <si>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</si>
  <si>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</si>
  <si>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</si>
  <si>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</si>
  <si>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</si>
  <si>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</si>
  <si>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</si>
  <si>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</si>
  <si>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</si>
  <si>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</si>
  <si>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</si>
  <si>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</si>
  <si>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</si>
  <si>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</si>
  <si>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</si>
  <si>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</si>
  <si>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</si>
  <si>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</si>
  <si>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</si>
  <si>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</si>
  <si>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</si>
  <si>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</si>
  <si>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</si>
  <si>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</si>
  <si>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</si>
  <si>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</si>
  <si>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</si>
  <si>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</si>
  <si>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</si>
  <si>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</si>
  <si>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</si>
  <si>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</si>
  <si>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</si>
  <si>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</si>
  <si>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</si>
  <si>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</si>
  <si>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</si>
  <si>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</si>
  <si>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</si>
  <si>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</si>
  <si>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</si>
  <si>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</si>
  <si>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</si>
  <si>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</si>
  <si>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</si>
  <si>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</si>
  <si>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</si>
  <si>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</si>
  <si>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51874005     inzerce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</si>
  <si>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</si>
  <si>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</si>
  <si>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</si>
  <si>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</si>
  <si>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</si>
  <si>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</si>
  <si>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</si>
  <si>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</si>
  <si>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</si>
  <si>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</si>
  <si>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</si>
  <si>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</si>
  <si>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</si>
  <si>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</si>
  <si>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</si>
  <si>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</si>
  <si>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</si>
  <si>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</si>
  <si>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</si>
  <si>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</si>
  <si>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</si>
  <si>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</si>
  <si>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</si>
  <si>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</si>
  <si>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</si>
  <si>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</si>
  <si>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</si>
  <si>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</si>
  <si>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</si>
  <si>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</si>
  <si>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</si>
  <si>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</si>
  <si>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</si>
  <si>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</si>
  <si>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</si>
  <si>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</si>
  <si>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</si>
  <si>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</si>
  <si>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</si>
  <si>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</si>
  <si>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</si>
  <si>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</si>
  <si>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</si>
  <si>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</si>
  <si>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</si>
  <si>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54910016     potraviny - ztratné do normy při zpracování</t>
  </si>
  <si>
    <t>54921     Odměny dárcům</t>
  </si>
  <si>
    <t>54921000     odměny dárcům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</si>
  <si>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</si>
  <si>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</si>
  <si>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</si>
  <si>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</si>
  <si>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</si>
  <si>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</si>
  <si>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</si>
  <si>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</si>
  <si>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</si>
  <si>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</si>
  <si>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</si>
  <si>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</si>
  <si>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</si>
  <si>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</si>
  <si>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</si>
  <si>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</si>
  <si>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</si>
  <si>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</si>
  <si>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</si>
  <si>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</si>
  <si>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</si>
  <si>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</si>
  <si>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</si>
  <si>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</si>
  <si>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</si>
  <si>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</si>
  <si>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</si>
  <si>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</si>
  <si>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</si>
  <si>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</si>
  <si>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</si>
  <si>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</si>
  <si>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</si>
  <si>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</si>
  <si>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</si>
  <si>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</si>
  <si>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</si>
  <si>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</si>
  <si>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</si>
  <si>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</si>
  <si>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</si>
  <si>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</si>
  <si>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</si>
  <si>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</si>
  <si>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</si>
  <si>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</si>
  <si>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</si>
  <si>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</si>
  <si>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</si>
  <si>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</si>
  <si>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</si>
  <si>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</si>
  <si>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</si>
  <si>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</si>
  <si>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</si>
  <si>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</si>
  <si>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</si>
  <si>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</si>
  <si>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</si>
  <si>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</si>
  <si>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</si>
  <si>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</si>
  <si>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</si>
  <si>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</si>
  <si>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</si>
  <si>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</si>
  <si>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</si>
  <si>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</si>
  <si>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</si>
  <si>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</si>
  <si>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</si>
  <si>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</si>
  <si>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</si>
  <si>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</si>
  <si>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</si>
  <si>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</si>
  <si>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</si>
  <si>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</si>
  <si>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</si>
  <si>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</si>
  <si>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</si>
  <si>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</si>
  <si>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</si>
  <si>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</si>
  <si>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</si>
  <si>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</si>
  <si>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</si>
  <si>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</si>
  <si>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</si>
  <si>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</si>
  <si>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</si>
  <si>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</si>
  <si>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</si>
  <si>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</si>
  <si>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</si>
  <si>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</si>
  <si>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</si>
  <si>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</si>
  <si>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</si>
  <si>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</si>
  <si>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</si>
  <si>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</si>
  <si>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</si>
  <si>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</si>
  <si>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</si>
  <si>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</si>
  <si>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</si>
  <si>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</si>
  <si>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</si>
  <si>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</si>
  <si>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</si>
  <si>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</si>
  <si>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</si>
  <si>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</si>
  <si>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</si>
  <si>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</si>
  <si>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</si>
  <si>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</si>
  <si>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</si>
  <si>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</si>
  <si>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</si>
  <si>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</si>
  <si>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</si>
  <si>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</si>
  <si>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</si>
  <si>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</si>
  <si>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</si>
  <si>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</si>
  <si>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</si>
  <si>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</si>
  <si>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</si>
  <si>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</si>
  <si>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DZ TRIXO LIND 100 ml</t>
  </si>
  <si>
    <t>ALGIFEN NEO</t>
  </si>
  <si>
    <t>POR GTT SOL 1X50ML</t>
  </si>
  <si>
    <t>ANACID</t>
  </si>
  <si>
    <t>SUS 12X5ML(SACKY)</t>
  </si>
  <si>
    <t>Calcium 500 forte eff 20 tbl Generica</t>
  </si>
  <si>
    <t>CALCIUM BIOTIKA</t>
  </si>
  <si>
    <t>INJ 10X10ML/1GM</t>
  </si>
  <si>
    <t>CALCIUM-SANDOZ FORTE 500 MG</t>
  </si>
  <si>
    <t>POR TBL EFF 20X500MG</t>
  </si>
  <si>
    <t>FERRO-FOLGAMMA</t>
  </si>
  <si>
    <t>CPS 50</t>
  </si>
  <si>
    <t>FYZIOLOGICKÝ ROZTOK VIAFLO</t>
  </si>
  <si>
    <t>INF SOL 20X500ML</t>
  </si>
  <si>
    <t>INF SOL 30X250ML</t>
  </si>
  <si>
    <t>INF SOL 50X100ML</t>
  </si>
  <si>
    <t>INF SOL 10X1000ML</t>
  </si>
  <si>
    <t>GUTRON 2.5MG</t>
  </si>
  <si>
    <t>TBL 50X2.5MG</t>
  </si>
  <si>
    <t>P</t>
  </si>
  <si>
    <t>HIRUDOID</t>
  </si>
  <si>
    <t>DRM CRM 1X40GM</t>
  </si>
  <si>
    <t>IBALGIN 200</t>
  </si>
  <si>
    <t>POR TBL FLM 24X200MG</t>
  </si>
  <si>
    <t>IBALGIN 400 TBL 24</t>
  </si>
  <si>
    <t xml:space="preserve">POR TBL FLM 24X400MG </t>
  </si>
  <si>
    <t>INFADOLAN</t>
  </si>
  <si>
    <t>DRM UNG 1X30GM</t>
  </si>
  <si>
    <t>IR  0.9%SOD.CHLOR.FOR IRR. 6X1000 ML</t>
  </si>
  <si>
    <t>Fres. Versylene</t>
  </si>
  <si>
    <t>IR OG. OPHTHALMO-SEPTONEX</t>
  </si>
  <si>
    <t>GTT OPH 1X10ML</t>
  </si>
  <si>
    <t>IR SOL.DMSO 27%  75 ml</t>
  </si>
  <si>
    <t>IR 75 ml</t>
  </si>
  <si>
    <t>KL AQUA PURIF. KUL,FAG 5 kg</t>
  </si>
  <si>
    <t>KL PRIPRAVEK</t>
  </si>
  <si>
    <t>MAGNESIUM SULFURICUM BIOTIKA</t>
  </si>
  <si>
    <t>INJ 5X10ML 10%</t>
  </si>
  <si>
    <t>MAGNOSOLV</t>
  </si>
  <si>
    <t>GRA 30X6.1GM(SACKY)</t>
  </si>
  <si>
    <t>OPHTHALMO-SEPTONEX</t>
  </si>
  <si>
    <t>OPH GTT SOL 1X10ML PLAST</t>
  </si>
  <si>
    <t>PARALEN 500</t>
  </si>
  <si>
    <t>POR TBL NOB 24X500MG</t>
  </si>
  <si>
    <t>SORBIFER DURULES</t>
  </si>
  <si>
    <t>POR TBL FLM 100X100MG</t>
  </si>
  <si>
    <t>3590 - TO: výroba</t>
  </si>
  <si>
    <t>C05BA01 - ORGANO-HEPARINOID</t>
  </si>
  <si>
    <t>C05BA01</t>
  </si>
  <si>
    <t>100308</t>
  </si>
  <si>
    <t>300MG/100G CRM 40G</t>
  </si>
  <si>
    <t>Přehled plnění pozitivního listu - spotřeba léčivých přípravků - orientační přehled</t>
  </si>
  <si>
    <t>35 - Transfuzní oddělení</t>
  </si>
  <si>
    <t>3541 - laboratoř - SVLS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</si>
  <si>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</si>
  <si>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</si>
  <si>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</si>
  <si>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</si>
  <si>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</si>
  <si>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</si>
  <si>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</si>
  <si>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</si>
  <si>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</si>
  <si>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</si>
  <si>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</si>
  <si>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</si>
  <si>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Smital Jan</t>
  </si>
  <si>
    <t>Sulovská Ivana</t>
  </si>
  <si>
    <t>Šnyrychová Lucie</t>
  </si>
  <si>
    <t>ANTIBIOTIKA V KOMBINACI S OSTATNÍMI LÉČIVY</t>
  </si>
  <si>
    <t>1077</t>
  </si>
  <si>
    <t>OPHTHALMO-FRAMYKOIN COMP.</t>
  </si>
  <si>
    <t>OPH UNG 5G</t>
  </si>
  <si>
    <t>BEKLOMETASON</t>
  </si>
  <si>
    <t>47374</t>
  </si>
  <si>
    <t>ECOBEC</t>
  </si>
  <si>
    <t>50MCG INH SOL PSS 200DÁV</t>
  </si>
  <si>
    <t>BETAMETHASON A ANTIBIOTIKA</t>
  </si>
  <si>
    <t>83973</t>
  </si>
  <si>
    <t>FUCICORT</t>
  </si>
  <si>
    <t>20MG/G+1MG/1G CRM 15G</t>
  </si>
  <si>
    <t>225275</t>
  </si>
  <si>
    <t>20MG/G+1MG/1G CRM 20G</t>
  </si>
  <si>
    <t>CETIRIZIN</t>
  </si>
  <si>
    <t>5496</t>
  </si>
  <si>
    <t>ZODAC</t>
  </si>
  <si>
    <t>10MG TBL FLM 60</t>
  </si>
  <si>
    <t>DIOSMIN, KOMBINACE</t>
  </si>
  <si>
    <t>132908</t>
  </si>
  <si>
    <t>DETRALEX</t>
  </si>
  <si>
    <t>500MG TBL FLM 120</t>
  </si>
  <si>
    <t>CHLORHEXIDIN, KOMBINACE</t>
  </si>
  <si>
    <t>98191</t>
  </si>
  <si>
    <t>CYTEAL</t>
  </si>
  <si>
    <t>0,5G/0,5G/1,5G DRM LIQ 500ML</t>
  </si>
  <si>
    <t>OMEPRAZOL</t>
  </si>
  <si>
    <t>115318</t>
  </si>
  <si>
    <t>HELICID 20 ZENTIVA</t>
  </si>
  <si>
    <t>20MG CPS ETD 90</t>
  </si>
  <si>
    <t>PARACETAMOL</t>
  </si>
  <si>
    <t>4343</t>
  </si>
  <si>
    <t>PARALEN 500 SUP</t>
  </si>
  <si>
    <t>500MG SUP 5</t>
  </si>
  <si>
    <t>PITOFENON A ANALGETIKA</t>
  </si>
  <si>
    <t>107987</t>
  </si>
  <si>
    <t>ANALGIN</t>
  </si>
  <si>
    <t>INJ SOL 5X5ML</t>
  </si>
  <si>
    <t>ROSUVASTATIN</t>
  </si>
  <si>
    <t>145574</t>
  </si>
  <si>
    <t>ROSUMOP</t>
  </si>
  <si>
    <t>20MG TBL FLM 100</t>
  </si>
  <si>
    <t>RŮZNÉ JINÉ KOMBINACE ŽELEZA</t>
  </si>
  <si>
    <t>99138</t>
  </si>
  <si>
    <t>AKTIFERRIN</t>
  </si>
  <si>
    <t>9,48MG/ML POR GTT SOL 30ML</t>
  </si>
  <si>
    <t>MULTIENZYMOVÉ PŘÍPRAVKY (LIPASA, PROTEASA APOD.)</t>
  </si>
  <si>
    <t>200305</t>
  </si>
  <si>
    <t>KREON 10 000</t>
  </si>
  <si>
    <t>10000U CPS ETD 50</t>
  </si>
  <si>
    <t>SODNÁ SŮL LEVOTHYROXINU</t>
  </si>
  <si>
    <t>69189</t>
  </si>
  <si>
    <t>EUTHYROX</t>
  </si>
  <si>
    <t>50MCG TBL NOB 100 II</t>
  </si>
  <si>
    <t>CEFUROXIM</t>
  </si>
  <si>
    <t>215111</t>
  </si>
  <si>
    <t>ZNOBACT</t>
  </si>
  <si>
    <t>500MG TBL FLM 14</t>
  </si>
  <si>
    <t>GESTODEN A ETHINYLESTRADIOL</t>
  </si>
  <si>
    <t>46707</t>
  </si>
  <si>
    <t>LOGEST</t>
  </si>
  <si>
    <t>0,075MG/0,02MG TBL OBD 3X21</t>
  </si>
  <si>
    <t>97557</t>
  </si>
  <si>
    <t>LINDYNETTE 20</t>
  </si>
  <si>
    <t>75MCG/20MCG TBL OBD 3X21</t>
  </si>
  <si>
    <t>JINÁ ANTIBIOTIKA PRO LOKÁLNÍ APLIKACI</t>
  </si>
  <si>
    <t>1066</t>
  </si>
  <si>
    <t>FRAMYKOIN</t>
  </si>
  <si>
    <t>250IU/G+5,2MG/G UNG 10G</t>
  </si>
  <si>
    <t>LORATADIN</t>
  </si>
  <si>
    <t>14910</t>
  </si>
  <si>
    <t>FLONIDAN</t>
  </si>
  <si>
    <t>10MG TBL NOB 90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</si>
  <si>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</si>
  <si>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</si>
  <si>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</si>
  <si>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</si>
  <si>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</si>
  <si>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</si>
  <si>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</si>
  <si>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</si>
  <si>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SULFAMETHOXAZOL A TRIMETHOPRIM</t>
  </si>
  <si>
    <t>3377</t>
  </si>
  <si>
    <t>BISEPTOL</t>
  </si>
  <si>
    <t>400MG/80MG TBL NOB 20</t>
  </si>
  <si>
    <t>JINÉ KAPILÁRY STABILIZUJÍCÍ LÁTKY</t>
  </si>
  <si>
    <t>202701</t>
  </si>
  <si>
    <t>AESCIN-TEVA</t>
  </si>
  <si>
    <t>20MG TBL ENT 90</t>
  </si>
  <si>
    <t>ACIKLOVIR</t>
  </si>
  <si>
    <t>155938</t>
  </si>
  <si>
    <t>HERPESIN 200</t>
  </si>
  <si>
    <t>200MG TBL NOB 25</t>
  </si>
  <si>
    <t>ATORVASTATIN</t>
  </si>
  <si>
    <t>93018</t>
  </si>
  <si>
    <t>SORTIS</t>
  </si>
  <si>
    <t>225112</t>
  </si>
  <si>
    <t>ATORVASTATIN ACTAVIS</t>
  </si>
  <si>
    <t>47725</t>
  </si>
  <si>
    <t>ZINNAT</t>
  </si>
  <si>
    <t>250MG TBL FLM 10</t>
  </si>
  <si>
    <t>DESOGESTREL A ETHINYLESTRADIOL</t>
  </si>
  <si>
    <t>96549</t>
  </si>
  <si>
    <t>MARVELON</t>
  </si>
  <si>
    <t>0,15MG/0,03MG TBL NOB 3X21</t>
  </si>
  <si>
    <t>180527</t>
  </si>
  <si>
    <t>GUAJFENESIN</t>
  </si>
  <si>
    <t>94234</t>
  </si>
  <si>
    <t>GUAJACURAN</t>
  </si>
  <si>
    <t>200MG TBL OBD 30</t>
  </si>
  <si>
    <t>KORTIKOSTEROIDY</t>
  </si>
  <si>
    <t>84700</t>
  </si>
  <si>
    <t>OTOBACID N</t>
  </si>
  <si>
    <t>0,2MG/G+5MG/G+479,8MG/G AUR GTT SOL 1X5ML</t>
  </si>
  <si>
    <t>KYSELINA FUSIDOVÁ</t>
  </si>
  <si>
    <t>84492</t>
  </si>
  <si>
    <t>FUCIDIN</t>
  </si>
  <si>
    <t>20MG/G CRM 1X15G</t>
  </si>
  <si>
    <t>NITROFURANTOIN</t>
  </si>
  <si>
    <t>207280</t>
  </si>
  <si>
    <t>FUROLIN</t>
  </si>
  <si>
    <t>122114</t>
  </si>
  <si>
    <t>APO-OME 20</t>
  </si>
  <si>
    <t>20MG CPS ETD 100</t>
  </si>
  <si>
    <t>88708</t>
  </si>
  <si>
    <t>ALGIFEN</t>
  </si>
  <si>
    <t>500MG/5,25MG/0,1MG TBL NOB 20</t>
  </si>
  <si>
    <t>SIMVASTATIN</t>
  </si>
  <si>
    <t>144127</t>
  </si>
  <si>
    <t>SIMVASTATIN MYLAN</t>
  </si>
  <si>
    <t>20MG TBL FLM 100 I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</si>
  <si>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</si>
  <si>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</si>
  <si>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</si>
  <si>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</si>
  <si>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</si>
  <si>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</si>
  <si>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</si>
  <si>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</si>
  <si>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187427</t>
  </si>
  <si>
    <t>LETROX</t>
  </si>
  <si>
    <t>100MCG TBL NOB 100</t>
  </si>
  <si>
    <t>46694</t>
  </si>
  <si>
    <t>125MCG TBL NOB 100 II</t>
  </si>
  <si>
    <t>BETAMETHASON</t>
  </si>
  <si>
    <t>192216</t>
  </si>
  <si>
    <t>DIPROSONE</t>
  </si>
  <si>
    <t>0,5MG/G UNG 30G</t>
  </si>
  <si>
    <t>18523</t>
  </si>
  <si>
    <t>XORIMAX</t>
  </si>
  <si>
    <t>14075</t>
  </si>
  <si>
    <t>500MG TBL FLM 60</t>
  </si>
  <si>
    <t>46706</t>
  </si>
  <si>
    <t>0,075MG/0,02MG TBL OBD 21</t>
  </si>
  <si>
    <t>HOŘČÍK (RŮZNÉ SOLE V KOMBINACI)</t>
  </si>
  <si>
    <t>66555</t>
  </si>
  <si>
    <t>365MG POR GRA SOL SCC 30</t>
  </si>
  <si>
    <t>KETOPROFEN</t>
  </si>
  <si>
    <t>16287</t>
  </si>
  <si>
    <t>FASTUM</t>
  </si>
  <si>
    <t>25MG/G GEL 100G</t>
  </si>
  <si>
    <t>KLARITHROMYCIN</t>
  </si>
  <si>
    <t>202905</t>
  </si>
  <si>
    <t>KLACID 250</t>
  </si>
  <si>
    <t>250MG TBL FLM 14</t>
  </si>
  <si>
    <t>16476</t>
  </si>
  <si>
    <t>KLABAX</t>
  </si>
  <si>
    <t>KODEIN</t>
  </si>
  <si>
    <t>56993</t>
  </si>
  <si>
    <t>CODEIN SLOVAKOFARMA</t>
  </si>
  <si>
    <t>30MG TBL NOB 10</t>
  </si>
  <si>
    <t>KOMBINACE RŮZNÝCH ANTIBIOTIK</t>
  </si>
  <si>
    <t>1076</t>
  </si>
  <si>
    <t>OPHTHALMO-FRAMYKOIN</t>
  </si>
  <si>
    <t>KYSELINA ACETYLSALICYLOVÁ</t>
  </si>
  <si>
    <t>188850</t>
  </si>
  <si>
    <t>STACYL</t>
  </si>
  <si>
    <t>100MG TBL ENT 100 I</t>
  </si>
  <si>
    <t>NIFUROXAZID</t>
  </si>
  <si>
    <t>214593</t>
  </si>
  <si>
    <t>ERCEFURYL 200 MG CPS.</t>
  </si>
  <si>
    <t>200MG CPS DUR 14</t>
  </si>
  <si>
    <t>12895</t>
  </si>
  <si>
    <t>100MG POR GRA SUS 30 I</t>
  </si>
  <si>
    <t>157258</t>
  </si>
  <si>
    <t>OMEPRAZOL ACTAVIS</t>
  </si>
  <si>
    <t>PANTOPRAZOL</t>
  </si>
  <si>
    <t>49115</t>
  </si>
  <si>
    <t>CONTROLOC</t>
  </si>
  <si>
    <t>20MG TBL ENT 100</t>
  </si>
  <si>
    <t>214463</t>
  </si>
  <si>
    <t>20MG TBL ENT 90 II</t>
  </si>
  <si>
    <t>PREDNISOLON A ANTISEPTIKA</t>
  </si>
  <si>
    <t>16467</t>
  </si>
  <si>
    <t>IMACORT</t>
  </si>
  <si>
    <t>10MG/G+2,5MG/G+5MG/G CRM 20G</t>
  </si>
  <si>
    <t>PSEUDOEFEDRIN, KOMBINACE</t>
  </si>
  <si>
    <t>216104</t>
  </si>
  <si>
    <t>CLARINASE REPETABS</t>
  </si>
  <si>
    <t>5MG/120MG TBL PRO 14 II</t>
  </si>
  <si>
    <t>RAMIPRIL</t>
  </si>
  <si>
    <t>56972</t>
  </si>
  <si>
    <t>TRITACE</t>
  </si>
  <si>
    <t>1,25MG TBL NOB 20</t>
  </si>
  <si>
    <t>6264</t>
  </si>
  <si>
    <t>SUMETROLIM</t>
  </si>
  <si>
    <t>203954</t>
  </si>
  <si>
    <t>400MG/80MG TBL NOB 28</t>
  </si>
  <si>
    <t>THIETHYLPERAZIN</t>
  </si>
  <si>
    <t>9847</t>
  </si>
  <si>
    <t>TORECAN</t>
  </si>
  <si>
    <t>6,5MG SUP 6</t>
  </si>
  <si>
    <t>ZOLPIDEM</t>
  </si>
  <si>
    <t>146894</t>
  </si>
  <si>
    <t>ZOLPIDEM MYLAN</t>
  </si>
  <si>
    <t>10MG TBL FLM 20</t>
  </si>
  <si>
    <t>146899</t>
  </si>
  <si>
    <t>10MG TBL FLM 50</t>
  </si>
  <si>
    <t>AMOROLFIN</t>
  </si>
  <si>
    <t>45304</t>
  </si>
  <si>
    <t>LOCERYL</t>
  </si>
  <si>
    <t>50MG/ML LAC UGC 1X2,5ML I</t>
  </si>
  <si>
    <t>FENTERMIN</t>
  </si>
  <si>
    <t>97374</t>
  </si>
  <si>
    <t>ADIPEX RETARD</t>
  </si>
  <si>
    <t>15MG CPS RML 100</t>
  </si>
  <si>
    <t>CHOLEKALCIFEROL</t>
  </si>
  <si>
    <t>12023</t>
  </si>
  <si>
    <t>VIGANTOL</t>
  </si>
  <si>
    <t>0,5MG/ML POR GTT SOL 1X10ML</t>
  </si>
  <si>
    <t>SÍRAN ŽELEZNATÝ</t>
  </si>
  <si>
    <t>14711</t>
  </si>
  <si>
    <t>TARDYFERON</t>
  </si>
  <si>
    <t>80MG TBL RET 30 I</t>
  </si>
  <si>
    <t>CYPROTERON A ESTROGEN</t>
  </si>
  <si>
    <t>40416</t>
  </si>
  <si>
    <t>MINERVA</t>
  </si>
  <si>
    <t>0,035MG/2MG TBL OBD 3X21</t>
  </si>
  <si>
    <t>155936</t>
  </si>
  <si>
    <t>HERPESIN 400</t>
  </si>
  <si>
    <t>400MG TBL NOB 25</t>
  </si>
  <si>
    <t>47728</t>
  </si>
  <si>
    <t>NYSTATIN, KOMBINACE</t>
  </si>
  <si>
    <t>107744</t>
  </si>
  <si>
    <t>MACMIROR COMPLEX</t>
  </si>
  <si>
    <t>100MG/40000IU/G VAG UNG 30G</t>
  </si>
  <si>
    <t>184245</t>
  </si>
  <si>
    <t>75MCG TBL NOB 100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</si>
  <si>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</si>
  <si>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</si>
  <si>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</si>
  <si>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</si>
  <si>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J01DC02 - CEFUROXIM</t>
  </si>
  <si>
    <t>H03AA01 - SODNÁ SŮL LEVOTHYROXINU</t>
  </si>
  <si>
    <t>C10AA01 - SIMVASTATIN</t>
  </si>
  <si>
    <t>R06AE07 - CETIRIZIN</t>
  </si>
  <si>
    <t>N05CF02 - ZOLPIDEM</t>
  </si>
  <si>
    <t>C10AA07 - ROSUVASTATIN</t>
  </si>
  <si>
    <t>C09AA05 - RAMIPRIL</t>
  </si>
  <si>
    <t>R06AX13 - LORATADIN</t>
  </si>
  <si>
    <t>A02BC02 - PANTOPRAZOL</t>
  </si>
  <si>
    <t>M01AX17 - NIMESULID</t>
  </si>
  <si>
    <t>C10AA07</t>
  </si>
  <si>
    <t>H03AA01</t>
  </si>
  <si>
    <t>R06AE07</t>
  </si>
  <si>
    <t>J01DC02</t>
  </si>
  <si>
    <t>M01AX17</t>
  </si>
  <si>
    <t>R06AX13</t>
  </si>
  <si>
    <t>A02BC02</t>
  </si>
  <si>
    <t>C09AA05</t>
  </si>
  <si>
    <t>N05CF02</t>
  </si>
  <si>
    <t>C10AA01</t>
  </si>
  <si>
    <t>C10AA05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</si>
  <si>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</si>
  <si>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</si>
  <si>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</si>
  <si>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</si>
  <si>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</si>
  <si>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</si>
  <si>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</si>
  <si>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</si>
  <si>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</si>
  <si>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</si>
  <si>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</si>
  <si>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</si>
  <si>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</si>
  <si>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</si>
  <si>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50115063</t>
  </si>
  <si>
    <t>ZPr - vaky, sety (Z528)</t>
  </si>
  <si>
    <t>ZP366</t>
  </si>
  <si>
    <t>Vak odběrový na plnou krev 4 komorový 450 ml s filtrem QUADRUPLE BAGS LEUKOFLEX 450 ml LCRD bal. á 12 ks LQT6280LU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</si>
  <si>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</si>
  <si>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</si>
  <si>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</si>
  <si>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</si>
  <si>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</si>
  <si>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</si>
  <si>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</si>
  <si>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monoklonální 3x10 ml</t>
  </si>
  <si>
    <t>DH979</t>
  </si>
  <si>
    <t>Anti-AB monoklonální 3x10 ml</t>
  </si>
  <si>
    <t>DH978</t>
  </si>
  <si>
    <t>Anti-B monoklonální 3x10 ml</t>
  </si>
  <si>
    <t>DH980</t>
  </si>
  <si>
    <t>Anti-D IgM monoklonální 10 ml</t>
  </si>
  <si>
    <t>DA605</t>
  </si>
  <si>
    <t>Anti-Fya (polyclonal human IgG) Coombs 5 ml</t>
  </si>
  <si>
    <t>DF038</t>
  </si>
  <si>
    <t>ANTI-Fya 1x12 (+diag. serum)</t>
  </si>
  <si>
    <t>DA606</t>
  </si>
  <si>
    <t>Anti-Fyb (polyclonal human IgG) Coombs 5 ml</t>
  </si>
  <si>
    <t>DF039</t>
  </si>
  <si>
    <t>ANTI-Fyb 1x12 (+diag. serum)</t>
  </si>
  <si>
    <t>DA608</t>
  </si>
  <si>
    <t>Anti-JKb (polyclonal human IgG) Coombs 5 ml</t>
  </si>
  <si>
    <t>DA613</t>
  </si>
  <si>
    <t>Anti-Kpa (polyclonal human IgG) Coombs 5 ml</t>
  </si>
  <si>
    <t>DB549</t>
  </si>
  <si>
    <t>anti-Le(a) CE-IM</t>
  </si>
  <si>
    <t>DB550</t>
  </si>
  <si>
    <t>anti-Le(b) CE-IM</t>
  </si>
  <si>
    <t>DH782</t>
  </si>
  <si>
    <t>Anti-Lu(b) IgG 2 ml</t>
  </si>
  <si>
    <t>DA614</t>
  </si>
  <si>
    <t>Anti-Lua (polyclonal human IgG) Coombs 5 ml</t>
  </si>
  <si>
    <t>DA615</t>
  </si>
  <si>
    <t>Anti-Lub (polyclonal human IgG) Coombs 5 ml</t>
  </si>
  <si>
    <t>DA609</t>
  </si>
  <si>
    <t>Anti-M (monoclonal, murine) Clone LM110/140 5 ml</t>
  </si>
  <si>
    <t>DA610</t>
  </si>
  <si>
    <t>Anti-N (monoclonal, murine) Clone 20H12/MN879 5 m</t>
  </si>
  <si>
    <t>DF037</t>
  </si>
  <si>
    <t>ANTI-s 1x12 (+diag. serum)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</si>
  <si>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</si>
  <si>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</si>
  <si>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</si>
  <si>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</si>
  <si>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</si>
  <si>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</si>
  <si>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</si>
  <si>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</si>
  <si>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</si>
  <si>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</si>
  <si>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</si>
  <si>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</si>
  <si>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</si>
  <si>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</si>
  <si>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</si>
  <si>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</si>
  <si>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</si>
  <si>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</si>
  <si>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</si>
  <si>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</si>
  <si>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</si>
  <si>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</si>
  <si>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</si>
  <si>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</si>
  <si>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</si>
  <si>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</si>
  <si>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</si>
  <si>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</si>
  <si>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</si>
  <si>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</si>
  <si>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</si>
  <si>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</si>
  <si>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</si>
  <si>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</si>
  <si>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</si>
  <si>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</si>
  <si>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</si>
  <si>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</si>
  <si>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</si>
  <si>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</si>
  <si>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</si>
  <si>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</si>
  <si>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DB700</t>
  </si>
  <si>
    <t>CELLPACK 20 l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</si>
  <si>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</si>
  <si>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</si>
  <si>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</si>
  <si>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</si>
  <si>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</si>
  <si>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</si>
  <si>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</si>
  <si>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</si>
  <si>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</si>
  <si>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</si>
  <si>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</si>
  <si>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</si>
  <si>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</si>
  <si>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</si>
  <si>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</si>
  <si>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</si>
  <si>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</si>
  <si>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</si>
  <si>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DD900</t>
  </si>
  <si>
    <t>Diagn.anti-c mon. 5 ml</t>
  </si>
  <si>
    <t>DB539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</si>
  <si>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</si>
  <si>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</si>
  <si>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</si>
  <si>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</si>
  <si>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</si>
  <si>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</si>
  <si>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</si>
  <si>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</si>
  <si>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</si>
  <si>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</si>
  <si>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</si>
  <si>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</si>
  <si>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</si>
  <si>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DB537</t>
  </si>
  <si>
    <t>DIAGN.ANTI-LEA MON. 2ML</t>
  </si>
  <si>
    <t>DD561</t>
  </si>
  <si>
    <t>DIAGN.ANTI-LEB MON. 2ML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</si>
  <si>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</si>
  <si>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</si>
  <si>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</si>
  <si>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</si>
  <si>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</si>
  <si>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</si>
  <si>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</si>
  <si>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</si>
  <si>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</si>
  <si>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</si>
  <si>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DC945</t>
  </si>
  <si>
    <t>DIAGNOSTIKUM ANTI-A MONOKL.</t>
  </si>
  <si>
    <t>DC946</t>
  </si>
  <si>
    <t>DIAGNOSTIKUM ANTI-B MONOKL.</t>
  </si>
  <si>
    <t>DC235</t>
  </si>
  <si>
    <t>DILUENT 2 1X500</t>
  </si>
  <si>
    <t>DG379</t>
  </si>
  <si>
    <t>Doprava 21%</t>
  </si>
  <si>
    <t>DB951</t>
  </si>
  <si>
    <t>GAMMA ELU-KIT II</t>
  </si>
  <si>
    <t>DB853</t>
  </si>
  <si>
    <t>GAMMA QUIN</t>
  </si>
  <si>
    <t>DD736</t>
  </si>
  <si>
    <t>Gamma-clone Anti-Jk(b)</t>
  </si>
  <si>
    <t>DC791</t>
  </si>
  <si>
    <t>CheckcellWeak 10 ml</t>
  </si>
  <si>
    <t>DF035</t>
  </si>
  <si>
    <t>ID anti S +Test serum, ID-anti S</t>
  </si>
  <si>
    <t>DH885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</si>
  <si>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</si>
  <si>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</si>
  <si>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</si>
  <si>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</si>
  <si>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</si>
  <si>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</si>
  <si>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</si>
  <si>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</si>
  <si>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</si>
  <si>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</si>
  <si>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</si>
  <si>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</si>
  <si>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</si>
  <si>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</si>
  <si>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</si>
  <si>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</si>
  <si>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</si>
  <si>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</si>
  <si>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</si>
  <si>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</si>
  <si>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</si>
  <si>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</si>
  <si>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</si>
  <si>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DD067</t>
  </si>
  <si>
    <t>ID-Card Reverse Grouping with Screening</t>
  </si>
  <si>
    <t>DH312</t>
  </si>
  <si>
    <t>ID-DiaCell A1B</t>
  </si>
  <si>
    <t>DB625</t>
  </si>
  <si>
    <t>ID-DIACELL I+II+IIIP,3X10ML</t>
  </si>
  <si>
    <t>DB621</t>
  </si>
  <si>
    <t>ID-DiaCell I-II-III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</si>
  <si>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</si>
  <si>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</si>
  <si>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</si>
  <si>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</si>
  <si>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</si>
  <si>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</si>
  <si>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</si>
  <si>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</si>
  <si>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</si>
  <si>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</si>
  <si>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</si>
  <si>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</si>
  <si>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</si>
  <si>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</si>
  <si>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</si>
  <si>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</si>
  <si>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</si>
  <si>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</si>
  <si>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</si>
  <si>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</si>
  <si>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DD737</t>
  </si>
  <si>
    <t>ImmuClone  Anti-S, IgM, 5 ml</t>
  </si>
  <si>
    <t>DD768</t>
  </si>
  <si>
    <t>ImmuClone  Anti-s, IgM, 5 ml</t>
  </si>
  <si>
    <t>DE927</t>
  </si>
  <si>
    <t>ImmuClone Anti-P(1)  IgM  5 ml</t>
  </si>
  <si>
    <t>DB099</t>
  </si>
  <si>
    <t>Immutrep-RPR (500t)</t>
  </si>
  <si>
    <t>805061</t>
  </si>
  <si>
    <t>-Isopropanol 5%, transf. 1000 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</si>
  <si>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</si>
  <si>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</si>
  <si>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</si>
  <si>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</si>
  <si>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</si>
  <si>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</si>
  <si>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</si>
  <si>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</si>
  <si>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</si>
  <si>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</si>
  <si>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</si>
  <si>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</si>
  <si>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</si>
  <si>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</si>
  <si>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</si>
  <si>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</si>
  <si>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</si>
  <si>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</si>
  <si>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</si>
  <si>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</si>
  <si>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</si>
  <si>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</si>
  <si>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</si>
  <si>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</si>
  <si>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</si>
  <si>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</si>
  <si>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</si>
  <si>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Promývací roztok A ředěný</t>
  </si>
  <si>
    <t>DG596</t>
  </si>
  <si>
    <t>Promývací roztok B ředěný</t>
  </si>
  <si>
    <t>DA047</t>
  </si>
  <si>
    <t>RH-HR-CONTROL (High protein) 10 ml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</si>
  <si>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</si>
  <si>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</si>
  <si>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</si>
  <si>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</si>
  <si>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</si>
  <si>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</si>
  <si>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</si>
  <si>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</si>
  <si>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DB530</t>
  </si>
  <si>
    <t>STROMATOLYSER-WH 3x500 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</si>
  <si>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</si>
  <si>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</si>
  <si>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</si>
  <si>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</si>
  <si>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</si>
  <si>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</si>
  <si>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ZB426</t>
  </si>
  <si>
    <t>Mikrozkumavka eppendorf 1,5 ml bal. á 500 ks BSA 0220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</si>
  <si>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</si>
  <si>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</si>
  <si>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</si>
  <si>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</si>
  <si>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</si>
  <si>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</si>
  <si>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50115050</t>
  </si>
  <si>
    <t>obvazový materiál (Z502)</t>
  </si>
  <si>
    <t>ZC854</t>
  </si>
  <si>
    <t>Kompresa NT 7,5 x 7,5 cm/2 ks sterilní 26510</t>
  </si>
  <si>
    <t>ZB404</t>
  </si>
  <si>
    <t>Náplast cosmos 8 cm x 1 m 5403353</t>
  </si>
  <si>
    <t>ZL789</t>
  </si>
  <si>
    <t>Obvaz sterilní hotový č. 2 A4091360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</si>
  <si>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</si>
  <si>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</si>
  <si>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</si>
  <si>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</si>
  <si>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</si>
  <si>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</si>
  <si>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ZB521</t>
  </si>
  <si>
    <t>Dispenser 100 Magnete 009893V</t>
  </si>
  <si>
    <t>ZB117</t>
  </si>
  <si>
    <t>Lanceta haemolance modrá plus low flow bal. á 100 ks DIS7371</t>
  </si>
  <si>
    <t>ZA855</t>
  </si>
  <si>
    <t>Pipeta pasteurova P 223 6,5 ml 204523</t>
  </si>
  <si>
    <t>ZE091</t>
  </si>
  <si>
    <t>Zátka k plast. zkumavkám FLME21341</t>
  </si>
  <si>
    <t>ZF091</t>
  </si>
  <si>
    <t>Zátka k plastovým zkumavkám FLME21301</t>
  </si>
  <si>
    <t>ZB845</t>
  </si>
  <si>
    <t>Zkumavka 5,0 ml PP 12 x 86 mm bal. á 4000 ks 1032</t>
  </si>
  <si>
    <t>ZG515</t>
  </si>
  <si>
    <t>Zkumavka močová vacuette 10,5 ml bal. á 50 ks 455007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</si>
  <si>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</si>
  <si>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</si>
  <si>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</si>
  <si>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</si>
  <si>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</si>
  <si>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</si>
  <si>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</si>
  <si>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</si>
  <si>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</si>
  <si>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</si>
  <si>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</si>
  <si>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DC905</t>
  </si>
  <si>
    <t>ANAEROTEST FUER DIE MIKRO</t>
  </si>
  <si>
    <t>DG692</t>
  </si>
  <si>
    <t>Architect HCV Ag Reagent Kit</t>
  </si>
  <si>
    <t>DB957</t>
  </si>
  <si>
    <t>CELLCLEAN 50 ml</t>
  </si>
  <si>
    <t>DC859</t>
  </si>
  <si>
    <t>COLUMBIA AGAR</t>
  </si>
  <si>
    <t>DE736</t>
  </si>
  <si>
    <t>DiaCell MP ABO A1-B</t>
  </si>
  <si>
    <t>DE868</t>
  </si>
  <si>
    <t>EIGHTCHECK-3WP (N) 12x1,5 ml</t>
  </si>
  <si>
    <t>DD495</t>
  </si>
  <si>
    <t>GAMMA EGA</t>
  </si>
  <si>
    <t>DG211</t>
  </si>
  <si>
    <t>HEPTAPHAN, DIAG.PROUZKY 50 ks</t>
  </si>
  <si>
    <t>DD182</t>
  </si>
  <si>
    <t>ID-Card ID LISS/Coombs, 112x12</t>
  </si>
  <si>
    <t>DE734</t>
  </si>
  <si>
    <t>ID-DIACELL Pool 3X10 ml</t>
  </si>
  <si>
    <t>801325</t>
  </si>
  <si>
    <t>-KYS.SULFOSALICYLOVA 20%,LEK 200 G</t>
  </si>
  <si>
    <t>DG592</t>
  </si>
  <si>
    <t>NOVACLONE Anti-D, IgM+IgG  10x10ml</t>
  </si>
  <si>
    <t>DC002</t>
  </si>
  <si>
    <t>OLEUM CEDRI 100 ml</t>
  </si>
  <si>
    <t>DB514</t>
  </si>
  <si>
    <t>ROZTOK HAYEM   orig.</t>
  </si>
  <si>
    <t>800209</t>
  </si>
  <si>
    <t>-ROZTOK HAYEM   orig. UN 2024   1000 ml</t>
  </si>
  <si>
    <t>801777</t>
  </si>
  <si>
    <t>-Roztok TURCK 1000 ml</t>
  </si>
  <si>
    <t>DD596</t>
  </si>
  <si>
    <t>Sabouraud agar s CMP</t>
  </si>
  <si>
    <t>DF033</t>
  </si>
  <si>
    <t>Test serum ID-anti Fya</t>
  </si>
  <si>
    <t>DF034</t>
  </si>
  <si>
    <t>Test serum ID-anti Fyb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</si>
  <si>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</si>
  <si>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</si>
  <si>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</si>
  <si>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</si>
  <si>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</si>
  <si>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</si>
  <si>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</si>
  <si>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K2EDTA, bal.á 100 ks,456205</t>
  </si>
  <si>
    <t>ZB640</t>
  </si>
  <si>
    <t>Zkumavka Kep ARC reaction vessels 8 x 500 á 4000 ks 7C1503</t>
  </si>
  <si>
    <t>ZK796</t>
  </si>
  <si>
    <t>Zkumavka s - manovette - tromboExact bal. á 50 ks 05.1168.001</t>
  </si>
  <si>
    <t>ZB500</t>
  </si>
  <si>
    <t>Zkumavka vacutainer BD 3 ml Est 75 x 13 H bal . á 100 ks čirá 362725</t>
  </si>
  <si>
    <t>ZA413</t>
  </si>
  <si>
    <t>Kompresa gáza 10 x 10 cm/100 ks nesterilní 06003</t>
  </si>
  <si>
    <t>ZA539</t>
  </si>
  <si>
    <t>Kompresa NT 10 x 10 cm nesterilní 06103</t>
  </si>
  <si>
    <t>ZA463</t>
  </si>
  <si>
    <t>Kompresa NT 10 x 20 cm/2 ks sterilní 26620</t>
  </si>
  <si>
    <t>ZK404</t>
  </si>
  <si>
    <t>Krytí prontosan roztok 350 ml 400416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</si>
  <si>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</si>
  <si>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</si>
  <si>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</si>
  <si>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</si>
  <si>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</si>
  <si>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</si>
  <si>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</si>
  <si>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</si>
  <si>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</si>
  <si>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</si>
  <si>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</si>
  <si>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</si>
  <si>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ZL996</t>
  </si>
  <si>
    <t>Obinadlo hyrofilní sterilní  8 cm x 5 m  004310182</t>
  </si>
  <si>
    <t>ZA314</t>
  </si>
  <si>
    <t>Obinadlo idealast-haft 8 cm x   4 m 9311113</t>
  </si>
  <si>
    <t>ZL790</t>
  </si>
  <si>
    <t>Obvaz sterilní hotový č. 3 A4101144</t>
  </si>
  <si>
    <t>ZL999</t>
  </si>
  <si>
    <t>Rychloobvaz 8 x 4 cm 001445510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</si>
  <si>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</si>
  <si>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</si>
  <si>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</si>
  <si>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</si>
  <si>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</si>
  <si>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</si>
  <si>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ZJ631</t>
  </si>
  <si>
    <t>Fonendoskop černý bexatec high quality D690021</t>
  </si>
  <si>
    <t>ZQ930</t>
  </si>
  <si>
    <t>Klička inokulační 1µl 198 x 198 mm bílá PS sterilní bal. á 10 kusů box á 500 ks 86.1567.010</t>
  </si>
  <si>
    <t>ZP226</t>
  </si>
  <si>
    <t>Klička inokulační 10ul modrá sterilní bal. á 2000 ks 6010/SG</t>
  </si>
  <si>
    <t>ZA728</t>
  </si>
  <si>
    <t>Lopatka ústní dřevěná lékařská nesterilní bal. á 100 ks 1320100655</t>
  </si>
  <si>
    <t>ZF192</t>
  </si>
  <si>
    <t>Nádoba na kontaminovaný odpad 4 l 15-0004</t>
  </si>
  <si>
    <t>ZF577</t>
  </si>
  <si>
    <t>Propichovač segmentu (schlauch segment öffner) 95.1000</t>
  </si>
  <si>
    <t>ZF599</t>
  </si>
  <si>
    <t>Replacement Caps 4D1901</t>
  </si>
  <si>
    <t>ZC742</t>
  </si>
  <si>
    <t>Septum ARC 4D1803</t>
  </si>
  <si>
    <t>ZA787</t>
  </si>
  <si>
    <t>Stříkačka injekční 2-dílná 10 ml L Inject Solo 4606108V</t>
  </si>
  <si>
    <t>ZA790</t>
  </si>
  <si>
    <t>Stříkačka injekční 2-dílná 5 ml L Inject Solo4606051V</t>
  </si>
  <si>
    <t>ZC906</t>
  </si>
  <si>
    <t>Škrtidlo se sponou pro dospělé 25 x 500 mm KVS25500 - pouze pro Transfúzní oddělení</t>
  </si>
  <si>
    <t>ZP300</t>
  </si>
  <si>
    <t>Škrtidlo se sponou pro dospělé bez latexu modré délka 400 mm 09820-B</t>
  </si>
  <si>
    <t>ZP896</t>
  </si>
  <si>
    <t>Vak na skladování trombocytů Transfer Bag JMS sterilní jednotlivě balený 150 ml bal. á 50 ks 814-0132</t>
  </si>
  <si>
    <t>ZJ187</t>
  </si>
  <si>
    <t>Zkumavka 2 ml K3 edta fialová 454087</t>
  </si>
  <si>
    <t>ZB756</t>
  </si>
  <si>
    <t>Zkumavka 3 ml K3 edta fialová 454086</t>
  </si>
  <si>
    <t>ZB967</t>
  </si>
  <si>
    <t>Zkumavka 3 ml PP 13 x 75 mm 1058</t>
  </si>
  <si>
    <t>ZB757</t>
  </si>
  <si>
    <t>Zkumavka 6 ml K3 edta fialová 456036</t>
  </si>
  <si>
    <t>ZB758</t>
  </si>
  <si>
    <t>Zkumavka 9 ml K3 edta NR 455036</t>
  </si>
  <si>
    <t>ZB777</t>
  </si>
  <si>
    <t>Zkumavka červená 3,5 ml gel 454071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</si>
  <si>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</si>
  <si>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</si>
  <si>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</si>
  <si>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</si>
  <si>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</si>
  <si>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</si>
  <si>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</si>
  <si>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bal. á 1000 ks 60.550.100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</si>
  <si>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</si>
  <si>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</si>
  <si>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</si>
  <si>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</si>
  <si>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</si>
  <si>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</si>
  <si>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</si>
  <si>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</si>
  <si>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</si>
  <si>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</si>
  <si>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</si>
  <si>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</si>
  <si>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</si>
  <si>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</si>
  <si>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</si>
  <si>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</si>
  <si>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</si>
  <si>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</si>
  <si>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ZB137</t>
  </si>
  <si>
    <t>Roztok antikoagulační CPD50, 150 ml bal. á 40 ks 0415C-00</t>
  </si>
  <si>
    <t>ZB202</t>
  </si>
  <si>
    <t>Roztok antikoagulační natrium citricum 4% 250 ml 0420C-00</t>
  </si>
  <si>
    <t>ZL460</t>
  </si>
  <si>
    <t>Roztok antikoagulační natrium citricum 4% 250 ml 400945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</si>
  <si>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</si>
  <si>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</si>
  <si>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</si>
  <si>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</si>
  <si>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</si>
  <si>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</si>
  <si>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ZA715</t>
  </si>
  <si>
    <t>Set infuzní intrafix primeline classic 150 cm 4062957</t>
  </si>
  <si>
    <t>ZN746</t>
  </si>
  <si>
    <t>Set na odběr mononukleárních buněk Spectra Optia bal. á 6 ks 10300</t>
  </si>
  <si>
    <t>ZN744</t>
  </si>
  <si>
    <t>Set na odběr trombocytů Spetra Optia bal. á 6 ks 10400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</si>
  <si>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</si>
  <si>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</si>
  <si>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</si>
  <si>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</si>
  <si>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</si>
  <si>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</si>
  <si>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</si>
  <si>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</si>
  <si>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</si>
  <si>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</si>
  <si>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</si>
  <si>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</si>
  <si>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</si>
  <si>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</si>
  <si>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</si>
  <si>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</si>
  <si>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</si>
  <si>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</si>
  <si>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</si>
  <si>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</si>
  <si>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ZK668</t>
  </si>
  <si>
    <t>Vak měřící 1000 ml bal. á 5 ks KLMRS 1000</t>
  </si>
  <si>
    <t>ZH139</t>
  </si>
  <si>
    <t>Vak na skladování trombocytů transfer 400 ml 720434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</si>
  <si>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</si>
  <si>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</si>
  <si>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</si>
  <si>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</si>
  <si>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</si>
  <si>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</si>
  <si>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</si>
  <si>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</si>
  <si>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</si>
  <si>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</si>
  <si>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</si>
  <si>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50115065</t>
  </si>
  <si>
    <t>ZPr - vpichovací materiál (Z530)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</si>
  <si>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</si>
  <si>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</si>
  <si>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</si>
  <si>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</si>
  <si>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</si>
  <si>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</si>
  <si>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</si>
  <si>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</si>
  <si>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</si>
  <si>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</si>
  <si>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</si>
  <si>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</si>
  <si>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5 Dohody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</si>
  <si>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</si>
  <si>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</si>
  <si>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</si>
  <si>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</si>
  <si>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</si>
  <si>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</si>
  <si>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</si>
  <si>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</si>
  <si>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</si>
  <si>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</si>
  <si>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</si>
  <si>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</si>
  <si>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</si>
  <si>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</si>
  <si>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</si>
  <si>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</si>
  <si>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</si>
  <si>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</si>
  <si>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</si>
  <si>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</si>
  <si>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</si>
  <si>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</si>
  <si>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</si>
  <si>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</si>
  <si>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</si>
  <si>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</si>
  <si>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</si>
  <si>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</si>
  <si>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</si>
  <si>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</si>
  <si>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</si>
  <si>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</si>
  <si>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</si>
  <si>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</si>
  <si>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</si>
  <si>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</si>
  <si>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</si>
  <si>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 xml:space="preserve">MINIMÁLNÍ KONTAKT LÉKAŘE S PACIENTEM              </t>
  </si>
  <si>
    <t>MINIMÁLNÍ KONTAKT LÉKAŘE S PACIENTEM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</si>
  <si>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</si>
  <si>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</si>
  <si>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</si>
  <si>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</si>
  <si>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</si>
  <si>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</si>
  <si>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</si>
  <si>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</si>
  <si>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</si>
  <si>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</si>
  <si>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</si>
  <si>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 xml:space="preserve">CÍLENÉ VYŠETŘENÍ HEMATOLOGEM                      </t>
  </si>
  <si>
    <t>22023</t>
  </si>
  <si>
    <t xml:space="preserve">KONTROLNÍ VYŠETŘENÍ HEMATOLOGEM                   </t>
  </si>
  <si>
    <t>KONTROLNÍ VYŠETŘENÍ HEMATOLOGEM</t>
  </si>
  <si>
    <t>82077</t>
  </si>
  <si>
    <t>STANOVENÍ PROTILÁTEK CELKOVÝCH I IGM PROTI ANTIGEN</t>
  </si>
  <si>
    <t>82079</t>
  </si>
  <si>
    <t>STANOVENÍ PROTILÁTEK PROTI ANTIGENŮM VIRŮ (KROMĚ H</t>
  </si>
  <si>
    <t>82119</t>
  </si>
  <si>
    <t>PRŮKAZY ANTIGENŮ VIRU HEPATITIDY B (EIA)</t>
  </si>
  <si>
    <t>82075</t>
  </si>
  <si>
    <t>KONFIRMAČNÍ TEST NA PROTILÁTKY METODOU IMUNOBLOT (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</si>
  <si>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</si>
  <si>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</si>
  <si>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</si>
  <si>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</si>
  <si>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</si>
  <si>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</si>
  <si>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</si>
  <si>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</si>
  <si>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</si>
  <si>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</si>
  <si>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</si>
  <si>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</si>
  <si>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</si>
  <si>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</si>
  <si>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</si>
  <si>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</si>
  <si>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</si>
  <si>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</si>
  <si>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</si>
  <si>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</si>
  <si>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</si>
  <si>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</si>
  <si>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</si>
  <si>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</si>
  <si>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 xml:space="preserve">TITRACE ANTIERYTROCYTÁRNÍCH PROTILÁTEK            </t>
  </si>
  <si>
    <t>22355</t>
  </si>
  <si>
    <t>KONZULTACE ODBORNÉHO TRANSFÚZIOLOGA - IMUNOHEMATOL</t>
  </si>
  <si>
    <t>97111</t>
  </si>
  <si>
    <t xml:space="preserve">SEPARACE SÉRA NEBO PLAZMY                         </t>
  </si>
  <si>
    <t>SEPARACE SÉRA NEBO PLAZMY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</si>
  <si>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</si>
  <si>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</si>
  <si>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</si>
  <si>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</si>
  <si>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</si>
  <si>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</si>
  <si>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</si>
  <si>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</si>
  <si>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</si>
  <si>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</si>
  <si>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VYŠETŘENÍ KREVNÍ SKUPINY ABO, RH (D) V SÉRII</t>
  </si>
  <si>
    <t xml:space="preserve">PRŮKAZY ANTIGENŮ VIRU HEPATITIDY B (EIA)          </t>
  </si>
  <si>
    <t>22117</t>
  </si>
  <si>
    <t>82145</t>
  </si>
  <si>
    <t xml:space="preserve">RRR                                               </t>
  </si>
  <si>
    <t>RRR</t>
  </si>
  <si>
    <t>22131</t>
  </si>
  <si>
    <t>VYŠETŘENÍ CHLADOVÝCH AGLUTININŮ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</si>
  <si>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</si>
  <si>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</si>
  <si>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</si>
  <si>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</si>
  <si>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</si>
  <si>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</si>
  <si>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</si>
  <si>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</si>
  <si>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</si>
  <si>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</si>
  <si>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</si>
  <si>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 xml:space="preserve">VYŠETŘENÍ KREVNÍ SKUPINY ABO RH (D) U NOVOROZENCE 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</si>
  <si>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</si>
  <si>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</si>
  <si>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</si>
  <si>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</si>
  <si>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</si>
  <si>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</si>
  <si>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</si>
  <si>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</si>
  <si>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 xml:space="preserve">NEUTRALIZAČNÍ TEST ERYTROCYTÁRNÍCH ABO PROTILÁTEK 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</si>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</sst>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0.62562086286858642</c:v>
                </c:pt>
                <c:pt idx="1">
                  <c:v>0.31318614046561583</c:v>
                </c:pt>
                <c:pt idx="2">
                  <c:v>0.33565798248060508</c:v>
                </c:pt>
                <c:pt idx="3">
                  <c:v>0.47739590098536816</c:v>
                </c:pt>
                <c:pt idx="4">
                  <c:v>0.43199486299501272</c:v>
                </c:pt>
                <c:pt idx="5">
                  <c:v>0.50671544987377126</c:v>
                </c:pt>
                <c:pt idx="6">
                  <c:v>0.42020748218136728</c:v>
                </c:pt>
                <c:pt idx="7">
                  <c:v>0.43589077284872862</c:v>
                </c:pt>
                <c:pt idx="8">
                  <c:v>0.43162490562551681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94745472"/>
        <c:axId val="-10947460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0.47003481275805725</c:v>
                </c:pt>
                <c:pt idx="1">
                  <c:v>0.47003481275805725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4744384"/>
        <c:axId val="-1094743296"/>
      </c:scatterChart>
      <c:catAx>
        <c:axId val="-109474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09474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94746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094745472"/>
        <c:crosses val="autoZero"/>
        <c:crossBetween val="between"/>
      </c:valAx>
      <c:valAx>
        <c:axId val="-1094744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094743296"/>
        <c:crosses val="max"/>
        <c:crossBetween val="midCat"/>
      </c:valAx>
      <c:valAx>
        <c:axId val="-1094743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094744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90" tableBorderDxfId="89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5" totalsRowShown="0">
  <autoFilter ref="C3:S15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609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876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877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900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1438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1469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1477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1577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1578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1631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609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64</v>
      </c>
      <c r="J3" s="43">
        <f>SUBTOTAL(9,J6:J1048576)</f>
        <v>3027.7570123721925</v>
      </c>
      <c r="K3" s="44">
        <f>IF(M3=0,0,J3/M3)</f>
        <v>1</v>
      </c>
      <c r="L3" s="43">
        <f>SUBTOTAL(9,L6:L1048576)</f>
        <v>64</v>
      </c>
      <c r="M3" s="45">
        <f>SUBTOTAL(9,M6:M1048576)</f>
        <v>3027.7570123721925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553</v>
      </c>
      <c r="B6" s="541" t="s">
        <v>606</v>
      </c>
      <c r="C6" s="541" t="s">
        <v>607</v>
      </c>
      <c r="D6" s="541" t="s">
        <v>578</v>
      </c>
      <c r="E6" s="541" t="s">
        <v>608</v>
      </c>
      <c r="F6" s="529"/>
      <c r="G6" s="529"/>
      <c r="H6" s="248">
        <v>0</v>
      </c>
      <c r="I6" s="529">
        <v>64</v>
      </c>
      <c r="J6" s="529">
        <v>3027.7570123721925</v>
      </c>
      <c r="K6" s="248">
        <v>1</v>
      </c>
      <c r="L6" s="529">
        <v>64</v>
      </c>
      <c r="M6" s="530">
        <v>3027.7570123721925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245</v>
      </c>
      <c r="C3" s="252">
        <f>SUM(C6:C1048576)</f>
        <v>5</v>
      </c>
      <c r="D3" s="252">
        <f>SUM(D6:D1048576)</f>
        <v>0</v>
      </c>
      <c r="E3" s="253">
        <f>SUM(E6:E1048576)</f>
        <v>0</v>
      </c>
      <c r="F3" s="250">
        <f>IF(SUM($B3:$E3)=0,"",B3/SUM($B3:$E3))</f>
        <v>0.98</v>
      </c>
      <c r="G3" s="248">
        <f t="shared" ref="G3:I3" si="0">IF(SUM($B3:$E3)=0,"",C3/SUM($B3:$E3))</f>
        <v>0.02</v>
      </c>
      <c r="H3" s="248">
        <f t="shared" si="0"/>
        <v>0</v>
      </c>
      <c r="I3" s="249">
        <f t="shared" si="0"/>
        <v>0</v>
      </c>
      <c r="J3" s="252">
        <f>SUM(J6:J1048576)</f>
        <v>86</v>
      </c>
      <c r="K3" s="252">
        <f>SUM(K6:K1048576)</f>
        <v>5</v>
      </c>
      <c r="L3" s="252">
        <f>SUM(L6:L1048576)</f>
        <v>0</v>
      </c>
      <c r="M3" s="253">
        <f>SUM(M6:M1048576)</f>
        <v>0</v>
      </c>
      <c r="N3" s="250">
        <f>IF(SUM($J3:$M3)=0,"",J3/SUM($J3:$M3))</f>
        <v>0.94505494505494503</v>
      </c>
      <c r="O3" s="248">
        <f t="shared" ref="O3:Q3" si="1">IF(SUM($J3:$M3)=0,"",K3/SUM($J3:$M3))</f>
        <v>5.4945054945054944E-2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610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611</v>
      </c>
      <c r="B7" s="559">
        <v>20</v>
      </c>
      <c r="C7" s="512">
        <v>1</v>
      </c>
      <c r="D7" s="512"/>
      <c r="E7" s="513"/>
      <c r="F7" s="556">
        <v>0.95238095238095233</v>
      </c>
      <c r="G7" s="549">
        <v>4.7619047619047616E-2</v>
      </c>
      <c r="H7" s="549">
        <v>0</v>
      </c>
      <c r="I7" s="562">
        <v>0</v>
      </c>
      <c r="J7" s="559">
        <v>4</v>
      </c>
      <c r="K7" s="512">
        <v>1</v>
      </c>
      <c r="L7" s="512"/>
      <c r="M7" s="513"/>
      <c r="N7" s="556">
        <v>0.8</v>
      </c>
      <c r="O7" s="549">
        <v>0.2</v>
      </c>
      <c r="P7" s="549">
        <v>0</v>
      </c>
      <c r="Q7" s="550">
        <v>0</v>
      </c>
    </row>
    <row r="8" spans="1:17" ht="14.4" customHeight="1" thickBot="1" x14ac:dyDescent="0.35">
      <c r="A8" s="554" t="s">
        <v>612</v>
      </c>
      <c r="B8" s="560">
        <v>225</v>
      </c>
      <c r="C8" s="519">
        <v>4</v>
      </c>
      <c r="D8" s="519"/>
      <c r="E8" s="520"/>
      <c r="F8" s="557">
        <v>0.98253275109170302</v>
      </c>
      <c r="G8" s="527">
        <v>1.7467248908296942E-2</v>
      </c>
      <c r="H8" s="527">
        <v>0</v>
      </c>
      <c r="I8" s="563">
        <v>0</v>
      </c>
      <c r="J8" s="560">
        <v>82</v>
      </c>
      <c r="K8" s="519">
        <v>4</v>
      </c>
      <c r="L8" s="519"/>
      <c r="M8" s="520"/>
      <c r="N8" s="557">
        <v>0.95348837209302328</v>
      </c>
      <c r="O8" s="527">
        <v>4.6511627906976744E-2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613</v>
      </c>
      <c r="C5" s="491">
        <v>11542.24</v>
      </c>
      <c r="D5" s="491">
        <v>88</v>
      </c>
      <c r="E5" s="491">
        <v>9836.24</v>
      </c>
      <c r="F5" s="564">
        <v>0.85219506785511301</v>
      </c>
      <c r="G5" s="491">
        <v>78</v>
      </c>
      <c r="H5" s="564">
        <v>0.88636363636363635</v>
      </c>
      <c r="I5" s="491">
        <v>1705.9999999999998</v>
      </c>
      <c r="J5" s="564">
        <v>0.14780493214488694</v>
      </c>
      <c r="K5" s="491">
        <v>10</v>
      </c>
      <c r="L5" s="564">
        <v>0.11363636363636363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614</v>
      </c>
      <c r="C6" s="491">
        <v>11542.24</v>
      </c>
      <c r="D6" s="491">
        <v>88</v>
      </c>
      <c r="E6" s="491">
        <v>9836.24</v>
      </c>
      <c r="F6" s="564">
        <v>0.85219506785511301</v>
      </c>
      <c r="G6" s="491">
        <v>78</v>
      </c>
      <c r="H6" s="564">
        <v>0.88636363636363635</v>
      </c>
      <c r="I6" s="491">
        <v>1705.9999999999998</v>
      </c>
      <c r="J6" s="564">
        <v>0.14780493214488694</v>
      </c>
      <c r="K6" s="491">
        <v>10</v>
      </c>
      <c r="L6" s="564">
        <v>0.11363636363636363</v>
      </c>
      <c r="M6" s="491" t="s">
        <v>1</v>
      </c>
      <c r="N6" s="150"/>
    </row>
    <row r="7" spans="1:14" ht="14.4" customHeight="1" x14ac:dyDescent="0.3">
      <c r="A7" s="487" t="s">
        <v>541</v>
      </c>
      <c r="B7" s="488" t="s">
        <v>3</v>
      </c>
      <c r="C7" s="491">
        <v>11542.24</v>
      </c>
      <c r="D7" s="491">
        <v>88</v>
      </c>
      <c r="E7" s="491">
        <v>9836.24</v>
      </c>
      <c r="F7" s="564">
        <v>0.85219506785511301</v>
      </c>
      <c r="G7" s="491">
        <v>78</v>
      </c>
      <c r="H7" s="564">
        <v>0.88636363636363635</v>
      </c>
      <c r="I7" s="491">
        <v>1705.9999999999998</v>
      </c>
      <c r="J7" s="564">
        <v>0.14780493214488694</v>
      </c>
      <c r="K7" s="491">
        <v>10</v>
      </c>
      <c r="L7" s="564">
        <v>0.11363636363636363</v>
      </c>
      <c r="M7" s="491" t="s">
        <v>547</v>
      </c>
      <c r="N7" s="150"/>
    </row>
    <row r="9" spans="1:14" ht="14.4" customHeight="1" x14ac:dyDescent="0.3">
      <c r="A9" s="487">
        <v>35</v>
      </c>
      <c r="B9" s="488" t="s">
        <v>613</v>
      </c>
      <c r="C9" s="491" t="s">
        <v>543</v>
      </c>
      <c r="D9" s="491" t="s">
        <v>543</v>
      </c>
      <c r="E9" s="491" t="s">
        <v>543</v>
      </c>
      <c r="F9" s="564" t="s">
        <v>543</v>
      </c>
      <c r="G9" s="491" t="s">
        <v>543</v>
      </c>
      <c r="H9" s="564" t="s">
        <v>543</v>
      </c>
      <c r="I9" s="491" t="s">
        <v>543</v>
      </c>
      <c r="J9" s="564" t="s">
        <v>543</v>
      </c>
      <c r="K9" s="491" t="s">
        <v>543</v>
      </c>
      <c r="L9" s="564" t="s">
        <v>543</v>
      </c>
      <c r="M9" s="491" t="s">
        <v>68</v>
      </c>
      <c r="N9" s="150"/>
    </row>
    <row r="10" spans="1:14" ht="14.4" customHeight="1" x14ac:dyDescent="0.3">
      <c r="A10" s="487" t="s">
        <v>615</v>
      </c>
      <c r="B10" s="488" t="s">
        <v>614</v>
      </c>
      <c r="C10" s="491">
        <v>11542.24</v>
      </c>
      <c r="D10" s="491">
        <v>88</v>
      </c>
      <c r="E10" s="491">
        <v>9836.24</v>
      </c>
      <c r="F10" s="564">
        <v>0.85219506785511301</v>
      </c>
      <c r="G10" s="491">
        <v>78</v>
      </c>
      <c r="H10" s="564">
        <v>0.88636363636363635</v>
      </c>
      <c r="I10" s="491">
        <v>1705.9999999999998</v>
      </c>
      <c r="J10" s="564">
        <v>0.14780493214488694</v>
      </c>
      <c r="K10" s="491">
        <v>10</v>
      </c>
      <c r="L10" s="564">
        <v>0.11363636363636363</v>
      </c>
      <c r="M10" s="491" t="s">
        <v>1</v>
      </c>
      <c r="N10" s="150"/>
    </row>
    <row r="11" spans="1:14" ht="14.4" customHeight="1" x14ac:dyDescent="0.3">
      <c r="A11" s="487" t="s">
        <v>615</v>
      </c>
      <c r="B11" s="488" t="s">
        <v>616</v>
      </c>
      <c r="C11" s="491">
        <v>11542.24</v>
      </c>
      <c r="D11" s="491">
        <v>88</v>
      </c>
      <c r="E11" s="491">
        <v>9836.24</v>
      </c>
      <c r="F11" s="564">
        <v>0.85219506785511301</v>
      </c>
      <c r="G11" s="491">
        <v>78</v>
      </c>
      <c r="H11" s="564">
        <v>0.88636363636363635</v>
      </c>
      <c r="I11" s="491">
        <v>1705.9999999999998</v>
      </c>
      <c r="J11" s="564">
        <v>0.14780493214488694</v>
      </c>
      <c r="K11" s="491">
        <v>10</v>
      </c>
      <c r="L11" s="564">
        <v>0.11363636363636363</v>
      </c>
      <c r="M11" s="491" t="s">
        <v>551</v>
      </c>
      <c r="N11" s="150"/>
    </row>
    <row r="12" spans="1:14" ht="14.4" customHeight="1" x14ac:dyDescent="0.3">
      <c r="A12" s="487" t="s">
        <v>543</v>
      </c>
      <c r="B12" s="488" t="s">
        <v>543</v>
      </c>
      <c r="C12" s="491" t="s">
        <v>543</v>
      </c>
      <c r="D12" s="491" t="s">
        <v>543</v>
      </c>
      <c r="E12" s="491" t="s">
        <v>543</v>
      </c>
      <c r="F12" s="564" t="s">
        <v>543</v>
      </c>
      <c r="G12" s="491" t="s">
        <v>543</v>
      </c>
      <c r="H12" s="564" t="s">
        <v>543</v>
      </c>
      <c r="I12" s="491" t="s">
        <v>543</v>
      </c>
      <c r="J12" s="564" t="s">
        <v>543</v>
      </c>
      <c r="K12" s="491" t="s">
        <v>543</v>
      </c>
      <c r="L12" s="564" t="s">
        <v>543</v>
      </c>
      <c r="M12" s="491" t="s">
        <v>552</v>
      </c>
      <c r="N12" s="150"/>
    </row>
    <row r="13" spans="1:14" ht="14.4" customHeight="1" x14ac:dyDescent="0.3">
      <c r="A13" s="487" t="s">
        <v>541</v>
      </c>
      <c r="B13" s="488" t="s">
        <v>617</v>
      </c>
      <c r="C13" s="491">
        <v>11542.24</v>
      </c>
      <c r="D13" s="491">
        <v>88</v>
      </c>
      <c r="E13" s="491">
        <v>9836.24</v>
      </c>
      <c r="F13" s="564">
        <v>0.85219506785511301</v>
      </c>
      <c r="G13" s="491">
        <v>78</v>
      </c>
      <c r="H13" s="564">
        <v>0.88636363636363635</v>
      </c>
      <c r="I13" s="491">
        <v>1705.9999999999998</v>
      </c>
      <c r="J13" s="564">
        <v>0.14780493214488694</v>
      </c>
      <c r="K13" s="491">
        <v>10</v>
      </c>
      <c r="L13" s="564">
        <v>0.11363636363636363</v>
      </c>
      <c r="M13" s="491" t="s">
        <v>547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618</v>
      </c>
    </row>
    <row r="16" spans="1:14" ht="14.4" customHeight="1" x14ac:dyDescent="0.3">
      <c r="A16" s="565" t="s">
        <v>619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620</v>
      </c>
      <c r="B5" s="558">
        <v>838.92</v>
      </c>
      <c r="C5" s="501">
        <v>1</v>
      </c>
      <c r="D5" s="571">
        <v>5</v>
      </c>
      <c r="E5" s="540" t="s">
        <v>620</v>
      </c>
      <c r="F5" s="558">
        <v>697.53</v>
      </c>
      <c r="G5" s="526">
        <v>0.83146187955943351</v>
      </c>
      <c r="H5" s="505">
        <v>2</v>
      </c>
      <c r="I5" s="548">
        <v>0.4</v>
      </c>
      <c r="J5" s="576">
        <v>141.38999999999999</v>
      </c>
      <c r="K5" s="526">
        <v>0.16853812044056643</v>
      </c>
      <c r="L5" s="505">
        <v>3</v>
      </c>
      <c r="M5" s="548">
        <v>0.6</v>
      </c>
    </row>
    <row r="6" spans="1:13" ht="14.4" customHeight="1" x14ac:dyDescent="0.3">
      <c r="A6" s="568" t="s">
        <v>621</v>
      </c>
      <c r="B6" s="559">
        <v>2651.72</v>
      </c>
      <c r="C6" s="508">
        <v>1</v>
      </c>
      <c r="D6" s="572">
        <v>13</v>
      </c>
      <c r="E6" s="574" t="s">
        <v>621</v>
      </c>
      <c r="F6" s="559">
        <v>2651.72</v>
      </c>
      <c r="G6" s="549">
        <v>1</v>
      </c>
      <c r="H6" s="512">
        <v>13</v>
      </c>
      <c r="I6" s="550">
        <v>1</v>
      </c>
      <c r="J6" s="577"/>
      <c r="K6" s="549">
        <v>0</v>
      </c>
      <c r="L6" s="512"/>
      <c r="M6" s="550">
        <v>0</v>
      </c>
    </row>
    <row r="7" spans="1:13" ht="14.4" customHeight="1" x14ac:dyDescent="0.3">
      <c r="A7" s="568" t="s">
        <v>622</v>
      </c>
      <c r="B7" s="559">
        <v>1746.17</v>
      </c>
      <c r="C7" s="508">
        <v>1</v>
      </c>
      <c r="D7" s="572">
        <v>9</v>
      </c>
      <c r="E7" s="574" t="s">
        <v>622</v>
      </c>
      <c r="F7" s="559">
        <v>411.91999999999996</v>
      </c>
      <c r="G7" s="549">
        <v>0.23589913925906408</v>
      </c>
      <c r="H7" s="512">
        <v>5</v>
      </c>
      <c r="I7" s="550">
        <v>0.55555555555555558</v>
      </c>
      <c r="J7" s="577">
        <v>1334.25</v>
      </c>
      <c r="K7" s="549">
        <v>0.76410086074093586</v>
      </c>
      <c r="L7" s="512">
        <v>4</v>
      </c>
      <c r="M7" s="550">
        <v>0.44444444444444442</v>
      </c>
    </row>
    <row r="8" spans="1:13" ht="14.4" customHeight="1" x14ac:dyDescent="0.3">
      <c r="A8" s="568" t="s">
        <v>623</v>
      </c>
      <c r="B8" s="559">
        <v>1076.92</v>
      </c>
      <c r="C8" s="508">
        <v>1</v>
      </c>
      <c r="D8" s="572">
        <v>9</v>
      </c>
      <c r="E8" s="574" t="s">
        <v>623</v>
      </c>
      <c r="F8" s="559">
        <v>1076.92</v>
      </c>
      <c r="G8" s="549">
        <v>1</v>
      </c>
      <c r="H8" s="512">
        <v>8</v>
      </c>
      <c r="I8" s="550">
        <v>0.88888888888888884</v>
      </c>
      <c r="J8" s="577">
        <v>0</v>
      </c>
      <c r="K8" s="549">
        <v>0</v>
      </c>
      <c r="L8" s="512">
        <v>1</v>
      </c>
      <c r="M8" s="550">
        <v>0.1111111111111111</v>
      </c>
    </row>
    <row r="9" spans="1:13" ht="14.4" customHeight="1" x14ac:dyDescent="0.3">
      <c r="A9" s="568" t="s">
        <v>624</v>
      </c>
      <c r="B9" s="559">
        <v>2051.23</v>
      </c>
      <c r="C9" s="508">
        <v>1</v>
      </c>
      <c r="D9" s="572">
        <v>34</v>
      </c>
      <c r="E9" s="574" t="s">
        <v>624</v>
      </c>
      <c r="F9" s="559">
        <v>1820.87</v>
      </c>
      <c r="G9" s="549">
        <v>0.88769665030250133</v>
      </c>
      <c r="H9" s="512">
        <v>33</v>
      </c>
      <c r="I9" s="550">
        <v>0.97058823529411764</v>
      </c>
      <c r="J9" s="577">
        <v>230.36</v>
      </c>
      <c r="K9" s="549">
        <v>0.11230334969749858</v>
      </c>
      <c r="L9" s="512">
        <v>1</v>
      </c>
      <c r="M9" s="550">
        <v>2.9411764705882353E-2</v>
      </c>
    </row>
    <row r="10" spans="1:13" ht="14.4" customHeight="1" x14ac:dyDescent="0.3">
      <c r="A10" s="568" t="s">
        <v>625</v>
      </c>
      <c r="B10" s="559">
        <v>3177.28</v>
      </c>
      <c r="C10" s="508">
        <v>1</v>
      </c>
      <c r="D10" s="572">
        <v>17</v>
      </c>
      <c r="E10" s="574" t="s">
        <v>625</v>
      </c>
      <c r="F10" s="559">
        <v>3177.28</v>
      </c>
      <c r="G10" s="549">
        <v>1</v>
      </c>
      <c r="H10" s="512">
        <v>16</v>
      </c>
      <c r="I10" s="550">
        <v>0.94117647058823528</v>
      </c>
      <c r="J10" s="577">
        <v>0</v>
      </c>
      <c r="K10" s="549">
        <v>0</v>
      </c>
      <c r="L10" s="512">
        <v>1</v>
      </c>
      <c r="M10" s="550">
        <v>5.8823529411764705E-2</v>
      </c>
    </row>
    <row r="11" spans="1:13" ht="14.4" customHeight="1" thickBot="1" x14ac:dyDescent="0.35">
      <c r="A11" s="569" t="s">
        <v>626</v>
      </c>
      <c r="B11" s="560">
        <v>0</v>
      </c>
      <c r="C11" s="515"/>
      <c r="D11" s="573">
        <v>1</v>
      </c>
      <c r="E11" s="575" t="s">
        <v>626</v>
      </c>
      <c r="F11" s="560">
        <v>0</v>
      </c>
      <c r="G11" s="527"/>
      <c r="H11" s="519">
        <v>1</v>
      </c>
      <c r="I11" s="551">
        <v>1</v>
      </c>
      <c r="J11" s="578"/>
      <c r="K11" s="527"/>
      <c r="L11" s="519"/>
      <c r="M11" s="55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876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11542.24</v>
      </c>
      <c r="N3" s="66">
        <f>SUBTOTAL(9,N7:N1048576)</f>
        <v>119</v>
      </c>
      <c r="O3" s="66">
        <f>SUBTOTAL(9,O7:O1048576)</f>
        <v>88</v>
      </c>
      <c r="P3" s="66">
        <f>SUBTOTAL(9,P7:P1048576)</f>
        <v>9836.2400000000016</v>
      </c>
      <c r="Q3" s="67">
        <f>IF(M3=0,0,P3/M3)</f>
        <v>0.85219506785511323</v>
      </c>
      <c r="R3" s="66">
        <f>SUBTOTAL(9,R7:R1048576)</f>
        <v>104</v>
      </c>
      <c r="S3" s="67">
        <f>IF(N3=0,0,R3/N3)</f>
        <v>0.87394957983193278</v>
      </c>
      <c r="T3" s="66">
        <f>SUBTOTAL(9,T7:T1048576)</f>
        <v>78</v>
      </c>
      <c r="U3" s="68">
        <f>IF(O3=0,0,T3/O3)</f>
        <v>0.88636363636363635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35</v>
      </c>
      <c r="B7" s="585" t="s">
        <v>613</v>
      </c>
      <c r="C7" s="585" t="s">
        <v>615</v>
      </c>
      <c r="D7" s="586" t="s">
        <v>875</v>
      </c>
      <c r="E7" s="587" t="s">
        <v>621</v>
      </c>
      <c r="F7" s="585" t="s">
        <v>614</v>
      </c>
      <c r="G7" s="585" t="s">
        <v>627</v>
      </c>
      <c r="H7" s="585" t="s">
        <v>543</v>
      </c>
      <c r="I7" s="585" t="s">
        <v>628</v>
      </c>
      <c r="J7" s="585" t="s">
        <v>629</v>
      </c>
      <c r="K7" s="585" t="s">
        <v>630</v>
      </c>
      <c r="L7" s="588">
        <v>80.23</v>
      </c>
      <c r="M7" s="588">
        <v>80.23</v>
      </c>
      <c r="N7" s="585">
        <v>1</v>
      </c>
      <c r="O7" s="589">
        <v>1</v>
      </c>
      <c r="P7" s="588">
        <v>80.23</v>
      </c>
      <c r="Q7" s="590">
        <v>1</v>
      </c>
      <c r="R7" s="585">
        <v>1</v>
      </c>
      <c r="S7" s="590">
        <v>1</v>
      </c>
      <c r="T7" s="589">
        <v>1</v>
      </c>
      <c r="U7" s="122">
        <v>1</v>
      </c>
    </row>
    <row r="8" spans="1:21" ht="14.4" customHeight="1" x14ac:dyDescent="0.3">
      <c r="A8" s="507">
        <v>35</v>
      </c>
      <c r="B8" s="508" t="s">
        <v>613</v>
      </c>
      <c r="C8" s="508" t="s">
        <v>615</v>
      </c>
      <c r="D8" s="591" t="s">
        <v>875</v>
      </c>
      <c r="E8" s="592" t="s">
        <v>621</v>
      </c>
      <c r="F8" s="508" t="s">
        <v>614</v>
      </c>
      <c r="G8" s="508" t="s">
        <v>631</v>
      </c>
      <c r="H8" s="508" t="s">
        <v>543</v>
      </c>
      <c r="I8" s="508" t="s">
        <v>632</v>
      </c>
      <c r="J8" s="508" t="s">
        <v>633</v>
      </c>
      <c r="K8" s="508" t="s">
        <v>634</v>
      </c>
      <c r="L8" s="509">
        <v>129.77000000000001</v>
      </c>
      <c r="M8" s="509">
        <v>129.77000000000001</v>
      </c>
      <c r="N8" s="508">
        <v>1</v>
      </c>
      <c r="O8" s="593">
        <v>0.5</v>
      </c>
      <c r="P8" s="509">
        <v>129.77000000000001</v>
      </c>
      <c r="Q8" s="549">
        <v>1</v>
      </c>
      <c r="R8" s="508">
        <v>1</v>
      </c>
      <c r="S8" s="549">
        <v>1</v>
      </c>
      <c r="T8" s="593">
        <v>0.5</v>
      </c>
      <c r="U8" s="550">
        <v>1</v>
      </c>
    </row>
    <row r="9" spans="1:21" ht="14.4" customHeight="1" x14ac:dyDescent="0.3">
      <c r="A9" s="507">
        <v>35</v>
      </c>
      <c r="B9" s="508" t="s">
        <v>613</v>
      </c>
      <c r="C9" s="508" t="s">
        <v>615</v>
      </c>
      <c r="D9" s="591" t="s">
        <v>875</v>
      </c>
      <c r="E9" s="592" t="s">
        <v>621</v>
      </c>
      <c r="F9" s="508" t="s">
        <v>614</v>
      </c>
      <c r="G9" s="508" t="s">
        <v>635</v>
      </c>
      <c r="H9" s="508" t="s">
        <v>543</v>
      </c>
      <c r="I9" s="508" t="s">
        <v>636</v>
      </c>
      <c r="J9" s="508" t="s">
        <v>637</v>
      </c>
      <c r="K9" s="508" t="s">
        <v>638</v>
      </c>
      <c r="L9" s="509">
        <v>126.57</v>
      </c>
      <c r="M9" s="509">
        <v>253.14</v>
      </c>
      <c r="N9" s="508">
        <v>2</v>
      </c>
      <c r="O9" s="593">
        <v>1.5</v>
      </c>
      <c r="P9" s="509">
        <v>253.14</v>
      </c>
      <c r="Q9" s="549">
        <v>1</v>
      </c>
      <c r="R9" s="508">
        <v>2</v>
      </c>
      <c r="S9" s="549">
        <v>1</v>
      </c>
      <c r="T9" s="593">
        <v>1.5</v>
      </c>
      <c r="U9" s="550">
        <v>1</v>
      </c>
    </row>
    <row r="10" spans="1:21" ht="14.4" customHeight="1" x14ac:dyDescent="0.3">
      <c r="A10" s="507">
        <v>35</v>
      </c>
      <c r="B10" s="508" t="s">
        <v>613</v>
      </c>
      <c r="C10" s="508" t="s">
        <v>615</v>
      </c>
      <c r="D10" s="591" t="s">
        <v>875</v>
      </c>
      <c r="E10" s="592" t="s">
        <v>621</v>
      </c>
      <c r="F10" s="508" t="s">
        <v>614</v>
      </c>
      <c r="G10" s="508" t="s">
        <v>635</v>
      </c>
      <c r="H10" s="508" t="s">
        <v>543</v>
      </c>
      <c r="I10" s="508" t="s">
        <v>639</v>
      </c>
      <c r="J10" s="508" t="s">
        <v>637</v>
      </c>
      <c r="K10" s="508" t="s">
        <v>640</v>
      </c>
      <c r="L10" s="509">
        <v>168.77</v>
      </c>
      <c r="M10" s="509">
        <v>337.54</v>
      </c>
      <c r="N10" s="508">
        <v>2</v>
      </c>
      <c r="O10" s="593">
        <v>1</v>
      </c>
      <c r="P10" s="509">
        <v>337.54</v>
      </c>
      <c r="Q10" s="549">
        <v>1</v>
      </c>
      <c r="R10" s="508">
        <v>2</v>
      </c>
      <c r="S10" s="549">
        <v>1</v>
      </c>
      <c r="T10" s="593">
        <v>1</v>
      </c>
      <c r="U10" s="550">
        <v>1</v>
      </c>
    </row>
    <row r="11" spans="1:21" ht="14.4" customHeight="1" x14ac:dyDescent="0.3">
      <c r="A11" s="507">
        <v>35</v>
      </c>
      <c r="B11" s="508" t="s">
        <v>613</v>
      </c>
      <c r="C11" s="508" t="s">
        <v>615</v>
      </c>
      <c r="D11" s="591" t="s">
        <v>875</v>
      </c>
      <c r="E11" s="592" t="s">
        <v>621</v>
      </c>
      <c r="F11" s="508" t="s">
        <v>614</v>
      </c>
      <c r="G11" s="508" t="s">
        <v>641</v>
      </c>
      <c r="H11" s="508" t="s">
        <v>577</v>
      </c>
      <c r="I11" s="508" t="s">
        <v>642</v>
      </c>
      <c r="J11" s="508" t="s">
        <v>643</v>
      </c>
      <c r="K11" s="508" t="s">
        <v>644</v>
      </c>
      <c r="L11" s="509">
        <v>117.55</v>
      </c>
      <c r="M11" s="509">
        <v>117.55</v>
      </c>
      <c r="N11" s="508">
        <v>1</v>
      </c>
      <c r="O11" s="593">
        <v>1</v>
      </c>
      <c r="P11" s="509">
        <v>117.55</v>
      </c>
      <c r="Q11" s="549">
        <v>1</v>
      </c>
      <c r="R11" s="508">
        <v>1</v>
      </c>
      <c r="S11" s="549">
        <v>1</v>
      </c>
      <c r="T11" s="593">
        <v>1</v>
      </c>
      <c r="U11" s="550">
        <v>1</v>
      </c>
    </row>
    <row r="12" spans="1:21" ht="14.4" customHeight="1" x14ac:dyDescent="0.3">
      <c r="A12" s="507">
        <v>35</v>
      </c>
      <c r="B12" s="508" t="s">
        <v>613</v>
      </c>
      <c r="C12" s="508" t="s">
        <v>615</v>
      </c>
      <c r="D12" s="591" t="s">
        <v>875</v>
      </c>
      <c r="E12" s="592" t="s">
        <v>621</v>
      </c>
      <c r="F12" s="508" t="s">
        <v>614</v>
      </c>
      <c r="G12" s="508" t="s">
        <v>645</v>
      </c>
      <c r="H12" s="508" t="s">
        <v>543</v>
      </c>
      <c r="I12" s="508" t="s">
        <v>646</v>
      </c>
      <c r="J12" s="508" t="s">
        <v>647</v>
      </c>
      <c r="K12" s="508" t="s">
        <v>648</v>
      </c>
      <c r="L12" s="509">
        <v>182.22</v>
      </c>
      <c r="M12" s="509">
        <v>182.22</v>
      </c>
      <c r="N12" s="508">
        <v>1</v>
      </c>
      <c r="O12" s="593">
        <v>0.5</v>
      </c>
      <c r="P12" s="509">
        <v>182.22</v>
      </c>
      <c r="Q12" s="549">
        <v>1</v>
      </c>
      <c r="R12" s="508">
        <v>1</v>
      </c>
      <c r="S12" s="549">
        <v>1</v>
      </c>
      <c r="T12" s="593">
        <v>0.5</v>
      </c>
      <c r="U12" s="550">
        <v>1</v>
      </c>
    </row>
    <row r="13" spans="1:21" ht="14.4" customHeight="1" x14ac:dyDescent="0.3">
      <c r="A13" s="507">
        <v>35</v>
      </c>
      <c r="B13" s="508" t="s">
        <v>613</v>
      </c>
      <c r="C13" s="508" t="s">
        <v>615</v>
      </c>
      <c r="D13" s="591" t="s">
        <v>875</v>
      </c>
      <c r="E13" s="592" t="s">
        <v>621</v>
      </c>
      <c r="F13" s="508" t="s">
        <v>614</v>
      </c>
      <c r="G13" s="508" t="s">
        <v>649</v>
      </c>
      <c r="H13" s="508" t="s">
        <v>543</v>
      </c>
      <c r="I13" s="508" t="s">
        <v>650</v>
      </c>
      <c r="J13" s="508" t="s">
        <v>651</v>
      </c>
      <c r="K13" s="508" t="s">
        <v>652</v>
      </c>
      <c r="L13" s="509">
        <v>0</v>
      </c>
      <c r="M13" s="509">
        <v>0</v>
      </c>
      <c r="N13" s="508">
        <v>1</v>
      </c>
      <c r="O13" s="593">
        <v>1</v>
      </c>
      <c r="P13" s="509">
        <v>0</v>
      </c>
      <c r="Q13" s="549"/>
      <c r="R13" s="508">
        <v>1</v>
      </c>
      <c r="S13" s="549">
        <v>1</v>
      </c>
      <c r="T13" s="593">
        <v>1</v>
      </c>
      <c r="U13" s="550">
        <v>1</v>
      </c>
    </row>
    <row r="14" spans="1:21" ht="14.4" customHeight="1" x14ac:dyDescent="0.3">
      <c r="A14" s="507">
        <v>35</v>
      </c>
      <c r="B14" s="508" t="s">
        <v>613</v>
      </c>
      <c r="C14" s="508" t="s">
        <v>615</v>
      </c>
      <c r="D14" s="591" t="s">
        <v>875</v>
      </c>
      <c r="E14" s="592" t="s">
        <v>621</v>
      </c>
      <c r="F14" s="508" t="s">
        <v>614</v>
      </c>
      <c r="G14" s="508" t="s">
        <v>653</v>
      </c>
      <c r="H14" s="508" t="s">
        <v>543</v>
      </c>
      <c r="I14" s="508" t="s">
        <v>654</v>
      </c>
      <c r="J14" s="508" t="s">
        <v>655</v>
      </c>
      <c r="K14" s="508" t="s">
        <v>656</v>
      </c>
      <c r="L14" s="509">
        <v>103.67</v>
      </c>
      <c r="M14" s="509">
        <v>103.67</v>
      </c>
      <c r="N14" s="508">
        <v>1</v>
      </c>
      <c r="O14" s="593">
        <v>0.5</v>
      </c>
      <c r="P14" s="509">
        <v>103.67</v>
      </c>
      <c r="Q14" s="549">
        <v>1</v>
      </c>
      <c r="R14" s="508">
        <v>1</v>
      </c>
      <c r="S14" s="549">
        <v>1</v>
      </c>
      <c r="T14" s="593">
        <v>0.5</v>
      </c>
      <c r="U14" s="550">
        <v>1</v>
      </c>
    </row>
    <row r="15" spans="1:21" ht="14.4" customHeight="1" x14ac:dyDescent="0.3">
      <c r="A15" s="507">
        <v>35</v>
      </c>
      <c r="B15" s="508" t="s">
        <v>613</v>
      </c>
      <c r="C15" s="508" t="s">
        <v>615</v>
      </c>
      <c r="D15" s="591" t="s">
        <v>875</v>
      </c>
      <c r="E15" s="592" t="s">
        <v>621</v>
      </c>
      <c r="F15" s="508" t="s">
        <v>614</v>
      </c>
      <c r="G15" s="508" t="s">
        <v>657</v>
      </c>
      <c r="H15" s="508" t="s">
        <v>543</v>
      </c>
      <c r="I15" s="508" t="s">
        <v>658</v>
      </c>
      <c r="J15" s="508" t="s">
        <v>659</v>
      </c>
      <c r="K15" s="508" t="s">
        <v>660</v>
      </c>
      <c r="L15" s="509">
        <v>0</v>
      </c>
      <c r="M15" s="509">
        <v>0</v>
      </c>
      <c r="N15" s="508">
        <v>1</v>
      </c>
      <c r="O15" s="593">
        <v>0.5</v>
      </c>
      <c r="P15" s="509">
        <v>0</v>
      </c>
      <c r="Q15" s="549"/>
      <c r="R15" s="508">
        <v>1</v>
      </c>
      <c r="S15" s="549">
        <v>1</v>
      </c>
      <c r="T15" s="593">
        <v>0.5</v>
      </c>
      <c r="U15" s="550">
        <v>1</v>
      </c>
    </row>
    <row r="16" spans="1:21" ht="14.4" customHeight="1" x14ac:dyDescent="0.3">
      <c r="A16" s="507">
        <v>35</v>
      </c>
      <c r="B16" s="508" t="s">
        <v>613</v>
      </c>
      <c r="C16" s="508" t="s">
        <v>615</v>
      </c>
      <c r="D16" s="591" t="s">
        <v>875</v>
      </c>
      <c r="E16" s="592" t="s">
        <v>621</v>
      </c>
      <c r="F16" s="508" t="s">
        <v>614</v>
      </c>
      <c r="G16" s="508" t="s">
        <v>661</v>
      </c>
      <c r="H16" s="508" t="s">
        <v>543</v>
      </c>
      <c r="I16" s="508" t="s">
        <v>662</v>
      </c>
      <c r="J16" s="508" t="s">
        <v>663</v>
      </c>
      <c r="K16" s="508" t="s">
        <v>664</v>
      </c>
      <c r="L16" s="509">
        <v>120.09</v>
      </c>
      <c r="M16" s="509">
        <v>120.09</v>
      </c>
      <c r="N16" s="508">
        <v>1</v>
      </c>
      <c r="O16" s="593">
        <v>1</v>
      </c>
      <c r="P16" s="509">
        <v>120.09</v>
      </c>
      <c r="Q16" s="549">
        <v>1</v>
      </c>
      <c r="R16" s="508">
        <v>1</v>
      </c>
      <c r="S16" s="549">
        <v>1</v>
      </c>
      <c r="T16" s="593">
        <v>1</v>
      </c>
      <c r="U16" s="550">
        <v>1</v>
      </c>
    </row>
    <row r="17" spans="1:21" ht="14.4" customHeight="1" x14ac:dyDescent="0.3">
      <c r="A17" s="507">
        <v>35</v>
      </c>
      <c r="B17" s="508" t="s">
        <v>613</v>
      </c>
      <c r="C17" s="508" t="s">
        <v>615</v>
      </c>
      <c r="D17" s="591" t="s">
        <v>875</v>
      </c>
      <c r="E17" s="592" t="s">
        <v>621</v>
      </c>
      <c r="F17" s="508" t="s">
        <v>614</v>
      </c>
      <c r="G17" s="508" t="s">
        <v>665</v>
      </c>
      <c r="H17" s="508" t="s">
        <v>577</v>
      </c>
      <c r="I17" s="508" t="s">
        <v>666</v>
      </c>
      <c r="J17" s="508" t="s">
        <v>667</v>
      </c>
      <c r="K17" s="508" t="s">
        <v>668</v>
      </c>
      <c r="L17" s="509">
        <v>477.84</v>
      </c>
      <c r="M17" s="509">
        <v>955.68</v>
      </c>
      <c r="N17" s="508">
        <v>2</v>
      </c>
      <c r="O17" s="593">
        <v>1.5</v>
      </c>
      <c r="P17" s="509">
        <v>955.68</v>
      </c>
      <c r="Q17" s="549">
        <v>1</v>
      </c>
      <c r="R17" s="508">
        <v>2</v>
      </c>
      <c r="S17" s="549">
        <v>1</v>
      </c>
      <c r="T17" s="593">
        <v>1.5</v>
      </c>
      <c r="U17" s="550">
        <v>1</v>
      </c>
    </row>
    <row r="18" spans="1:21" ht="14.4" customHeight="1" x14ac:dyDescent="0.3">
      <c r="A18" s="507">
        <v>35</v>
      </c>
      <c r="B18" s="508" t="s">
        <v>613</v>
      </c>
      <c r="C18" s="508" t="s">
        <v>615</v>
      </c>
      <c r="D18" s="591" t="s">
        <v>875</v>
      </c>
      <c r="E18" s="592" t="s">
        <v>621</v>
      </c>
      <c r="F18" s="508" t="s">
        <v>614</v>
      </c>
      <c r="G18" s="508" t="s">
        <v>669</v>
      </c>
      <c r="H18" s="508" t="s">
        <v>543</v>
      </c>
      <c r="I18" s="508" t="s">
        <v>670</v>
      </c>
      <c r="J18" s="508" t="s">
        <v>671</v>
      </c>
      <c r="K18" s="508" t="s">
        <v>672</v>
      </c>
      <c r="L18" s="509">
        <v>33.71</v>
      </c>
      <c r="M18" s="509">
        <v>33.71</v>
      </c>
      <c r="N18" s="508">
        <v>1</v>
      </c>
      <c r="O18" s="593">
        <v>1</v>
      </c>
      <c r="P18" s="509">
        <v>33.71</v>
      </c>
      <c r="Q18" s="549">
        <v>1</v>
      </c>
      <c r="R18" s="508">
        <v>1</v>
      </c>
      <c r="S18" s="549">
        <v>1</v>
      </c>
      <c r="T18" s="593">
        <v>1</v>
      </c>
      <c r="U18" s="550">
        <v>1</v>
      </c>
    </row>
    <row r="19" spans="1:21" ht="14.4" customHeight="1" x14ac:dyDescent="0.3">
      <c r="A19" s="507">
        <v>35</v>
      </c>
      <c r="B19" s="508" t="s">
        <v>613</v>
      </c>
      <c r="C19" s="508" t="s">
        <v>615</v>
      </c>
      <c r="D19" s="591" t="s">
        <v>875</v>
      </c>
      <c r="E19" s="592" t="s">
        <v>621</v>
      </c>
      <c r="F19" s="508" t="s">
        <v>614</v>
      </c>
      <c r="G19" s="508" t="s">
        <v>673</v>
      </c>
      <c r="H19" s="508" t="s">
        <v>543</v>
      </c>
      <c r="I19" s="508" t="s">
        <v>674</v>
      </c>
      <c r="J19" s="508" t="s">
        <v>675</v>
      </c>
      <c r="K19" s="508" t="s">
        <v>676</v>
      </c>
      <c r="L19" s="509">
        <v>239.96</v>
      </c>
      <c r="M19" s="509">
        <v>239.96</v>
      </c>
      <c r="N19" s="508">
        <v>1</v>
      </c>
      <c r="O19" s="593">
        <v>1</v>
      </c>
      <c r="P19" s="509">
        <v>239.96</v>
      </c>
      <c r="Q19" s="549">
        <v>1</v>
      </c>
      <c r="R19" s="508">
        <v>1</v>
      </c>
      <c r="S19" s="549">
        <v>1</v>
      </c>
      <c r="T19" s="593">
        <v>1</v>
      </c>
      <c r="U19" s="550">
        <v>1</v>
      </c>
    </row>
    <row r="20" spans="1:21" ht="14.4" customHeight="1" x14ac:dyDescent="0.3">
      <c r="A20" s="507">
        <v>35</v>
      </c>
      <c r="B20" s="508" t="s">
        <v>613</v>
      </c>
      <c r="C20" s="508" t="s">
        <v>615</v>
      </c>
      <c r="D20" s="591" t="s">
        <v>875</v>
      </c>
      <c r="E20" s="592" t="s">
        <v>621</v>
      </c>
      <c r="F20" s="508" t="s">
        <v>614</v>
      </c>
      <c r="G20" s="508" t="s">
        <v>677</v>
      </c>
      <c r="H20" s="508" t="s">
        <v>577</v>
      </c>
      <c r="I20" s="508" t="s">
        <v>678</v>
      </c>
      <c r="J20" s="508" t="s">
        <v>679</v>
      </c>
      <c r="K20" s="508" t="s">
        <v>680</v>
      </c>
      <c r="L20" s="509">
        <v>49.08</v>
      </c>
      <c r="M20" s="509">
        <v>98.16</v>
      </c>
      <c r="N20" s="508">
        <v>2</v>
      </c>
      <c r="O20" s="593">
        <v>1</v>
      </c>
      <c r="P20" s="509">
        <v>98.16</v>
      </c>
      <c r="Q20" s="549">
        <v>1</v>
      </c>
      <c r="R20" s="508">
        <v>2</v>
      </c>
      <c r="S20" s="549">
        <v>1</v>
      </c>
      <c r="T20" s="593">
        <v>1</v>
      </c>
      <c r="U20" s="550">
        <v>1</v>
      </c>
    </row>
    <row r="21" spans="1:21" ht="14.4" customHeight="1" x14ac:dyDescent="0.3">
      <c r="A21" s="507">
        <v>35</v>
      </c>
      <c r="B21" s="508" t="s">
        <v>613</v>
      </c>
      <c r="C21" s="508" t="s">
        <v>615</v>
      </c>
      <c r="D21" s="591" t="s">
        <v>875</v>
      </c>
      <c r="E21" s="592" t="s">
        <v>623</v>
      </c>
      <c r="F21" s="508" t="s">
        <v>614</v>
      </c>
      <c r="G21" s="508" t="s">
        <v>681</v>
      </c>
      <c r="H21" s="508" t="s">
        <v>543</v>
      </c>
      <c r="I21" s="508" t="s">
        <v>682</v>
      </c>
      <c r="J21" s="508" t="s">
        <v>683</v>
      </c>
      <c r="K21" s="508" t="s">
        <v>684</v>
      </c>
      <c r="L21" s="509">
        <v>238.72</v>
      </c>
      <c r="M21" s="509">
        <v>477.44</v>
      </c>
      <c r="N21" s="508">
        <v>2</v>
      </c>
      <c r="O21" s="593">
        <v>0.5</v>
      </c>
      <c r="P21" s="509">
        <v>477.44</v>
      </c>
      <c r="Q21" s="549">
        <v>1</v>
      </c>
      <c r="R21" s="508">
        <v>2</v>
      </c>
      <c r="S21" s="549">
        <v>1</v>
      </c>
      <c r="T21" s="593">
        <v>0.5</v>
      </c>
      <c r="U21" s="550">
        <v>1</v>
      </c>
    </row>
    <row r="22" spans="1:21" ht="14.4" customHeight="1" x14ac:dyDescent="0.3">
      <c r="A22" s="507">
        <v>35</v>
      </c>
      <c r="B22" s="508" t="s">
        <v>613</v>
      </c>
      <c r="C22" s="508" t="s">
        <v>615</v>
      </c>
      <c r="D22" s="591" t="s">
        <v>875</v>
      </c>
      <c r="E22" s="592" t="s">
        <v>623</v>
      </c>
      <c r="F22" s="508" t="s">
        <v>614</v>
      </c>
      <c r="G22" s="508" t="s">
        <v>685</v>
      </c>
      <c r="H22" s="508" t="s">
        <v>543</v>
      </c>
      <c r="I22" s="508" t="s">
        <v>686</v>
      </c>
      <c r="J22" s="508" t="s">
        <v>687</v>
      </c>
      <c r="K22" s="508" t="s">
        <v>688</v>
      </c>
      <c r="L22" s="509">
        <v>0</v>
      </c>
      <c r="M22" s="509">
        <v>0</v>
      </c>
      <c r="N22" s="508">
        <v>1</v>
      </c>
      <c r="O22" s="593">
        <v>1</v>
      </c>
      <c r="P22" s="509">
        <v>0</v>
      </c>
      <c r="Q22" s="549"/>
      <c r="R22" s="508">
        <v>1</v>
      </c>
      <c r="S22" s="549">
        <v>1</v>
      </c>
      <c r="T22" s="593">
        <v>1</v>
      </c>
      <c r="U22" s="550">
        <v>1</v>
      </c>
    </row>
    <row r="23" spans="1:21" ht="14.4" customHeight="1" x14ac:dyDescent="0.3">
      <c r="A23" s="507">
        <v>35</v>
      </c>
      <c r="B23" s="508" t="s">
        <v>613</v>
      </c>
      <c r="C23" s="508" t="s">
        <v>615</v>
      </c>
      <c r="D23" s="591" t="s">
        <v>875</v>
      </c>
      <c r="E23" s="592" t="s">
        <v>623</v>
      </c>
      <c r="F23" s="508" t="s">
        <v>614</v>
      </c>
      <c r="G23" s="508" t="s">
        <v>685</v>
      </c>
      <c r="H23" s="508" t="s">
        <v>543</v>
      </c>
      <c r="I23" s="508" t="s">
        <v>689</v>
      </c>
      <c r="J23" s="508" t="s">
        <v>690</v>
      </c>
      <c r="K23" s="508" t="s">
        <v>691</v>
      </c>
      <c r="L23" s="509">
        <v>0</v>
      </c>
      <c r="M23" s="509">
        <v>0</v>
      </c>
      <c r="N23" s="508">
        <v>2</v>
      </c>
      <c r="O23" s="593">
        <v>2</v>
      </c>
      <c r="P23" s="509">
        <v>0</v>
      </c>
      <c r="Q23" s="549"/>
      <c r="R23" s="508">
        <v>1</v>
      </c>
      <c r="S23" s="549">
        <v>0.5</v>
      </c>
      <c r="T23" s="593">
        <v>1</v>
      </c>
      <c r="U23" s="550">
        <v>0.5</v>
      </c>
    </row>
    <row r="24" spans="1:21" ht="14.4" customHeight="1" x14ac:dyDescent="0.3">
      <c r="A24" s="507">
        <v>35</v>
      </c>
      <c r="B24" s="508" t="s">
        <v>613</v>
      </c>
      <c r="C24" s="508" t="s">
        <v>615</v>
      </c>
      <c r="D24" s="591" t="s">
        <v>875</v>
      </c>
      <c r="E24" s="592" t="s">
        <v>623</v>
      </c>
      <c r="F24" s="508" t="s">
        <v>614</v>
      </c>
      <c r="G24" s="508" t="s">
        <v>692</v>
      </c>
      <c r="H24" s="508" t="s">
        <v>543</v>
      </c>
      <c r="I24" s="508" t="s">
        <v>693</v>
      </c>
      <c r="J24" s="508" t="s">
        <v>694</v>
      </c>
      <c r="K24" s="508" t="s">
        <v>695</v>
      </c>
      <c r="L24" s="509">
        <v>48.09</v>
      </c>
      <c r="M24" s="509">
        <v>96.18</v>
      </c>
      <c r="N24" s="508">
        <v>2</v>
      </c>
      <c r="O24" s="593">
        <v>0.5</v>
      </c>
      <c r="P24" s="509">
        <v>96.18</v>
      </c>
      <c r="Q24" s="549">
        <v>1</v>
      </c>
      <c r="R24" s="508">
        <v>2</v>
      </c>
      <c r="S24" s="549">
        <v>1</v>
      </c>
      <c r="T24" s="593">
        <v>0.5</v>
      </c>
      <c r="U24" s="550">
        <v>1</v>
      </c>
    </row>
    <row r="25" spans="1:21" ht="14.4" customHeight="1" x14ac:dyDescent="0.3">
      <c r="A25" s="507">
        <v>35</v>
      </c>
      <c r="B25" s="508" t="s">
        <v>613</v>
      </c>
      <c r="C25" s="508" t="s">
        <v>615</v>
      </c>
      <c r="D25" s="591" t="s">
        <v>875</v>
      </c>
      <c r="E25" s="592" t="s">
        <v>623</v>
      </c>
      <c r="F25" s="508" t="s">
        <v>614</v>
      </c>
      <c r="G25" s="508" t="s">
        <v>696</v>
      </c>
      <c r="H25" s="508" t="s">
        <v>577</v>
      </c>
      <c r="I25" s="508" t="s">
        <v>697</v>
      </c>
      <c r="J25" s="508" t="s">
        <v>698</v>
      </c>
      <c r="K25" s="508" t="s">
        <v>699</v>
      </c>
      <c r="L25" s="509">
        <v>176.32</v>
      </c>
      <c r="M25" s="509">
        <v>176.32</v>
      </c>
      <c r="N25" s="508">
        <v>1</v>
      </c>
      <c r="O25" s="593">
        <v>1</v>
      </c>
      <c r="P25" s="509">
        <v>176.32</v>
      </c>
      <c r="Q25" s="549">
        <v>1</v>
      </c>
      <c r="R25" s="508">
        <v>1</v>
      </c>
      <c r="S25" s="549">
        <v>1</v>
      </c>
      <c r="T25" s="593">
        <v>1</v>
      </c>
      <c r="U25" s="550">
        <v>1</v>
      </c>
    </row>
    <row r="26" spans="1:21" ht="14.4" customHeight="1" x14ac:dyDescent="0.3">
      <c r="A26" s="507">
        <v>35</v>
      </c>
      <c r="B26" s="508" t="s">
        <v>613</v>
      </c>
      <c r="C26" s="508" t="s">
        <v>615</v>
      </c>
      <c r="D26" s="591" t="s">
        <v>875</v>
      </c>
      <c r="E26" s="592" t="s">
        <v>623</v>
      </c>
      <c r="F26" s="508" t="s">
        <v>614</v>
      </c>
      <c r="G26" s="508" t="s">
        <v>700</v>
      </c>
      <c r="H26" s="508" t="s">
        <v>543</v>
      </c>
      <c r="I26" s="508" t="s">
        <v>701</v>
      </c>
      <c r="J26" s="508" t="s">
        <v>702</v>
      </c>
      <c r="K26" s="508" t="s">
        <v>703</v>
      </c>
      <c r="L26" s="509">
        <v>69.59</v>
      </c>
      <c r="M26" s="509">
        <v>139.18</v>
      </c>
      <c r="N26" s="508">
        <v>2</v>
      </c>
      <c r="O26" s="593">
        <v>0.5</v>
      </c>
      <c r="P26" s="509">
        <v>139.18</v>
      </c>
      <c r="Q26" s="549">
        <v>1</v>
      </c>
      <c r="R26" s="508">
        <v>2</v>
      </c>
      <c r="S26" s="549">
        <v>1</v>
      </c>
      <c r="T26" s="593">
        <v>0.5</v>
      </c>
      <c r="U26" s="550">
        <v>1</v>
      </c>
    </row>
    <row r="27" spans="1:21" ht="14.4" customHeight="1" x14ac:dyDescent="0.3">
      <c r="A27" s="507">
        <v>35</v>
      </c>
      <c r="B27" s="508" t="s">
        <v>613</v>
      </c>
      <c r="C27" s="508" t="s">
        <v>615</v>
      </c>
      <c r="D27" s="591" t="s">
        <v>875</v>
      </c>
      <c r="E27" s="592" t="s">
        <v>623</v>
      </c>
      <c r="F27" s="508" t="s">
        <v>614</v>
      </c>
      <c r="G27" s="508" t="s">
        <v>704</v>
      </c>
      <c r="H27" s="508" t="s">
        <v>577</v>
      </c>
      <c r="I27" s="508" t="s">
        <v>705</v>
      </c>
      <c r="J27" s="508" t="s">
        <v>706</v>
      </c>
      <c r="K27" s="508" t="s">
        <v>707</v>
      </c>
      <c r="L27" s="509">
        <v>48.42</v>
      </c>
      <c r="M27" s="509">
        <v>145.26</v>
      </c>
      <c r="N27" s="508">
        <v>3</v>
      </c>
      <c r="O27" s="593">
        <v>2</v>
      </c>
      <c r="P27" s="509">
        <v>145.26</v>
      </c>
      <c r="Q27" s="549">
        <v>1</v>
      </c>
      <c r="R27" s="508">
        <v>3</v>
      </c>
      <c r="S27" s="549">
        <v>1</v>
      </c>
      <c r="T27" s="593">
        <v>2</v>
      </c>
      <c r="U27" s="550">
        <v>1</v>
      </c>
    </row>
    <row r="28" spans="1:21" ht="14.4" customHeight="1" x14ac:dyDescent="0.3">
      <c r="A28" s="507">
        <v>35</v>
      </c>
      <c r="B28" s="508" t="s">
        <v>613</v>
      </c>
      <c r="C28" s="508" t="s">
        <v>615</v>
      </c>
      <c r="D28" s="591" t="s">
        <v>875</v>
      </c>
      <c r="E28" s="592" t="s">
        <v>623</v>
      </c>
      <c r="F28" s="508" t="s">
        <v>614</v>
      </c>
      <c r="G28" s="508" t="s">
        <v>708</v>
      </c>
      <c r="H28" s="508" t="s">
        <v>543</v>
      </c>
      <c r="I28" s="508" t="s">
        <v>709</v>
      </c>
      <c r="J28" s="508" t="s">
        <v>710</v>
      </c>
      <c r="K28" s="508" t="s">
        <v>711</v>
      </c>
      <c r="L28" s="509">
        <v>42.54</v>
      </c>
      <c r="M28" s="509">
        <v>42.54</v>
      </c>
      <c r="N28" s="508">
        <v>1</v>
      </c>
      <c r="O28" s="593">
        <v>1</v>
      </c>
      <c r="P28" s="509">
        <v>42.54</v>
      </c>
      <c r="Q28" s="549">
        <v>1</v>
      </c>
      <c r="R28" s="508">
        <v>1</v>
      </c>
      <c r="S28" s="549">
        <v>1</v>
      </c>
      <c r="T28" s="593">
        <v>1</v>
      </c>
      <c r="U28" s="550">
        <v>1</v>
      </c>
    </row>
    <row r="29" spans="1:21" ht="14.4" customHeight="1" x14ac:dyDescent="0.3">
      <c r="A29" s="507">
        <v>35</v>
      </c>
      <c r="B29" s="508" t="s">
        <v>613</v>
      </c>
      <c r="C29" s="508" t="s">
        <v>615</v>
      </c>
      <c r="D29" s="591" t="s">
        <v>875</v>
      </c>
      <c r="E29" s="592" t="s">
        <v>623</v>
      </c>
      <c r="F29" s="508" t="s">
        <v>614</v>
      </c>
      <c r="G29" s="508" t="s">
        <v>712</v>
      </c>
      <c r="H29" s="508" t="s">
        <v>543</v>
      </c>
      <c r="I29" s="508" t="s">
        <v>713</v>
      </c>
      <c r="J29" s="508" t="s">
        <v>714</v>
      </c>
      <c r="K29" s="508" t="s">
        <v>715</v>
      </c>
      <c r="L29" s="509">
        <v>0</v>
      </c>
      <c r="M29" s="509">
        <v>0</v>
      </c>
      <c r="N29" s="508">
        <v>1</v>
      </c>
      <c r="O29" s="593">
        <v>0.5</v>
      </c>
      <c r="P29" s="509">
        <v>0</v>
      </c>
      <c r="Q29" s="549"/>
      <c r="R29" s="508">
        <v>1</v>
      </c>
      <c r="S29" s="549">
        <v>1</v>
      </c>
      <c r="T29" s="593">
        <v>0.5</v>
      </c>
      <c r="U29" s="550">
        <v>1</v>
      </c>
    </row>
    <row r="30" spans="1:21" ht="14.4" customHeight="1" x14ac:dyDescent="0.3">
      <c r="A30" s="507">
        <v>35</v>
      </c>
      <c r="B30" s="508" t="s">
        <v>613</v>
      </c>
      <c r="C30" s="508" t="s">
        <v>615</v>
      </c>
      <c r="D30" s="591" t="s">
        <v>875</v>
      </c>
      <c r="E30" s="592" t="s">
        <v>625</v>
      </c>
      <c r="F30" s="508" t="s">
        <v>614</v>
      </c>
      <c r="G30" s="508" t="s">
        <v>716</v>
      </c>
      <c r="H30" s="508" t="s">
        <v>543</v>
      </c>
      <c r="I30" s="508" t="s">
        <v>717</v>
      </c>
      <c r="J30" s="508" t="s">
        <v>718</v>
      </c>
      <c r="K30" s="508" t="s">
        <v>719</v>
      </c>
      <c r="L30" s="509">
        <v>263.26</v>
      </c>
      <c r="M30" s="509">
        <v>263.26</v>
      </c>
      <c r="N30" s="508">
        <v>1</v>
      </c>
      <c r="O30" s="593">
        <v>1</v>
      </c>
      <c r="P30" s="509">
        <v>263.26</v>
      </c>
      <c r="Q30" s="549">
        <v>1</v>
      </c>
      <c r="R30" s="508">
        <v>1</v>
      </c>
      <c r="S30" s="549">
        <v>1</v>
      </c>
      <c r="T30" s="593">
        <v>1</v>
      </c>
      <c r="U30" s="550">
        <v>1</v>
      </c>
    </row>
    <row r="31" spans="1:21" ht="14.4" customHeight="1" x14ac:dyDescent="0.3">
      <c r="A31" s="507">
        <v>35</v>
      </c>
      <c r="B31" s="508" t="s">
        <v>613</v>
      </c>
      <c r="C31" s="508" t="s">
        <v>615</v>
      </c>
      <c r="D31" s="591" t="s">
        <v>875</v>
      </c>
      <c r="E31" s="592" t="s">
        <v>625</v>
      </c>
      <c r="F31" s="508" t="s">
        <v>614</v>
      </c>
      <c r="G31" s="508" t="s">
        <v>720</v>
      </c>
      <c r="H31" s="508" t="s">
        <v>543</v>
      </c>
      <c r="I31" s="508" t="s">
        <v>721</v>
      </c>
      <c r="J31" s="508" t="s">
        <v>722</v>
      </c>
      <c r="K31" s="508" t="s">
        <v>668</v>
      </c>
      <c r="L31" s="509">
        <v>392.41</v>
      </c>
      <c r="M31" s="509">
        <v>784.82</v>
      </c>
      <c r="N31" s="508">
        <v>2</v>
      </c>
      <c r="O31" s="593">
        <v>1.5</v>
      </c>
      <c r="P31" s="509">
        <v>784.82</v>
      </c>
      <c r="Q31" s="549">
        <v>1</v>
      </c>
      <c r="R31" s="508">
        <v>2</v>
      </c>
      <c r="S31" s="549">
        <v>1</v>
      </c>
      <c r="T31" s="593">
        <v>1.5</v>
      </c>
      <c r="U31" s="550">
        <v>1</v>
      </c>
    </row>
    <row r="32" spans="1:21" ht="14.4" customHeight="1" x14ac:dyDescent="0.3">
      <c r="A32" s="507">
        <v>35</v>
      </c>
      <c r="B32" s="508" t="s">
        <v>613</v>
      </c>
      <c r="C32" s="508" t="s">
        <v>615</v>
      </c>
      <c r="D32" s="591" t="s">
        <v>875</v>
      </c>
      <c r="E32" s="592" t="s">
        <v>625</v>
      </c>
      <c r="F32" s="508" t="s">
        <v>614</v>
      </c>
      <c r="G32" s="508" t="s">
        <v>720</v>
      </c>
      <c r="H32" s="508" t="s">
        <v>543</v>
      </c>
      <c r="I32" s="508" t="s">
        <v>723</v>
      </c>
      <c r="J32" s="508" t="s">
        <v>724</v>
      </c>
      <c r="K32" s="508" t="s">
        <v>668</v>
      </c>
      <c r="L32" s="509">
        <v>310.58999999999997</v>
      </c>
      <c r="M32" s="509">
        <v>310.58999999999997</v>
      </c>
      <c r="N32" s="508">
        <v>1</v>
      </c>
      <c r="O32" s="593">
        <v>0.5</v>
      </c>
      <c r="P32" s="509">
        <v>310.58999999999997</v>
      </c>
      <c r="Q32" s="549">
        <v>1</v>
      </c>
      <c r="R32" s="508">
        <v>1</v>
      </c>
      <c r="S32" s="549">
        <v>1</v>
      </c>
      <c r="T32" s="593">
        <v>0.5</v>
      </c>
      <c r="U32" s="550">
        <v>1</v>
      </c>
    </row>
    <row r="33" spans="1:21" ht="14.4" customHeight="1" x14ac:dyDescent="0.3">
      <c r="A33" s="507">
        <v>35</v>
      </c>
      <c r="B33" s="508" t="s">
        <v>613</v>
      </c>
      <c r="C33" s="508" t="s">
        <v>615</v>
      </c>
      <c r="D33" s="591" t="s">
        <v>875</v>
      </c>
      <c r="E33" s="592" t="s">
        <v>625</v>
      </c>
      <c r="F33" s="508" t="s">
        <v>614</v>
      </c>
      <c r="G33" s="508" t="s">
        <v>681</v>
      </c>
      <c r="H33" s="508" t="s">
        <v>543</v>
      </c>
      <c r="I33" s="508" t="s">
        <v>725</v>
      </c>
      <c r="J33" s="508" t="s">
        <v>726</v>
      </c>
      <c r="K33" s="508" t="s">
        <v>727</v>
      </c>
      <c r="L33" s="509">
        <v>85.27</v>
      </c>
      <c r="M33" s="509">
        <v>170.54</v>
      </c>
      <c r="N33" s="508">
        <v>2</v>
      </c>
      <c r="O33" s="593">
        <v>0.5</v>
      </c>
      <c r="P33" s="509">
        <v>170.54</v>
      </c>
      <c r="Q33" s="549">
        <v>1</v>
      </c>
      <c r="R33" s="508">
        <v>2</v>
      </c>
      <c r="S33" s="549">
        <v>1</v>
      </c>
      <c r="T33" s="593">
        <v>0.5</v>
      </c>
      <c r="U33" s="550">
        <v>1</v>
      </c>
    </row>
    <row r="34" spans="1:21" ht="14.4" customHeight="1" x14ac:dyDescent="0.3">
      <c r="A34" s="507">
        <v>35</v>
      </c>
      <c r="B34" s="508" t="s">
        <v>613</v>
      </c>
      <c r="C34" s="508" t="s">
        <v>615</v>
      </c>
      <c r="D34" s="591" t="s">
        <v>875</v>
      </c>
      <c r="E34" s="592" t="s">
        <v>625</v>
      </c>
      <c r="F34" s="508" t="s">
        <v>614</v>
      </c>
      <c r="G34" s="508" t="s">
        <v>728</v>
      </c>
      <c r="H34" s="508" t="s">
        <v>543</v>
      </c>
      <c r="I34" s="508" t="s">
        <v>729</v>
      </c>
      <c r="J34" s="508" t="s">
        <v>730</v>
      </c>
      <c r="K34" s="508" t="s">
        <v>731</v>
      </c>
      <c r="L34" s="509">
        <v>0</v>
      </c>
      <c r="M34" s="509">
        <v>0</v>
      </c>
      <c r="N34" s="508">
        <v>1</v>
      </c>
      <c r="O34" s="593">
        <v>1</v>
      </c>
      <c r="P34" s="509"/>
      <c r="Q34" s="549"/>
      <c r="R34" s="508"/>
      <c r="S34" s="549">
        <v>0</v>
      </c>
      <c r="T34" s="593"/>
      <c r="U34" s="550">
        <v>0</v>
      </c>
    </row>
    <row r="35" spans="1:21" ht="14.4" customHeight="1" x14ac:dyDescent="0.3">
      <c r="A35" s="507">
        <v>35</v>
      </c>
      <c r="B35" s="508" t="s">
        <v>613</v>
      </c>
      <c r="C35" s="508" t="s">
        <v>615</v>
      </c>
      <c r="D35" s="591" t="s">
        <v>875</v>
      </c>
      <c r="E35" s="592" t="s">
        <v>625</v>
      </c>
      <c r="F35" s="508" t="s">
        <v>614</v>
      </c>
      <c r="G35" s="508" t="s">
        <v>728</v>
      </c>
      <c r="H35" s="508" t="s">
        <v>543</v>
      </c>
      <c r="I35" s="508" t="s">
        <v>732</v>
      </c>
      <c r="J35" s="508" t="s">
        <v>730</v>
      </c>
      <c r="K35" s="508" t="s">
        <v>731</v>
      </c>
      <c r="L35" s="509">
        <v>0</v>
      </c>
      <c r="M35" s="509">
        <v>0</v>
      </c>
      <c r="N35" s="508">
        <v>1</v>
      </c>
      <c r="O35" s="593">
        <v>1</v>
      </c>
      <c r="P35" s="509">
        <v>0</v>
      </c>
      <c r="Q35" s="549"/>
      <c r="R35" s="508">
        <v>1</v>
      </c>
      <c r="S35" s="549">
        <v>1</v>
      </c>
      <c r="T35" s="593">
        <v>1</v>
      </c>
      <c r="U35" s="550">
        <v>1</v>
      </c>
    </row>
    <row r="36" spans="1:21" ht="14.4" customHeight="1" x14ac:dyDescent="0.3">
      <c r="A36" s="507">
        <v>35</v>
      </c>
      <c r="B36" s="508" t="s">
        <v>613</v>
      </c>
      <c r="C36" s="508" t="s">
        <v>615</v>
      </c>
      <c r="D36" s="591" t="s">
        <v>875</v>
      </c>
      <c r="E36" s="592" t="s">
        <v>625</v>
      </c>
      <c r="F36" s="508" t="s">
        <v>614</v>
      </c>
      <c r="G36" s="508" t="s">
        <v>733</v>
      </c>
      <c r="H36" s="508" t="s">
        <v>543</v>
      </c>
      <c r="I36" s="508" t="s">
        <v>734</v>
      </c>
      <c r="J36" s="508" t="s">
        <v>735</v>
      </c>
      <c r="K36" s="508" t="s">
        <v>736</v>
      </c>
      <c r="L36" s="509">
        <v>0</v>
      </c>
      <c r="M36" s="509">
        <v>0</v>
      </c>
      <c r="N36" s="508">
        <v>1</v>
      </c>
      <c r="O36" s="593">
        <v>0.5</v>
      </c>
      <c r="P36" s="509">
        <v>0</v>
      </c>
      <c r="Q36" s="549"/>
      <c r="R36" s="508">
        <v>1</v>
      </c>
      <c r="S36" s="549">
        <v>1</v>
      </c>
      <c r="T36" s="593">
        <v>0.5</v>
      </c>
      <c r="U36" s="550">
        <v>1</v>
      </c>
    </row>
    <row r="37" spans="1:21" ht="14.4" customHeight="1" x14ac:dyDescent="0.3">
      <c r="A37" s="507">
        <v>35</v>
      </c>
      <c r="B37" s="508" t="s">
        <v>613</v>
      </c>
      <c r="C37" s="508" t="s">
        <v>615</v>
      </c>
      <c r="D37" s="591" t="s">
        <v>875</v>
      </c>
      <c r="E37" s="592" t="s">
        <v>625</v>
      </c>
      <c r="F37" s="508" t="s">
        <v>614</v>
      </c>
      <c r="G37" s="508" t="s">
        <v>737</v>
      </c>
      <c r="H37" s="508" t="s">
        <v>543</v>
      </c>
      <c r="I37" s="508" t="s">
        <v>738</v>
      </c>
      <c r="J37" s="508" t="s">
        <v>739</v>
      </c>
      <c r="K37" s="508" t="s">
        <v>740</v>
      </c>
      <c r="L37" s="509">
        <v>147.85</v>
      </c>
      <c r="M37" s="509">
        <v>147.85</v>
      </c>
      <c r="N37" s="508">
        <v>1</v>
      </c>
      <c r="O37" s="593">
        <v>1</v>
      </c>
      <c r="P37" s="509">
        <v>147.85</v>
      </c>
      <c r="Q37" s="549">
        <v>1</v>
      </c>
      <c r="R37" s="508">
        <v>1</v>
      </c>
      <c r="S37" s="549">
        <v>1</v>
      </c>
      <c r="T37" s="593">
        <v>1</v>
      </c>
      <c r="U37" s="550">
        <v>1</v>
      </c>
    </row>
    <row r="38" spans="1:21" ht="14.4" customHeight="1" x14ac:dyDescent="0.3">
      <c r="A38" s="507">
        <v>35</v>
      </c>
      <c r="B38" s="508" t="s">
        <v>613</v>
      </c>
      <c r="C38" s="508" t="s">
        <v>615</v>
      </c>
      <c r="D38" s="591" t="s">
        <v>875</v>
      </c>
      <c r="E38" s="592" t="s">
        <v>625</v>
      </c>
      <c r="F38" s="508" t="s">
        <v>614</v>
      </c>
      <c r="G38" s="508" t="s">
        <v>741</v>
      </c>
      <c r="H38" s="508" t="s">
        <v>543</v>
      </c>
      <c r="I38" s="508" t="s">
        <v>742</v>
      </c>
      <c r="J38" s="508" t="s">
        <v>743</v>
      </c>
      <c r="K38" s="508" t="s">
        <v>744</v>
      </c>
      <c r="L38" s="509">
        <v>69.59</v>
      </c>
      <c r="M38" s="509">
        <v>69.59</v>
      </c>
      <c r="N38" s="508">
        <v>1</v>
      </c>
      <c r="O38" s="593">
        <v>0.5</v>
      </c>
      <c r="P38" s="509">
        <v>69.59</v>
      </c>
      <c r="Q38" s="549">
        <v>1</v>
      </c>
      <c r="R38" s="508">
        <v>1</v>
      </c>
      <c r="S38" s="549">
        <v>1</v>
      </c>
      <c r="T38" s="593">
        <v>0.5</v>
      </c>
      <c r="U38" s="550">
        <v>1</v>
      </c>
    </row>
    <row r="39" spans="1:21" ht="14.4" customHeight="1" x14ac:dyDescent="0.3">
      <c r="A39" s="507">
        <v>35</v>
      </c>
      <c r="B39" s="508" t="s">
        <v>613</v>
      </c>
      <c r="C39" s="508" t="s">
        <v>615</v>
      </c>
      <c r="D39" s="591" t="s">
        <v>875</v>
      </c>
      <c r="E39" s="592" t="s">
        <v>625</v>
      </c>
      <c r="F39" s="508" t="s">
        <v>614</v>
      </c>
      <c r="G39" s="508" t="s">
        <v>704</v>
      </c>
      <c r="H39" s="508" t="s">
        <v>577</v>
      </c>
      <c r="I39" s="508" t="s">
        <v>705</v>
      </c>
      <c r="J39" s="508" t="s">
        <v>706</v>
      </c>
      <c r="K39" s="508" t="s">
        <v>707</v>
      </c>
      <c r="L39" s="509">
        <v>48.42</v>
      </c>
      <c r="M39" s="509">
        <v>48.42</v>
      </c>
      <c r="N39" s="508">
        <v>1</v>
      </c>
      <c r="O39" s="593">
        <v>1</v>
      </c>
      <c r="P39" s="509">
        <v>48.42</v>
      </c>
      <c r="Q39" s="549">
        <v>1</v>
      </c>
      <c r="R39" s="508">
        <v>1</v>
      </c>
      <c r="S39" s="549">
        <v>1</v>
      </c>
      <c r="T39" s="593">
        <v>1</v>
      </c>
      <c r="U39" s="550">
        <v>1</v>
      </c>
    </row>
    <row r="40" spans="1:21" ht="14.4" customHeight="1" x14ac:dyDescent="0.3">
      <c r="A40" s="507">
        <v>35</v>
      </c>
      <c r="B40" s="508" t="s">
        <v>613</v>
      </c>
      <c r="C40" s="508" t="s">
        <v>615</v>
      </c>
      <c r="D40" s="591" t="s">
        <v>875</v>
      </c>
      <c r="E40" s="592" t="s">
        <v>625</v>
      </c>
      <c r="F40" s="508" t="s">
        <v>614</v>
      </c>
      <c r="G40" s="508" t="s">
        <v>745</v>
      </c>
      <c r="H40" s="508" t="s">
        <v>543</v>
      </c>
      <c r="I40" s="508" t="s">
        <v>746</v>
      </c>
      <c r="J40" s="508" t="s">
        <v>747</v>
      </c>
      <c r="K40" s="508" t="s">
        <v>707</v>
      </c>
      <c r="L40" s="509">
        <v>88.1</v>
      </c>
      <c r="M40" s="509">
        <v>88.1</v>
      </c>
      <c r="N40" s="508">
        <v>1</v>
      </c>
      <c r="O40" s="593">
        <v>1</v>
      </c>
      <c r="P40" s="509">
        <v>88.1</v>
      </c>
      <c r="Q40" s="549">
        <v>1</v>
      </c>
      <c r="R40" s="508">
        <v>1</v>
      </c>
      <c r="S40" s="549">
        <v>1</v>
      </c>
      <c r="T40" s="593">
        <v>1</v>
      </c>
      <c r="U40" s="550">
        <v>1</v>
      </c>
    </row>
    <row r="41" spans="1:21" ht="14.4" customHeight="1" x14ac:dyDescent="0.3">
      <c r="A41" s="507">
        <v>35</v>
      </c>
      <c r="B41" s="508" t="s">
        <v>613</v>
      </c>
      <c r="C41" s="508" t="s">
        <v>615</v>
      </c>
      <c r="D41" s="591" t="s">
        <v>875</v>
      </c>
      <c r="E41" s="592" t="s">
        <v>625</v>
      </c>
      <c r="F41" s="508" t="s">
        <v>614</v>
      </c>
      <c r="G41" s="508" t="s">
        <v>653</v>
      </c>
      <c r="H41" s="508" t="s">
        <v>543</v>
      </c>
      <c r="I41" s="508" t="s">
        <v>748</v>
      </c>
      <c r="J41" s="508" t="s">
        <v>749</v>
      </c>
      <c r="K41" s="508" t="s">
        <v>750</v>
      </c>
      <c r="L41" s="509">
        <v>115.18</v>
      </c>
      <c r="M41" s="509">
        <v>691.08</v>
      </c>
      <c r="N41" s="508">
        <v>6</v>
      </c>
      <c r="O41" s="593">
        <v>2.5</v>
      </c>
      <c r="P41" s="509">
        <v>691.08</v>
      </c>
      <c r="Q41" s="549">
        <v>1</v>
      </c>
      <c r="R41" s="508">
        <v>6</v>
      </c>
      <c r="S41" s="549">
        <v>1</v>
      </c>
      <c r="T41" s="593">
        <v>2.5</v>
      </c>
      <c r="U41" s="550">
        <v>1</v>
      </c>
    </row>
    <row r="42" spans="1:21" ht="14.4" customHeight="1" x14ac:dyDescent="0.3">
      <c r="A42" s="507">
        <v>35</v>
      </c>
      <c r="B42" s="508" t="s">
        <v>613</v>
      </c>
      <c r="C42" s="508" t="s">
        <v>615</v>
      </c>
      <c r="D42" s="591" t="s">
        <v>875</v>
      </c>
      <c r="E42" s="592" t="s">
        <v>625</v>
      </c>
      <c r="F42" s="508" t="s">
        <v>614</v>
      </c>
      <c r="G42" s="508" t="s">
        <v>661</v>
      </c>
      <c r="H42" s="508" t="s">
        <v>543</v>
      </c>
      <c r="I42" s="508" t="s">
        <v>751</v>
      </c>
      <c r="J42" s="508" t="s">
        <v>752</v>
      </c>
      <c r="K42" s="508" t="s">
        <v>753</v>
      </c>
      <c r="L42" s="509">
        <v>42.09</v>
      </c>
      <c r="M42" s="509">
        <v>42.09</v>
      </c>
      <c r="N42" s="508">
        <v>1</v>
      </c>
      <c r="O42" s="593">
        <v>1</v>
      </c>
      <c r="P42" s="509">
        <v>42.09</v>
      </c>
      <c r="Q42" s="549">
        <v>1</v>
      </c>
      <c r="R42" s="508">
        <v>1</v>
      </c>
      <c r="S42" s="549">
        <v>1</v>
      </c>
      <c r="T42" s="593">
        <v>1</v>
      </c>
      <c r="U42" s="550">
        <v>1</v>
      </c>
    </row>
    <row r="43" spans="1:21" ht="14.4" customHeight="1" x14ac:dyDescent="0.3">
      <c r="A43" s="507">
        <v>35</v>
      </c>
      <c r="B43" s="508" t="s">
        <v>613</v>
      </c>
      <c r="C43" s="508" t="s">
        <v>615</v>
      </c>
      <c r="D43" s="591" t="s">
        <v>875</v>
      </c>
      <c r="E43" s="592" t="s">
        <v>625</v>
      </c>
      <c r="F43" s="508" t="s">
        <v>614</v>
      </c>
      <c r="G43" s="508" t="s">
        <v>754</v>
      </c>
      <c r="H43" s="508" t="s">
        <v>577</v>
      </c>
      <c r="I43" s="508" t="s">
        <v>755</v>
      </c>
      <c r="J43" s="508" t="s">
        <v>756</v>
      </c>
      <c r="K43" s="508" t="s">
        <v>757</v>
      </c>
      <c r="L43" s="509">
        <v>155.30000000000001</v>
      </c>
      <c r="M43" s="509">
        <v>155.30000000000001</v>
      </c>
      <c r="N43" s="508">
        <v>1</v>
      </c>
      <c r="O43" s="593">
        <v>1</v>
      </c>
      <c r="P43" s="509">
        <v>155.30000000000001</v>
      </c>
      <c r="Q43" s="549">
        <v>1</v>
      </c>
      <c r="R43" s="508">
        <v>1</v>
      </c>
      <c r="S43" s="549">
        <v>1</v>
      </c>
      <c r="T43" s="593">
        <v>1</v>
      </c>
      <c r="U43" s="550">
        <v>1</v>
      </c>
    </row>
    <row r="44" spans="1:21" ht="14.4" customHeight="1" x14ac:dyDescent="0.3">
      <c r="A44" s="507">
        <v>35</v>
      </c>
      <c r="B44" s="508" t="s">
        <v>613</v>
      </c>
      <c r="C44" s="508" t="s">
        <v>615</v>
      </c>
      <c r="D44" s="591" t="s">
        <v>875</v>
      </c>
      <c r="E44" s="592" t="s">
        <v>625</v>
      </c>
      <c r="F44" s="508" t="s">
        <v>614</v>
      </c>
      <c r="G44" s="508" t="s">
        <v>758</v>
      </c>
      <c r="H44" s="508" t="s">
        <v>543</v>
      </c>
      <c r="I44" s="508" t="s">
        <v>759</v>
      </c>
      <c r="J44" s="508" t="s">
        <v>760</v>
      </c>
      <c r="K44" s="508" t="s">
        <v>761</v>
      </c>
      <c r="L44" s="509">
        <v>61.97</v>
      </c>
      <c r="M44" s="509">
        <v>61.97</v>
      </c>
      <c r="N44" s="508">
        <v>1</v>
      </c>
      <c r="O44" s="593">
        <v>0.5</v>
      </c>
      <c r="P44" s="509">
        <v>61.97</v>
      </c>
      <c r="Q44" s="549">
        <v>1</v>
      </c>
      <c r="R44" s="508">
        <v>1</v>
      </c>
      <c r="S44" s="549">
        <v>1</v>
      </c>
      <c r="T44" s="593">
        <v>0.5</v>
      </c>
      <c r="U44" s="550">
        <v>1</v>
      </c>
    </row>
    <row r="45" spans="1:21" ht="14.4" customHeight="1" x14ac:dyDescent="0.3">
      <c r="A45" s="507">
        <v>35</v>
      </c>
      <c r="B45" s="508" t="s">
        <v>613</v>
      </c>
      <c r="C45" s="508" t="s">
        <v>615</v>
      </c>
      <c r="D45" s="591" t="s">
        <v>875</v>
      </c>
      <c r="E45" s="592" t="s">
        <v>625</v>
      </c>
      <c r="F45" s="508" t="s">
        <v>614</v>
      </c>
      <c r="G45" s="508" t="s">
        <v>762</v>
      </c>
      <c r="H45" s="508" t="s">
        <v>543</v>
      </c>
      <c r="I45" s="508" t="s">
        <v>763</v>
      </c>
      <c r="J45" s="508" t="s">
        <v>764</v>
      </c>
      <c r="K45" s="508" t="s">
        <v>765</v>
      </c>
      <c r="L45" s="509">
        <v>77.13</v>
      </c>
      <c r="M45" s="509">
        <v>154.26</v>
      </c>
      <c r="N45" s="508">
        <v>2</v>
      </c>
      <c r="O45" s="593">
        <v>0.5</v>
      </c>
      <c r="P45" s="509">
        <v>154.26</v>
      </c>
      <c r="Q45" s="549">
        <v>1</v>
      </c>
      <c r="R45" s="508">
        <v>2</v>
      </c>
      <c r="S45" s="549">
        <v>1</v>
      </c>
      <c r="T45" s="593">
        <v>0.5</v>
      </c>
      <c r="U45" s="550">
        <v>1</v>
      </c>
    </row>
    <row r="46" spans="1:21" ht="14.4" customHeight="1" x14ac:dyDescent="0.3">
      <c r="A46" s="507">
        <v>35</v>
      </c>
      <c r="B46" s="508" t="s">
        <v>613</v>
      </c>
      <c r="C46" s="508" t="s">
        <v>615</v>
      </c>
      <c r="D46" s="591" t="s">
        <v>875</v>
      </c>
      <c r="E46" s="592" t="s">
        <v>625</v>
      </c>
      <c r="F46" s="508" t="s">
        <v>614</v>
      </c>
      <c r="G46" s="508" t="s">
        <v>677</v>
      </c>
      <c r="H46" s="508" t="s">
        <v>577</v>
      </c>
      <c r="I46" s="508" t="s">
        <v>766</v>
      </c>
      <c r="J46" s="508" t="s">
        <v>767</v>
      </c>
      <c r="K46" s="508" t="s">
        <v>768</v>
      </c>
      <c r="L46" s="509">
        <v>84.18</v>
      </c>
      <c r="M46" s="509">
        <v>84.18</v>
      </c>
      <c r="N46" s="508">
        <v>1</v>
      </c>
      <c r="O46" s="593">
        <v>1</v>
      </c>
      <c r="P46" s="509">
        <v>84.18</v>
      </c>
      <c r="Q46" s="549">
        <v>1</v>
      </c>
      <c r="R46" s="508">
        <v>1</v>
      </c>
      <c r="S46" s="549">
        <v>1</v>
      </c>
      <c r="T46" s="593">
        <v>1</v>
      </c>
      <c r="U46" s="550">
        <v>1</v>
      </c>
    </row>
    <row r="47" spans="1:21" ht="14.4" customHeight="1" x14ac:dyDescent="0.3">
      <c r="A47" s="507">
        <v>35</v>
      </c>
      <c r="B47" s="508" t="s">
        <v>613</v>
      </c>
      <c r="C47" s="508" t="s">
        <v>615</v>
      </c>
      <c r="D47" s="591" t="s">
        <v>875</v>
      </c>
      <c r="E47" s="592" t="s">
        <v>625</v>
      </c>
      <c r="F47" s="508" t="s">
        <v>614</v>
      </c>
      <c r="G47" s="508" t="s">
        <v>677</v>
      </c>
      <c r="H47" s="508" t="s">
        <v>543</v>
      </c>
      <c r="I47" s="508" t="s">
        <v>769</v>
      </c>
      <c r="J47" s="508" t="s">
        <v>679</v>
      </c>
      <c r="K47" s="508" t="s">
        <v>770</v>
      </c>
      <c r="L47" s="509">
        <v>105.23</v>
      </c>
      <c r="M47" s="509">
        <v>105.23</v>
      </c>
      <c r="N47" s="508">
        <v>1</v>
      </c>
      <c r="O47" s="593">
        <v>1</v>
      </c>
      <c r="P47" s="509">
        <v>105.23</v>
      </c>
      <c r="Q47" s="549">
        <v>1</v>
      </c>
      <c r="R47" s="508">
        <v>1</v>
      </c>
      <c r="S47" s="549">
        <v>1</v>
      </c>
      <c r="T47" s="593">
        <v>1</v>
      </c>
      <c r="U47" s="550">
        <v>1</v>
      </c>
    </row>
    <row r="48" spans="1:21" ht="14.4" customHeight="1" x14ac:dyDescent="0.3">
      <c r="A48" s="507">
        <v>35</v>
      </c>
      <c r="B48" s="508" t="s">
        <v>613</v>
      </c>
      <c r="C48" s="508" t="s">
        <v>615</v>
      </c>
      <c r="D48" s="591" t="s">
        <v>875</v>
      </c>
      <c r="E48" s="592" t="s">
        <v>624</v>
      </c>
      <c r="F48" s="508" t="s">
        <v>614</v>
      </c>
      <c r="G48" s="508" t="s">
        <v>771</v>
      </c>
      <c r="H48" s="508" t="s">
        <v>543</v>
      </c>
      <c r="I48" s="508" t="s">
        <v>772</v>
      </c>
      <c r="J48" s="508" t="s">
        <v>773</v>
      </c>
      <c r="K48" s="508" t="s">
        <v>774</v>
      </c>
      <c r="L48" s="509">
        <v>46.03</v>
      </c>
      <c r="M48" s="509">
        <v>46.03</v>
      </c>
      <c r="N48" s="508">
        <v>1</v>
      </c>
      <c r="O48" s="593">
        <v>1</v>
      </c>
      <c r="P48" s="509">
        <v>46.03</v>
      </c>
      <c r="Q48" s="549">
        <v>1</v>
      </c>
      <c r="R48" s="508">
        <v>1</v>
      </c>
      <c r="S48" s="549">
        <v>1</v>
      </c>
      <c r="T48" s="593">
        <v>1</v>
      </c>
      <c r="U48" s="550">
        <v>1</v>
      </c>
    </row>
    <row r="49" spans="1:21" ht="14.4" customHeight="1" x14ac:dyDescent="0.3">
      <c r="A49" s="507">
        <v>35</v>
      </c>
      <c r="B49" s="508" t="s">
        <v>613</v>
      </c>
      <c r="C49" s="508" t="s">
        <v>615</v>
      </c>
      <c r="D49" s="591" t="s">
        <v>875</v>
      </c>
      <c r="E49" s="592" t="s">
        <v>624</v>
      </c>
      <c r="F49" s="508" t="s">
        <v>614</v>
      </c>
      <c r="G49" s="508" t="s">
        <v>681</v>
      </c>
      <c r="H49" s="508" t="s">
        <v>577</v>
      </c>
      <c r="I49" s="508" t="s">
        <v>775</v>
      </c>
      <c r="J49" s="508" t="s">
        <v>776</v>
      </c>
      <c r="K49" s="508" t="s">
        <v>727</v>
      </c>
      <c r="L49" s="509">
        <v>85.27</v>
      </c>
      <c r="M49" s="509">
        <v>85.27</v>
      </c>
      <c r="N49" s="508">
        <v>1</v>
      </c>
      <c r="O49" s="593">
        <v>1</v>
      </c>
      <c r="P49" s="509">
        <v>85.27</v>
      </c>
      <c r="Q49" s="549">
        <v>1</v>
      </c>
      <c r="R49" s="508">
        <v>1</v>
      </c>
      <c r="S49" s="549">
        <v>1</v>
      </c>
      <c r="T49" s="593">
        <v>1</v>
      </c>
      <c r="U49" s="550">
        <v>1</v>
      </c>
    </row>
    <row r="50" spans="1:21" ht="14.4" customHeight="1" x14ac:dyDescent="0.3">
      <c r="A50" s="507">
        <v>35</v>
      </c>
      <c r="B50" s="508" t="s">
        <v>613</v>
      </c>
      <c r="C50" s="508" t="s">
        <v>615</v>
      </c>
      <c r="D50" s="591" t="s">
        <v>875</v>
      </c>
      <c r="E50" s="592" t="s">
        <v>624</v>
      </c>
      <c r="F50" s="508" t="s">
        <v>614</v>
      </c>
      <c r="G50" s="508" t="s">
        <v>641</v>
      </c>
      <c r="H50" s="508" t="s">
        <v>577</v>
      </c>
      <c r="I50" s="508" t="s">
        <v>642</v>
      </c>
      <c r="J50" s="508" t="s">
        <v>643</v>
      </c>
      <c r="K50" s="508" t="s">
        <v>644</v>
      </c>
      <c r="L50" s="509">
        <v>117.55</v>
      </c>
      <c r="M50" s="509">
        <v>117.55</v>
      </c>
      <c r="N50" s="508">
        <v>1</v>
      </c>
      <c r="O50" s="593">
        <v>1</v>
      </c>
      <c r="P50" s="509">
        <v>117.55</v>
      </c>
      <c r="Q50" s="549">
        <v>1</v>
      </c>
      <c r="R50" s="508">
        <v>1</v>
      </c>
      <c r="S50" s="549">
        <v>1</v>
      </c>
      <c r="T50" s="593">
        <v>1</v>
      </c>
      <c r="U50" s="550">
        <v>1</v>
      </c>
    </row>
    <row r="51" spans="1:21" ht="14.4" customHeight="1" x14ac:dyDescent="0.3">
      <c r="A51" s="507">
        <v>35</v>
      </c>
      <c r="B51" s="508" t="s">
        <v>613</v>
      </c>
      <c r="C51" s="508" t="s">
        <v>615</v>
      </c>
      <c r="D51" s="591" t="s">
        <v>875</v>
      </c>
      <c r="E51" s="592" t="s">
        <v>624</v>
      </c>
      <c r="F51" s="508" t="s">
        <v>614</v>
      </c>
      <c r="G51" s="508" t="s">
        <v>645</v>
      </c>
      <c r="H51" s="508" t="s">
        <v>543</v>
      </c>
      <c r="I51" s="508" t="s">
        <v>777</v>
      </c>
      <c r="J51" s="508" t="s">
        <v>647</v>
      </c>
      <c r="K51" s="508" t="s">
        <v>778</v>
      </c>
      <c r="L51" s="509">
        <v>91.11</v>
      </c>
      <c r="M51" s="509">
        <v>91.11</v>
      </c>
      <c r="N51" s="508">
        <v>1</v>
      </c>
      <c r="O51" s="593">
        <v>1</v>
      </c>
      <c r="P51" s="509">
        <v>91.11</v>
      </c>
      <c r="Q51" s="549">
        <v>1</v>
      </c>
      <c r="R51" s="508">
        <v>1</v>
      </c>
      <c r="S51" s="549">
        <v>1</v>
      </c>
      <c r="T51" s="593">
        <v>1</v>
      </c>
      <c r="U51" s="550">
        <v>1</v>
      </c>
    </row>
    <row r="52" spans="1:21" ht="14.4" customHeight="1" x14ac:dyDescent="0.3">
      <c r="A52" s="507">
        <v>35</v>
      </c>
      <c r="B52" s="508" t="s">
        <v>613</v>
      </c>
      <c r="C52" s="508" t="s">
        <v>615</v>
      </c>
      <c r="D52" s="591" t="s">
        <v>875</v>
      </c>
      <c r="E52" s="592" t="s">
        <v>624</v>
      </c>
      <c r="F52" s="508" t="s">
        <v>614</v>
      </c>
      <c r="G52" s="508" t="s">
        <v>645</v>
      </c>
      <c r="H52" s="508" t="s">
        <v>543</v>
      </c>
      <c r="I52" s="508" t="s">
        <v>646</v>
      </c>
      <c r="J52" s="508" t="s">
        <v>647</v>
      </c>
      <c r="K52" s="508" t="s">
        <v>648</v>
      </c>
      <c r="L52" s="509">
        <v>182.22</v>
      </c>
      <c r="M52" s="509">
        <v>182.22</v>
      </c>
      <c r="N52" s="508">
        <v>1</v>
      </c>
      <c r="O52" s="593">
        <v>1</v>
      </c>
      <c r="P52" s="509">
        <v>182.22</v>
      </c>
      <c r="Q52" s="549">
        <v>1</v>
      </c>
      <c r="R52" s="508">
        <v>1</v>
      </c>
      <c r="S52" s="549">
        <v>1</v>
      </c>
      <c r="T52" s="593">
        <v>1</v>
      </c>
      <c r="U52" s="550">
        <v>1</v>
      </c>
    </row>
    <row r="53" spans="1:21" ht="14.4" customHeight="1" x14ac:dyDescent="0.3">
      <c r="A53" s="507">
        <v>35</v>
      </c>
      <c r="B53" s="508" t="s">
        <v>613</v>
      </c>
      <c r="C53" s="508" t="s">
        <v>615</v>
      </c>
      <c r="D53" s="591" t="s">
        <v>875</v>
      </c>
      <c r="E53" s="592" t="s">
        <v>624</v>
      </c>
      <c r="F53" s="508" t="s">
        <v>614</v>
      </c>
      <c r="G53" s="508" t="s">
        <v>685</v>
      </c>
      <c r="H53" s="508" t="s">
        <v>543</v>
      </c>
      <c r="I53" s="508" t="s">
        <v>686</v>
      </c>
      <c r="J53" s="508" t="s">
        <v>687</v>
      </c>
      <c r="K53" s="508" t="s">
        <v>688</v>
      </c>
      <c r="L53" s="509">
        <v>0</v>
      </c>
      <c r="M53" s="509">
        <v>0</v>
      </c>
      <c r="N53" s="508">
        <v>2</v>
      </c>
      <c r="O53" s="593">
        <v>2</v>
      </c>
      <c r="P53" s="509">
        <v>0</v>
      </c>
      <c r="Q53" s="549"/>
      <c r="R53" s="508">
        <v>2</v>
      </c>
      <c r="S53" s="549">
        <v>1</v>
      </c>
      <c r="T53" s="593">
        <v>2</v>
      </c>
      <c r="U53" s="550">
        <v>1</v>
      </c>
    </row>
    <row r="54" spans="1:21" ht="14.4" customHeight="1" x14ac:dyDescent="0.3">
      <c r="A54" s="507">
        <v>35</v>
      </c>
      <c r="B54" s="508" t="s">
        <v>613</v>
      </c>
      <c r="C54" s="508" t="s">
        <v>615</v>
      </c>
      <c r="D54" s="591" t="s">
        <v>875</v>
      </c>
      <c r="E54" s="592" t="s">
        <v>624</v>
      </c>
      <c r="F54" s="508" t="s">
        <v>614</v>
      </c>
      <c r="G54" s="508" t="s">
        <v>685</v>
      </c>
      <c r="H54" s="508" t="s">
        <v>543</v>
      </c>
      <c r="I54" s="508" t="s">
        <v>689</v>
      </c>
      <c r="J54" s="508" t="s">
        <v>690</v>
      </c>
      <c r="K54" s="508" t="s">
        <v>691</v>
      </c>
      <c r="L54" s="509">
        <v>0</v>
      </c>
      <c r="M54" s="509">
        <v>0</v>
      </c>
      <c r="N54" s="508">
        <v>1</v>
      </c>
      <c r="O54" s="593">
        <v>1</v>
      </c>
      <c r="P54" s="509">
        <v>0</v>
      </c>
      <c r="Q54" s="549"/>
      <c r="R54" s="508">
        <v>1</v>
      </c>
      <c r="S54" s="549">
        <v>1</v>
      </c>
      <c r="T54" s="593">
        <v>1</v>
      </c>
      <c r="U54" s="550">
        <v>1</v>
      </c>
    </row>
    <row r="55" spans="1:21" ht="14.4" customHeight="1" x14ac:dyDescent="0.3">
      <c r="A55" s="507">
        <v>35</v>
      </c>
      <c r="B55" s="508" t="s">
        <v>613</v>
      </c>
      <c r="C55" s="508" t="s">
        <v>615</v>
      </c>
      <c r="D55" s="591" t="s">
        <v>875</v>
      </c>
      <c r="E55" s="592" t="s">
        <v>624</v>
      </c>
      <c r="F55" s="508" t="s">
        <v>614</v>
      </c>
      <c r="G55" s="508" t="s">
        <v>685</v>
      </c>
      <c r="H55" s="508" t="s">
        <v>543</v>
      </c>
      <c r="I55" s="508" t="s">
        <v>779</v>
      </c>
      <c r="J55" s="508" t="s">
        <v>687</v>
      </c>
      <c r="K55" s="508" t="s">
        <v>780</v>
      </c>
      <c r="L55" s="509">
        <v>0</v>
      </c>
      <c r="M55" s="509">
        <v>0</v>
      </c>
      <c r="N55" s="508">
        <v>1</v>
      </c>
      <c r="O55" s="593">
        <v>1</v>
      </c>
      <c r="P55" s="509">
        <v>0</v>
      </c>
      <c r="Q55" s="549"/>
      <c r="R55" s="508">
        <v>1</v>
      </c>
      <c r="S55" s="549">
        <v>1</v>
      </c>
      <c r="T55" s="593">
        <v>1</v>
      </c>
      <c r="U55" s="550">
        <v>1</v>
      </c>
    </row>
    <row r="56" spans="1:21" ht="14.4" customHeight="1" x14ac:dyDescent="0.3">
      <c r="A56" s="507">
        <v>35</v>
      </c>
      <c r="B56" s="508" t="s">
        <v>613</v>
      </c>
      <c r="C56" s="508" t="s">
        <v>615</v>
      </c>
      <c r="D56" s="591" t="s">
        <v>875</v>
      </c>
      <c r="E56" s="592" t="s">
        <v>624</v>
      </c>
      <c r="F56" s="508" t="s">
        <v>614</v>
      </c>
      <c r="G56" s="508" t="s">
        <v>781</v>
      </c>
      <c r="H56" s="508" t="s">
        <v>543</v>
      </c>
      <c r="I56" s="508" t="s">
        <v>782</v>
      </c>
      <c r="J56" s="508" t="s">
        <v>596</v>
      </c>
      <c r="K56" s="508" t="s">
        <v>783</v>
      </c>
      <c r="L56" s="509">
        <v>107.27</v>
      </c>
      <c r="M56" s="509">
        <v>107.27</v>
      </c>
      <c r="N56" s="508">
        <v>1</v>
      </c>
      <c r="O56" s="593">
        <v>1</v>
      </c>
      <c r="P56" s="509">
        <v>107.27</v>
      </c>
      <c r="Q56" s="549">
        <v>1</v>
      </c>
      <c r="R56" s="508">
        <v>1</v>
      </c>
      <c r="S56" s="549">
        <v>1</v>
      </c>
      <c r="T56" s="593">
        <v>1</v>
      </c>
      <c r="U56" s="550">
        <v>1</v>
      </c>
    </row>
    <row r="57" spans="1:21" ht="14.4" customHeight="1" x14ac:dyDescent="0.3">
      <c r="A57" s="507">
        <v>35</v>
      </c>
      <c r="B57" s="508" t="s">
        <v>613</v>
      </c>
      <c r="C57" s="508" t="s">
        <v>615</v>
      </c>
      <c r="D57" s="591" t="s">
        <v>875</v>
      </c>
      <c r="E57" s="592" t="s">
        <v>624</v>
      </c>
      <c r="F57" s="508" t="s">
        <v>614</v>
      </c>
      <c r="G57" s="508" t="s">
        <v>649</v>
      </c>
      <c r="H57" s="508" t="s">
        <v>543</v>
      </c>
      <c r="I57" s="508" t="s">
        <v>650</v>
      </c>
      <c r="J57" s="508" t="s">
        <v>651</v>
      </c>
      <c r="K57" s="508" t="s">
        <v>652</v>
      </c>
      <c r="L57" s="509">
        <v>0</v>
      </c>
      <c r="M57" s="509">
        <v>0</v>
      </c>
      <c r="N57" s="508">
        <v>1</v>
      </c>
      <c r="O57" s="593">
        <v>1</v>
      </c>
      <c r="P57" s="509">
        <v>0</v>
      </c>
      <c r="Q57" s="549"/>
      <c r="R57" s="508">
        <v>1</v>
      </c>
      <c r="S57" s="549">
        <v>1</v>
      </c>
      <c r="T57" s="593">
        <v>1</v>
      </c>
      <c r="U57" s="550">
        <v>1</v>
      </c>
    </row>
    <row r="58" spans="1:21" ht="14.4" customHeight="1" x14ac:dyDescent="0.3">
      <c r="A58" s="507">
        <v>35</v>
      </c>
      <c r="B58" s="508" t="s">
        <v>613</v>
      </c>
      <c r="C58" s="508" t="s">
        <v>615</v>
      </c>
      <c r="D58" s="591" t="s">
        <v>875</v>
      </c>
      <c r="E58" s="592" t="s">
        <v>624</v>
      </c>
      <c r="F58" s="508" t="s">
        <v>614</v>
      </c>
      <c r="G58" s="508" t="s">
        <v>692</v>
      </c>
      <c r="H58" s="508" t="s">
        <v>543</v>
      </c>
      <c r="I58" s="508" t="s">
        <v>693</v>
      </c>
      <c r="J58" s="508" t="s">
        <v>694</v>
      </c>
      <c r="K58" s="508" t="s">
        <v>695</v>
      </c>
      <c r="L58" s="509">
        <v>48.09</v>
      </c>
      <c r="M58" s="509">
        <v>48.09</v>
      </c>
      <c r="N58" s="508">
        <v>1</v>
      </c>
      <c r="O58" s="593">
        <v>1</v>
      </c>
      <c r="P58" s="509">
        <v>48.09</v>
      </c>
      <c r="Q58" s="549">
        <v>1</v>
      </c>
      <c r="R58" s="508">
        <v>1</v>
      </c>
      <c r="S58" s="549">
        <v>1</v>
      </c>
      <c r="T58" s="593">
        <v>1</v>
      </c>
      <c r="U58" s="550">
        <v>1</v>
      </c>
    </row>
    <row r="59" spans="1:21" ht="14.4" customHeight="1" x14ac:dyDescent="0.3">
      <c r="A59" s="507">
        <v>35</v>
      </c>
      <c r="B59" s="508" t="s">
        <v>613</v>
      </c>
      <c r="C59" s="508" t="s">
        <v>615</v>
      </c>
      <c r="D59" s="591" t="s">
        <v>875</v>
      </c>
      <c r="E59" s="592" t="s">
        <v>624</v>
      </c>
      <c r="F59" s="508" t="s">
        <v>614</v>
      </c>
      <c r="G59" s="508" t="s">
        <v>784</v>
      </c>
      <c r="H59" s="508" t="s">
        <v>543</v>
      </c>
      <c r="I59" s="508" t="s">
        <v>785</v>
      </c>
      <c r="J59" s="508" t="s">
        <v>786</v>
      </c>
      <c r="K59" s="508" t="s">
        <v>787</v>
      </c>
      <c r="L59" s="509">
        <v>76.180000000000007</v>
      </c>
      <c r="M59" s="509">
        <v>76.180000000000007</v>
      </c>
      <c r="N59" s="508">
        <v>1</v>
      </c>
      <c r="O59" s="593">
        <v>1</v>
      </c>
      <c r="P59" s="509">
        <v>76.180000000000007</v>
      </c>
      <c r="Q59" s="549">
        <v>1</v>
      </c>
      <c r="R59" s="508">
        <v>1</v>
      </c>
      <c r="S59" s="549">
        <v>1</v>
      </c>
      <c r="T59" s="593">
        <v>1</v>
      </c>
      <c r="U59" s="550">
        <v>1</v>
      </c>
    </row>
    <row r="60" spans="1:21" ht="14.4" customHeight="1" x14ac:dyDescent="0.3">
      <c r="A60" s="507">
        <v>35</v>
      </c>
      <c r="B60" s="508" t="s">
        <v>613</v>
      </c>
      <c r="C60" s="508" t="s">
        <v>615</v>
      </c>
      <c r="D60" s="591" t="s">
        <v>875</v>
      </c>
      <c r="E60" s="592" t="s">
        <v>624</v>
      </c>
      <c r="F60" s="508" t="s">
        <v>614</v>
      </c>
      <c r="G60" s="508" t="s">
        <v>788</v>
      </c>
      <c r="H60" s="508" t="s">
        <v>543</v>
      </c>
      <c r="I60" s="508" t="s">
        <v>789</v>
      </c>
      <c r="J60" s="508" t="s">
        <v>790</v>
      </c>
      <c r="K60" s="508" t="s">
        <v>791</v>
      </c>
      <c r="L60" s="509">
        <v>49.38</v>
      </c>
      <c r="M60" s="509">
        <v>49.38</v>
      </c>
      <c r="N60" s="508">
        <v>1</v>
      </c>
      <c r="O60" s="593">
        <v>1</v>
      </c>
      <c r="P60" s="509">
        <v>49.38</v>
      </c>
      <c r="Q60" s="549">
        <v>1</v>
      </c>
      <c r="R60" s="508">
        <v>1</v>
      </c>
      <c r="S60" s="549">
        <v>1</v>
      </c>
      <c r="T60" s="593">
        <v>1</v>
      </c>
      <c r="U60" s="550">
        <v>1</v>
      </c>
    </row>
    <row r="61" spans="1:21" ht="14.4" customHeight="1" x14ac:dyDescent="0.3">
      <c r="A61" s="507">
        <v>35</v>
      </c>
      <c r="B61" s="508" t="s">
        <v>613</v>
      </c>
      <c r="C61" s="508" t="s">
        <v>615</v>
      </c>
      <c r="D61" s="591" t="s">
        <v>875</v>
      </c>
      <c r="E61" s="592" t="s">
        <v>624</v>
      </c>
      <c r="F61" s="508" t="s">
        <v>614</v>
      </c>
      <c r="G61" s="508" t="s">
        <v>788</v>
      </c>
      <c r="H61" s="508" t="s">
        <v>543</v>
      </c>
      <c r="I61" s="508" t="s">
        <v>792</v>
      </c>
      <c r="J61" s="508" t="s">
        <v>793</v>
      </c>
      <c r="K61" s="508" t="s">
        <v>684</v>
      </c>
      <c r="L61" s="509">
        <v>111.72</v>
      </c>
      <c r="M61" s="509">
        <v>111.72</v>
      </c>
      <c r="N61" s="508">
        <v>1</v>
      </c>
      <c r="O61" s="593">
        <v>1</v>
      </c>
      <c r="P61" s="509">
        <v>111.72</v>
      </c>
      <c r="Q61" s="549">
        <v>1</v>
      </c>
      <c r="R61" s="508">
        <v>1</v>
      </c>
      <c r="S61" s="549">
        <v>1</v>
      </c>
      <c r="T61" s="593">
        <v>1</v>
      </c>
      <c r="U61" s="550">
        <v>1</v>
      </c>
    </row>
    <row r="62" spans="1:21" ht="14.4" customHeight="1" x14ac:dyDescent="0.3">
      <c r="A62" s="507">
        <v>35</v>
      </c>
      <c r="B62" s="508" t="s">
        <v>613</v>
      </c>
      <c r="C62" s="508" t="s">
        <v>615</v>
      </c>
      <c r="D62" s="591" t="s">
        <v>875</v>
      </c>
      <c r="E62" s="592" t="s">
        <v>624</v>
      </c>
      <c r="F62" s="508" t="s">
        <v>614</v>
      </c>
      <c r="G62" s="508" t="s">
        <v>794</v>
      </c>
      <c r="H62" s="508" t="s">
        <v>543</v>
      </c>
      <c r="I62" s="508" t="s">
        <v>795</v>
      </c>
      <c r="J62" s="508" t="s">
        <v>796</v>
      </c>
      <c r="K62" s="508" t="s">
        <v>797</v>
      </c>
      <c r="L62" s="509">
        <v>73.989999999999995</v>
      </c>
      <c r="M62" s="509">
        <v>73.989999999999995</v>
      </c>
      <c r="N62" s="508">
        <v>1</v>
      </c>
      <c r="O62" s="593">
        <v>1</v>
      </c>
      <c r="P62" s="509">
        <v>73.989999999999995</v>
      </c>
      <c r="Q62" s="549">
        <v>1</v>
      </c>
      <c r="R62" s="508">
        <v>1</v>
      </c>
      <c r="S62" s="549">
        <v>1</v>
      </c>
      <c r="T62" s="593">
        <v>1</v>
      </c>
      <c r="U62" s="550">
        <v>1</v>
      </c>
    </row>
    <row r="63" spans="1:21" ht="14.4" customHeight="1" x14ac:dyDescent="0.3">
      <c r="A63" s="507">
        <v>35</v>
      </c>
      <c r="B63" s="508" t="s">
        <v>613</v>
      </c>
      <c r="C63" s="508" t="s">
        <v>615</v>
      </c>
      <c r="D63" s="591" t="s">
        <v>875</v>
      </c>
      <c r="E63" s="592" t="s">
        <v>624</v>
      </c>
      <c r="F63" s="508" t="s">
        <v>614</v>
      </c>
      <c r="G63" s="508" t="s">
        <v>798</v>
      </c>
      <c r="H63" s="508" t="s">
        <v>543</v>
      </c>
      <c r="I63" s="508" t="s">
        <v>799</v>
      </c>
      <c r="J63" s="508" t="s">
        <v>800</v>
      </c>
      <c r="K63" s="508" t="s">
        <v>630</v>
      </c>
      <c r="L63" s="509">
        <v>61.97</v>
      </c>
      <c r="M63" s="509">
        <v>61.97</v>
      </c>
      <c r="N63" s="508">
        <v>1</v>
      </c>
      <c r="O63" s="593">
        <v>0.5</v>
      </c>
      <c r="P63" s="509">
        <v>61.97</v>
      </c>
      <c r="Q63" s="549">
        <v>1</v>
      </c>
      <c r="R63" s="508">
        <v>1</v>
      </c>
      <c r="S63" s="549">
        <v>1</v>
      </c>
      <c r="T63" s="593">
        <v>0.5</v>
      </c>
      <c r="U63" s="550">
        <v>1</v>
      </c>
    </row>
    <row r="64" spans="1:21" ht="14.4" customHeight="1" x14ac:dyDescent="0.3">
      <c r="A64" s="507">
        <v>35</v>
      </c>
      <c r="B64" s="508" t="s">
        <v>613</v>
      </c>
      <c r="C64" s="508" t="s">
        <v>615</v>
      </c>
      <c r="D64" s="591" t="s">
        <v>875</v>
      </c>
      <c r="E64" s="592" t="s">
        <v>624</v>
      </c>
      <c r="F64" s="508" t="s">
        <v>614</v>
      </c>
      <c r="G64" s="508" t="s">
        <v>801</v>
      </c>
      <c r="H64" s="508" t="s">
        <v>543</v>
      </c>
      <c r="I64" s="508" t="s">
        <v>802</v>
      </c>
      <c r="J64" s="508" t="s">
        <v>803</v>
      </c>
      <c r="K64" s="508" t="s">
        <v>804</v>
      </c>
      <c r="L64" s="509">
        <v>58.62</v>
      </c>
      <c r="M64" s="509">
        <v>58.62</v>
      </c>
      <c r="N64" s="508">
        <v>1</v>
      </c>
      <c r="O64" s="593">
        <v>1</v>
      </c>
      <c r="P64" s="509">
        <v>58.62</v>
      </c>
      <c r="Q64" s="549">
        <v>1</v>
      </c>
      <c r="R64" s="508">
        <v>1</v>
      </c>
      <c r="S64" s="549">
        <v>1</v>
      </c>
      <c r="T64" s="593">
        <v>1</v>
      </c>
      <c r="U64" s="550">
        <v>1</v>
      </c>
    </row>
    <row r="65" spans="1:21" ht="14.4" customHeight="1" x14ac:dyDescent="0.3">
      <c r="A65" s="507">
        <v>35</v>
      </c>
      <c r="B65" s="508" t="s">
        <v>613</v>
      </c>
      <c r="C65" s="508" t="s">
        <v>615</v>
      </c>
      <c r="D65" s="591" t="s">
        <v>875</v>
      </c>
      <c r="E65" s="592" t="s">
        <v>624</v>
      </c>
      <c r="F65" s="508" t="s">
        <v>614</v>
      </c>
      <c r="G65" s="508" t="s">
        <v>805</v>
      </c>
      <c r="H65" s="508" t="s">
        <v>543</v>
      </c>
      <c r="I65" s="508" t="s">
        <v>806</v>
      </c>
      <c r="J65" s="508" t="s">
        <v>807</v>
      </c>
      <c r="K65" s="508" t="s">
        <v>808</v>
      </c>
      <c r="L65" s="509">
        <v>0</v>
      </c>
      <c r="M65" s="509">
        <v>0</v>
      </c>
      <c r="N65" s="508">
        <v>1</v>
      </c>
      <c r="O65" s="593">
        <v>1</v>
      </c>
      <c r="P65" s="509">
        <v>0</v>
      </c>
      <c r="Q65" s="549"/>
      <c r="R65" s="508">
        <v>1</v>
      </c>
      <c r="S65" s="549">
        <v>1</v>
      </c>
      <c r="T65" s="593">
        <v>1</v>
      </c>
      <c r="U65" s="550">
        <v>1</v>
      </c>
    </row>
    <row r="66" spans="1:21" ht="14.4" customHeight="1" x14ac:dyDescent="0.3">
      <c r="A66" s="507">
        <v>35</v>
      </c>
      <c r="B66" s="508" t="s">
        <v>613</v>
      </c>
      <c r="C66" s="508" t="s">
        <v>615</v>
      </c>
      <c r="D66" s="591" t="s">
        <v>875</v>
      </c>
      <c r="E66" s="592" t="s">
        <v>624</v>
      </c>
      <c r="F66" s="508" t="s">
        <v>614</v>
      </c>
      <c r="G66" s="508" t="s">
        <v>704</v>
      </c>
      <c r="H66" s="508" t="s">
        <v>577</v>
      </c>
      <c r="I66" s="508" t="s">
        <v>705</v>
      </c>
      <c r="J66" s="508" t="s">
        <v>706</v>
      </c>
      <c r="K66" s="508" t="s">
        <v>707</v>
      </c>
      <c r="L66" s="509">
        <v>48.42</v>
      </c>
      <c r="M66" s="509">
        <v>48.42</v>
      </c>
      <c r="N66" s="508">
        <v>1</v>
      </c>
      <c r="O66" s="593">
        <v>1</v>
      </c>
      <c r="P66" s="509">
        <v>48.42</v>
      </c>
      <c r="Q66" s="549">
        <v>1</v>
      </c>
      <c r="R66" s="508">
        <v>1</v>
      </c>
      <c r="S66" s="549">
        <v>1</v>
      </c>
      <c r="T66" s="593">
        <v>1</v>
      </c>
      <c r="U66" s="550">
        <v>1</v>
      </c>
    </row>
    <row r="67" spans="1:21" ht="14.4" customHeight="1" x14ac:dyDescent="0.3">
      <c r="A67" s="507">
        <v>35</v>
      </c>
      <c r="B67" s="508" t="s">
        <v>613</v>
      </c>
      <c r="C67" s="508" t="s">
        <v>615</v>
      </c>
      <c r="D67" s="591" t="s">
        <v>875</v>
      </c>
      <c r="E67" s="592" t="s">
        <v>624</v>
      </c>
      <c r="F67" s="508" t="s">
        <v>614</v>
      </c>
      <c r="G67" s="508" t="s">
        <v>704</v>
      </c>
      <c r="H67" s="508" t="s">
        <v>543</v>
      </c>
      <c r="I67" s="508" t="s">
        <v>809</v>
      </c>
      <c r="J67" s="508" t="s">
        <v>706</v>
      </c>
      <c r="K67" s="508" t="s">
        <v>810</v>
      </c>
      <c r="L67" s="509">
        <v>48.42</v>
      </c>
      <c r="M67" s="509">
        <v>48.42</v>
      </c>
      <c r="N67" s="508">
        <v>1</v>
      </c>
      <c r="O67" s="593">
        <v>1</v>
      </c>
      <c r="P67" s="509">
        <v>48.42</v>
      </c>
      <c r="Q67" s="549">
        <v>1</v>
      </c>
      <c r="R67" s="508">
        <v>1</v>
      </c>
      <c r="S67" s="549">
        <v>1</v>
      </c>
      <c r="T67" s="593">
        <v>1</v>
      </c>
      <c r="U67" s="550">
        <v>1</v>
      </c>
    </row>
    <row r="68" spans="1:21" ht="14.4" customHeight="1" x14ac:dyDescent="0.3">
      <c r="A68" s="507">
        <v>35</v>
      </c>
      <c r="B68" s="508" t="s">
        <v>613</v>
      </c>
      <c r="C68" s="508" t="s">
        <v>615</v>
      </c>
      <c r="D68" s="591" t="s">
        <v>875</v>
      </c>
      <c r="E68" s="592" t="s">
        <v>624</v>
      </c>
      <c r="F68" s="508" t="s">
        <v>614</v>
      </c>
      <c r="G68" s="508" t="s">
        <v>745</v>
      </c>
      <c r="H68" s="508" t="s">
        <v>543</v>
      </c>
      <c r="I68" s="508" t="s">
        <v>746</v>
      </c>
      <c r="J68" s="508" t="s">
        <v>747</v>
      </c>
      <c r="K68" s="508" t="s">
        <v>707</v>
      </c>
      <c r="L68" s="509">
        <v>174.59</v>
      </c>
      <c r="M68" s="509">
        <v>174.59</v>
      </c>
      <c r="N68" s="508">
        <v>1</v>
      </c>
      <c r="O68" s="593">
        <v>1</v>
      </c>
      <c r="P68" s="509">
        <v>174.59</v>
      </c>
      <c r="Q68" s="549">
        <v>1</v>
      </c>
      <c r="R68" s="508">
        <v>1</v>
      </c>
      <c r="S68" s="549">
        <v>1</v>
      </c>
      <c r="T68" s="593">
        <v>1</v>
      </c>
      <c r="U68" s="550">
        <v>1</v>
      </c>
    </row>
    <row r="69" spans="1:21" ht="14.4" customHeight="1" x14ac:dyDescent="0.3">
      <c r="A69" s="507">
        <v>35</v>
      </c>
      <c r="B69" s="508" t="s">
        <v>613</v>
      </c>
      <c r="C69" s="508" t="s">
        <v>615</v>
      </c>
      <c r="D69" s="591" t="s">
        <v>875</v>
      </c>
      <c r="E69" s="592" t="s">
        <v>624</v>
      </c>
      <c r="F69" s="508" t="s">
        <v>614</v>
      </c>
      <c r="G69" s="508" t="s">
        <v>653</v>
      </c>
      <c r="H69" s="508" t="s">
        <v>543</v>
      </c>
      <c r="I69" s="508" t="s">
        <v>811</v>
      </c>
      <c r="J69" s="508" t="s">
        <v>812</v>
      </c>
      <c r="K69" s="508" t="s">
        <v>750</v>
      </c>
      <c r="L69" s="509">
        <v>115.18</v>
      </c>
      <c r="M69" s="509">
        <v>230.36</v>
      </c>
      <c r="N69" s="508">
        <v>2</v>
      </c>
      <c r="O69" s="593">
        <v>1</v>
      </c>
      <c r="P69" s="509"/>
      <c r="Q69" s="549">
        <v>0</v>
      </c>
      <c r="R69" s="508"/>
      <c r="S69" s="549">
        <v>0</v>
      </c>
      <c r="T69" s="593"/>
      <c r="U69" s="550">
        <v>0</v>
      </c>
    </row>
    <row r="70" spans="1:21" ht="14.4" customHeight="1" x14ac:dyDescent="0.3">
      <c r="A70" s="507">
        <v>35</v>
      </c>
      <c r="B70" s="508" t="s">
        <v>613</v>
      </c>
      <c r="C70" s="508" t="s">
        <v>615</v>
      </c>
      <c r="D70" s="591" t="s">
        <v>875</v>
      </c>
      <c r="E70" s="592" t="s">
        <v>624</v>
      </c>
      <c r="F70" s="508" t="s">
        <v>614</v>
      </c>
      <c r="G70" s="508" t="s">
        <v>813</v>
      </c>
      <c r="H70" s="508" t="s">
        <v>577</v>
      </c>
      <c r="I70" s="508" t="s">
        <v>814</v>
      </c>
      <c r="J70" s="508" t="s">
        <v>815</v>
      </c>
      <c r="K70" s="508" t="s">
        <v>816</v>
      </c>
      <c r="L70" s="509">
        <v>57.6</v>
      </c>
      <c r="M70" s="509">
        <v>57.6</v>
      </c>
      <c r="N70" s="508">
        <v>1</v>
      </c>
      <c r="O70" s="593">
        <v>1</v>
      </c>
      <c r="P70" s="509">
        <v>57.6</v>
      </c>
      <c r="Q70" s="549">
        <v>1</v>
      </c>
      <c r="R70" s="508">
        <v>1</v>
      </c>
      <c r="S70" s="549">
        <v>1</v>
      </c>
      <c r="T70" s="593">
        <v>1</v>
      </c>
      <c r="U70" s="550">
        <v>1</v>
      </c>
    </row>
    <row r="71" spans="1:21" ht="14.4" customHeight="1" x14ac:dyDescent="0.3">
      <c r="A71" s="507">
        <v>35</v>
      </c>
      <c r="B71" s="508" t="s">
        <v>613</v>
      </c>
      <c r="C71" s="508" t="s">
        <v>615</v>
      </c>
      <c r="D71" s="591" t="s">
        <v>875</v>
      </c>
      <c r="E71" s="592" t="s">
        <v>624</v>
      </c>
      <c r="F71" s="508" t="s">
        <v>614</v>
      </c>
      <c r="G71" s="508" t="s">
        <v>813</v>
      </c>
      <c r="H71" s="508" t="s">
        <v>543</v>
      </c>
      <c r="I71" s="508" t="s">
        <v>817</v>
      </c>
      <c r="J71" s="508" t="s">
        <v>815</v>
      </c>
      <c r="K71" s="508" t="s">
        <v>818</v>
      </c>
      <c r="L71" s="509">
        <v>51.84</v>
      </c>
      <c r="M71" s="509">
        <v>51.84</v>
      </c>
      <c r="N71" s="508">
        <v>1</v>
      </c>
      <c r="O71" s="593">
        <v>0.5</v>
      </c>
      <c r="P71" s="509">
        <v>51.84</v>
      </c>
      <c r="Q71" s="549">
        <v>1</v>
      </c>
      <c r="R71" s="508">
        <v>1</v>
      </c>
      <c r="S71" s="549">
        <v>1</v>
      </c>
      <c r="T71" s="593">
        <v>0.5</v>
      </c>
      <c r="U71" s="550">
        <v>1</v>
      </c>
    </row>
    <row r="72" spans="1:21" ht="14.4" customHeight="1" x14ac:dyDescent="0.3">
      <c r="A72" s="507">
        <v>35</v>
      </c>
      <c r="B72" s="508" t="s">
        <v>613</v>
      </c>
      <c r="C72" s="508" t="s">
        <v>615</v>
      </c>
      <c r="D72" s="591" t="s">
        <v>875</v>
      </c>
      <c r="E72" s="592" t="s">
        <v>624</v>
      </c>
      <c r="F72" s="508" t="s">
        <v>614</v>
      </c>
      <c r="G72" s="508" t="s">
        <v>819</v>
      </c>
      <c r="H72" s="508" t="s">
        <v>543</v>
      </c>
      <c r="I72" s="508" t="s">
        <v>820</v>
      </c>
      <c r="J72" s="508" t="s">
        <v>821</v>
      </c>
      <c r="K72" s="508" t="s">
        <v>822</v>
      </c>
      <c r="L72" s="509">
        <v>79.099999999999994</v>
      </c>
      <c r="M72" s="509">
        <v>79.099999999999994</v>
      </c>
      <c r="N72" s="508">
        <v>1</v>
      </c>
      <c r="O72" s="593">
        <v>1</v>
      </c>
      <c r="P72" s="509">
        <v>79.099999999999994</v>
      </c>
      <c r="Q72" s="549">
        <v>1</v>
      </c>
      <c r="R72" s="508">
        <v>1</v>
      </c>
      <c r="S72" s="549">
        <v>1</v>
      </c>
      <c r="T72" s="593">
        <v>1</v>
      </c>
      <c r="U72" s="550">
        <v>1</v>
      </c>
    </row>
    <row r="73" spans="1:21" ht="14.4" customHeight="1" x14ac:dyDescent="0.3">
      <c r="A73" s="507">
        <v>35</v>
      </c>
      <c r="B73" s="508" t="s">
        <v>613</v>
      </c>
      <c r="C73" s="508" t="s">
        <v>615</v>
      </c>
      <c r="D73" s="591" t="s">
        <v>875</v>
      </c>
      <c r="E73" s="592" t="s">
        <v>624</v>
      </c>
      <c r="F73" s="508" t="s">
        <v>614</v>
      </c>
      <c r="G73" s="508" t="s">
        <v>823</v>
      </c>
      <c r="H73" s="508" t="s">
        <v>543</v>
      </c>
      <c r="I73" s="508" t="s">
        <v>824</v>
      </c>
      <c r="J73" s="508" t="s">
        <v>825</v>
      </c>
      <c r="K73" s="508" t="s">
        <v>826</v>
      </c>
      <c r="L73" s="509">
        <v>0</v>
      </c>
      <c r="M73" s="509">
        <v>0</v>
      </c>
      <c r="N73" s="508">
        <v>3</v>
      </c>
      <c r="O73" s="593">
        <v>3</v>
      </c>
      <c r="P73" s="509">
        <v>0</v>
      </c>
      <c r="Q73" s="549"/>
      <c r="R73" s="508">
        <v>3</v>
      </c>
      <c r="S73" s="549">
        <v>1</v>
      </c>
      <c r="T73" s="593">
        <v>3</v>
      </c>
      <c r="U73" s="550">
        <v>1</v>
      </c>
    </row>
    <row r="74" spans="1:21" ht="14.4" customHeight="1" x14ac:dyDescent="0.3">
      <c r="A74" s="507">
        <v>35</v>
      </c>
      <c r="B74" s="508" t="s">
        <v>613</v>
      </c>
      <c r="C74" s="508" t="s">
        <v>615</v>
      </c>
      <c r="D74" s="591" t="s">
        <v>875</v>
      </c>
      <c r="E74" s="592" t="s">
        <v>624</v>
      </c>
      <c r="F74" s="508" t="s">
        <v>614</v>
      </c>
      <c r="G74" s="508" t="s">
        <v>827</v>
      </c>
      <c r="H74" s="508" t="s">
        <v>577</v>
      </c>
      <c r="I74" s="508" t="s">
        <v>828</v>
      </c>
      <c r="J74" s="508" t="s">
        <v>829</v>
      </c>
      <c r="K74" s="508" t="s">
        <v>830</v>
      </c>
      <c r="L74" s="509">
        <v>10.34</v>
      </c>
      <c r="M74" s="509">
        <v>51.7</v>
      </c>
      <c r="N74" s="508">
        <v>5</v>
      </c>
      <c r="O74" s="593">
        <v>1</v>
      </c>
      <c r="P74" s="509">
        <v>51.7</v>
      </c>
      <c r="Q74" s="549">
        <v>1</v>
      </c>
      <c r="R74" s="508">
        <v>5</v>
      </c>
      <c r="S74" s="549">
        <v>1</v>
      </c>
      <c r="T74" s="593">
        <v>1</v>
      </c>
      <c r="U74" s="550">
        <v>1</v>
      </c>
    </row>
    <row r="75" spans="1:21" ht="14.4" customHeight="1" x14ac:dyDescent="0.3">
      <c r="A75" s="507">
        <v>35</v>
      </c>
      <c r="B75" s="508" t="s">
        <v>613</v>
      </c>
      <c r="C75" s="508" t="s">
        <v>615</v>
      </c>
      <c r="D75" s="591" t="s">
        <v>875</v>
      </c>
      <c r="E75" s="592" t="s">
        <v>624</v>
      </c>
      <c r="F75" s="508" t="s">
        <v>614</v>
      </c>
      <c r="G75" s="508" t="s">
        <v>708</v>
      </c>
      <c r="H75" s="508" t="s">
        <v>543</v>
      </c>
      <c r="I75" s="508" t="s">
        <v>831</v>
      </c>
      <c r="J75" s="508" t="s">
        <v>832</v>
      </c>
      <c r="K75" s="508" t="s">
        <v>711</v>
      </c>
      <c r="L75" s="509">
        <v>42.54</v>
      </c>
      <c r="M75" s="509">
        <v>85.08</v>
      </c>
      <c r="N75" s="508">
        <v>2</v>
      </c>
      <c r="O75" s="593">
        <v>1</v>
      </c>
      <c r="P75" s="509">
        <v>85.08</v>
      </c>
      <c r="Q75" s="549">
        <v>1</v>
      </c>
      <c r="R75" s="508">
        <v>2</v>
      </c>
      <c r="S75" s="549">
        <v>1</v>
      </c>
      <c r="T75" s="593">
        <v>1</v>
      </c>
      <c r="U75" s="550">
        <v>1</v>
      </c>
    </row>
    <row r="76" spans="1:21" ht="14.4" customHeight="1" x14ac:dyDescent="0.3">
      <c r="A76" s="507">
        <v>35</v>
      </c>
      <c r="B76" s="508" t="s">
        <v>613</v>
      </c>
      <c r="C76" s="508" t="s">
        <v>615</v>
      </c>
      <c r="D76" s="591" t="s">
        <v>875</v>
      </c>
      <c r="E76" s="592" t="s">
        <v>624</v>
      </c>
      <c r="F76" s="508" t="s">
        <v>614</v>
      </c>
      <c r="G76" s="508" t="s">
        <v>708</v>
      </c>
      <c r="H76" s="508" t="s">
        <v>543</v>
      </c>
      <c r="I76" s="508" t="s">
        <v>833</v>
      </c>
      <c r="J76" s="508" t="s">
        <v>710</v>
      </c>
      <c r="K76" s="508" t="s">
        <v>834</v>
      </c>
      <c r="L76" s="509">
        <v>59.56</v>
      </c>
      <c r="M76" s="509">
        <v>59.56</v>
      </c>
      <c r="N76" s="508">
        <v>1</v>
      </c>
      <c r="O76" s="593">
        <v>1</v>
      </c>
      <c r="P76" s="509">
        <v>59.56</v>
      </c>
      <c r="Q76" s="549">
        <v>1</v>
      </c>
      <c r="R76" s="508">
        <v>1</v>
      </c>
      <c r="S76" s="549">
        <v>1</v>
      </c>
      <c r="T76" s="593">
        <v>1</v>
      </c>
      <c r="U76" s="550">
        <v>1</v>
      </c>
    </row>
    <row r="77" spans="1:21" ht="14.4" customHeight="1" x14ac:dyDescent="0.3">
      <c r="A77" s="507">
        <v>35</v>
      </c>
      <c r="B77" s="508" t="s">
        <v>613</v>
      </c>
      <c r="C77" s="508" t="s">
        <v>615</v>
      </c>
      <c r="D77" s="591" t="s">
        <v>875</v>
      </c>
      <c r="E77" s="592" t="s">
        <v>624</v>
      </c>
      <c r="F77" s="508" t="s">
        <v>614</v>
      </c>
      <c r="G77" s="508" t="s">
        <v>835</v>
      </c>
      <c r="H77" s="508" t="s">
        <v>543</v>
      </c>
      <c r="I77" s="508" t="s">
        <v>836</v>
      </c>
      <c r="J77" s="508" t="s">
        <v>837</v>
      </c>
      <c r="K77" s="508" t="s">
        <v>838</v>
      </c>
      <c r="L77" s="509">
        <v>55.16</v>
      </c>
      <c r="M77" s="509">
        <v>55.16</v>
      </c>
      <c r="N77" s="508">
        <v>1</v>
      </c>
      <c r="O77" s="593">
        <v>1</v>
      </c>
      <c r="P77" s="509">
        <v>55.16</v>
      </c>
      <c r="Q77" s="549">
        <v>1</v>
      </c>
      <c r="R77" s="508">
        <v>1</v>
      </c>
      <c r="S77" s="549">
        <v>1</v>
      </c>
      <c r="T77" s="593">
        <v>1</v>
      </c>
      <c r="U77" s="550">
        <v>1</v>
      </c>
    </row>
    <row r="78" spans="1:21" ht="14.4" customHeight="1" x14ac:dyDescent="0.3">
      <c r="A78" s="507">
        <v>35</v>
      </c>
      <c r="B78" s="508" t="s">
        <v>613</v>
      </c>
      <c r="C78" s="508" t="s">
        <v>615</v>
      </c>
      <c r="D78" s="591" t="s">
        <v>875</v>
      </c>
      <c r="E78" s="592" t="s">
        <v>624</v>
      </c>
      <c r="F78" s="508" t="s">
        <v>614</v>
      </c>
      <c r="G78" s="508" t="s">
        <v>839</v>
      </c>
      <c r="H78" s="508" t="s">
        <v>577</v>
      </c>
      <c r="I78" s="508" t="s">
        <v>840</v>
      </c>
      <c r="J78" s="508" t="s">
        <v>841</v>
      </c>
      <c r="K78" s="508" t="s">
        <v>842</v>
      </c>
      <c r="L78" s="509">
        <v>0</v>
      </c>
      <c r="M78" s="509">
        <v>0</v>
      </c>
      <c r="N78" s="508">
        <v>1</v>
      </c>
      <c r="O78" s="593">
        <v>1</v>
      </c>
      <c r="P78" s="509">
        <v>0</v>
      </c>
      <c r="Q78" s="549"/>
      <c r="R78" s="508">
        <v>1</v>
      </c>
      <c r="S78" s="549">
        <v>1</v>
      </c>
      <c r="T78" s="593">
        <v>1</v>
      </c>
      <c r="U78" s="550">
        <v>1</v>
      </c>
    </row>
    <row r="79" spans="1:21" ht="14.4" customHeight="1" x14ac:dyDescent="0.3">
      <c r="A79" s="507">
        <v>35</v>
      </c>
      <c r="B79" s="508" t="s">
        <v>613</v>
      </c>
      <c r="C79" s="508" t="s">
        <v>615</v>
      </c>
      <c r="D79" s="591" t="s">
        <v>875</v>
      </c>
      <c r="E79" s="592" t="s">
        <v>624</v>
      </c>
      <c r="F79" s="508" t="s">
        <v>614</v>
      </c>
      <c r="G79" s="508" t="s">
        <v>839</v>
      </c>
      <c r="H79" s="508" t="s">
        <v>577</v>
      </c>
      <c r="I79" s="508" t="s">
        <v>843</v>
      </c>
      <c r="J79" s="508" t="s">
        <v>841</v>
      </c>
      <c r="K79" s="508" t="s">
        <v>844</v>
      </c>
      <c r="L79" s="509">
        <v>0</v>
      </c>
      <c r="M79" s="509">
        <v>0</v>
      </c>
      <c r="N79" s="508">
        <v>1</v>
      </c>
      <c r="O79" s="593">
        <v>1</v>
      </c>
      <c r="P79" s="509">
        <v>0</v>
      </c>
      <c r="Q79" s="549"/>
      <c r="R79" s="508">
        <v>1</v>
      </c>
      <c r="S79" s="549">
        <v>1</v>
      </c>
      <c r="T79" s="593">
        <v>1</v>
      </c>
      <c r="U79" s="550">
        <v>1</v>
      </c>
    </row>
    <row r="80" spans="1:21" ht="14.4" customHeight="1" x14ac:dyDescent="0.3">
      <c r="A80" s="507">
        <v>35</v>
      </c>
      <c r="B80" s="508" t="s">
        <v>613</v>
      </c>
      <c r="C80" s="508" t="s">
        <v>615</v>
      </c>
      <c r="D80" s="591" t="s">
        <v>875</v>
      </c>
      <c r="E80" s="592" t="s">
        <v>620</v>
      </c>
      <c r="F80" s="508" t="s">
        <v>614</v>
      </c>
      <c r="G80" s="508" t="s">
        <v>845</v>
      </c>
      <c r="H80" s="508" t="s">
        <v>543</v>
      </c>
      <c r="I80" s="508" t="s">
        <v>846</v>
      </c>
      <c r="J80" s="508" t="s">
        <v>847</v>
      </c>
      <c r="K80" s="508" t="s">
        <v>848</v>
      </c>
      <c r="L80" s="509">
        <v>590.26</v>
      </c>
      <c r="M80" s="509">
        <v>590.26</v>
      </c>
      <c r="N80" s="508">
        <v>1</v>
      </c>
      <c r="O80" s="593">
        <v>1</v>
      </c>
      <c r="P80" s="509">
        <v>590.26</v>
      </c>
      <c r="Q80" s="549">
        <v>1</v>
      </c>
      <c r="R80" s="508">
        <v>1</v>
      </c>
      <c r="S80" s="549">
        <v>1</v>
      </c>
      <c r="T80" s="593">
        <v>1</v>
      </c>
      <c r="U80" s="550">
        <v>1</v>
      </c>
    </row>
    <row r="81" spans="1:21" ht="14.4" customHeight="1" x14ac:dyDescent="0.3">
      <c r="A81" s="507">
        <v>35</v>
      </c>
      <c r="B81" s="508" t="s">
        <v>613</v>
      </c>
      <c r="C81" s="508" t="s">
        <v>615</v>
      </c>
      <c r="D81" s="591" t="s">
        <v>875</v>
      </c>
      <c r="E81" s="592" t="s">
        <v>620</v>
      </c>
      <c r="F81" s="508" t="s">
        <v>614</v>
      </c>
      <c r="G81" s="508" t="s">
        <v>849</v>
      </c>
      <c r="H81" s="508" t="s">
        <v>543</v>
      </c>
      <c r="I81" s="508" t="s">
        <v>850</v>
      </c>
      <c r="J81" s="508" t="s">
        <v>851</v>
      </c>
      <c r="K81" s="508" t="s">
        <v>852</v>
      </c>
      <c r="L81" s="509">
        <v>0</v>
      </c>
      <c r="M81" s="509">
        <v>0</v>
      </c>
      <c r="N81" s="508">
        <v>1</v>
      </c>
      <c r="O81" s="593">
        <v>1</v>
      </c>
      <c r="P81" s="509"/>
      <c r="Q81" s="549"/>
      <c r="R81" s="508"/>
      <c r="S81" s="549">
        <v>0</v>
      </c>
      <c r="T81" s="593"/>
      <c r="U81" s="550">
        <v>0</v>
      </c>
    </row>
    <row r="82" spans="1:21" ht="14.4" customHeight="1" x14ac:dyDescent="0.3">
      <c r="A82" s="507">
        <v>35</v>
      </c>
      <c r="B82" s="508" t="s">
        <v>613</v>
      </c>
      <c r="C82" s="508" t="s">
        <v>615</v>
      </c>
      <c r="D82" s="591" t="s">
        <v>875</v>
      </c>
      <c r="E82" s="592" t="s">
        <v>620</v>
      </c>
      <c r="F82" s="508" t="s">
        <v>614</v>
      </c>
      <c r="G82" s="508" t="s">
        <v>781</v>
      </c>
      <c r="H82" s="508" t="s">
        <v>543</v>
      </c>
      <c r="I82" s="508" t="s">
        <v>782</v>
      </c>
      <c r="J82" s="508" t="s">
        <v>596</v>
      </c>
      <c r="K82" s="508" t="s">
        <v>783</v>
      </c>
      <c r="L82" s="509">
        <v>107.27</v>
      </c>
      <c r="M82" s="509">
        <v>107.27</v>
      </c>
      <c r="N82" s="508">
        <v>1</v>
      </c>
      <c r="O82" s="593">
        <v>1</v>
      </c>
      <c r="P82" s="509">
        <v>107.27</v>
      </c>
      <c r="Q82" s="549">
        <v>1</v>
      </c>
      <c r="R82" s="508">
        <v>1</v>
      </c>
      <c r="S82" s="549">
        <v>1</v>
      </c>
      <c r="T82" s="593">
        <v>1</v>
      </c>
      <c r="U82" s="550">
        <v>1</v>
      </c>
    </row>
    <row r="83" spans="1:21" ht="14.4" customHeight="1" x14ac:dyDescent="0.3">
      <c r="A83" s="507">
        <v>35</v>
      </c>
      <c r="B83" s="508" t="s">
        <v>613</v>
      </c>
      <c r="C83" s="508" t="s">
        <v>615</v>
      </c>
      <c r="D83" s="591" t="s">
        <v>875</v>
      </c>
      <c r="E83" s="592" t="s">
        <v>620</v>
      </c>
      <c r="F83" s="508" t="s">
        <v>614</v>
      </c>
      <c r="G83" s="508" t="s">
        <v>853</v>
      </c>
      <c r="H83" s="508" t="s">
        <v>543</v>
      </c>
      <c r="I83" s="508" t="s">
        <v>854</v>
      </c>
      <c r="J83" s="508" t="s">
        <v>855</v>
      </c>
      <c r="K83" s="508" t="s">
        <v>856</v>
      </c>
      <c r="L83" s="509">
        <v>34.15</v>
      </c>
      <c r="M83" s="509">
        <v>68.3</v>
      </c>
      <c r="N83" s="508">
        <v>2</v>
      </c>
      <c r="O83" s="593">
        <v>1</v>
      </c>
      <c r="P83" s="509"/>
      <c r="Q83" s="549">
        <v>0</v>
      </c>
      <c r="R83" s="508"/>
      <c r="S83" s="549">
        <v>0</v>
      </c>
      <c r="T83" s="593"/>
      <c r="U83" s="550">
        <v>0</v>
      </c>
    </row>
    <row r="84" spans="1:21" ht="14.4" customHeight="1" x14ac:dyDescent="0.3">
      <c r="A84" s="507">
        <v>35</v>
      </c>
      <c r="B84" s="508" t="s">
        <v>613</v>
      </c>
      <c r="C84" s="508" t="s">
        <v>615</v>
      </c>
      <c r="D84" s="591" t="s">
        <v>875</v>
      </c>
      <c r="E84" s="592" t="s">
        <v>620</v>
      </c>
      <c r="F84" s="508" t="s">
        <v>614</v>
      </c>
      <c r="G84" s="508" t="s">
        <v>857</v>
      </c>
      <c r="H84" s="508" t="s">
        <v>543</v>
      </c>
      <c r="I84" s="508" t="s">
        <v>858</v>
      </c>
      <c r="J84" s="508" t="s">
        <v>859</v>
      </c>
      <c r="K84" s="508" t="s">
        <v>860</v>
      </c>
      <c r="L84" s="509">
        <v>73.09</v>
      </c>
      <c r="M84" s="509">
        <v>73.09</v>
      </c>
      <c r="N84" s="508">
        <v>1</v>
      </c>
      <c r="O84" s="593">
        <v>1</v>
      </c>
      <c r="P84" s="509"/>
      <c r="Q84" s="549">
        <v>0</v>
      </c>
      <c r="R84" s="508"/>
      <c r="S84" s="549">
        <v>0</v>
      </c>
      <c r="T84" s="593"/>
      <c r="U84" s="550">
        <v>0</v>
      </c>
    </row>
    <row r="85" spans="1:21" ht="14.4" customHeight="1" x14ac:dyDescent="0.3">
      <c r="A85" s="507">
        <v>35</v>
      </c>
      <c r="B85" s="508" t="s">
        <v>613</v>
      </c>
      <c r="C85" s="508" t="s">
        <v>615</v>
      </c>
      <c r="D85" s="591" t="s">
        <v>875</v>
      </c>
      <c r="E85" s="592" t="s">
        <v>626</v>
      </c>
      <c r="F85" s="508" t="s">
        <v>614</v>
      </c>
      <c r="G85" s="508" t="s">
        <v>861</v>
      </c>
      <c r="H85" s="508" t="s">
        <v>543</v>
      </c>
      <c r="I85" s="508" t="s">
        <v>862</v>
      </c>
      <c r="J85" s="508" t="s">
        <v>863</v>
      </c>
      <c r="K85" s="508" t="s">
        <v>864</v>
      </c>
      <c r="L85" s="509">
        <v>0</v>
      </c>
      <c r="M85" s="509">
        <v>0</v>
      </c>
      <c r="N85" s="508">
        <v>1</v>
      </c>
      <c r="O85" s="593">
        <v>1</v>
      </c>
      <c r="P85" s="509">
        <v>0</v>
      </c>
      <c r="Q85" s="549"/>
      <c r="R85" s="508">
        <v>1</v>
      </c>
      <c r="S85" s="549">
        <v>1</v>
      </c>
      <c r="T85" s="593">
        <v>1</v>
      </c>
      <c r="U85" s="550">
        <v>1</v>
      </c>
    </row>
    <row r="86" spans="1:21" ht="14.4" customHeight="1" x14ac:dyDescent="0.3">
      <c r="A86" s="507">
        <v>35</v>
      </c>
      <c r="B86" s="508" t="s">
        <v>613</v>
      </c>
      <c r="C86" s="508" t="s">
        <v>615</v>
      </c>
      <c r="D86" s="591" t="s">
        <v>875</v>
      </c>
      <c r="E86" s="592" t="s">
        <v>622</v>
      </c>
      <c r="F86" s="508" t="s">
        <v>614</v>
      </c>
      <c r="G86" s="508" t="s">
        <v>716</v>
      </c>
      <c r="H86" s="508" t="s">
        <v>543</v>
      </c>
      <c r="I86" s="508" t="s">
        <v>865</v>
      </c>
      <c r="J86" s="508" t="s">
        <v>866</v>
      </c>
      <c r="K86" s="508" t="s">
        <v>867</v>
      </c>
      <c r="L86" s="509">
        <v>462.73</v>
      </c>
      <c r="M86" s="509">
        <v>462.73</v>
      </c>
      <c r="N86" s="508">
        <v>1</v>
      </c>
      <c r="O86" s="593">
        <v>0.5</v>
      </c>
      <c r="P86" s="509"/>
      <c r="Q86" s="549">
        <v>0</v>
      </c>
      <c r="R86" s="508"/>
      <c r="S86" s="549">
        <v>0</v>
      </c>
      <c r="T86" s="593"/>
      <c r="U86" s="550">
        <v>0</v>
      </c>
    </row>
    <row r="87" spans="1:21" ht="14.4" customHeight="1" x14ac:dyDescent="0.3">
      <c r="A87" s="507">
        <v>35</v>
      </c>
      <c r="B87" s="508" t="s">
        <v>613</v>
      </c>
      <c r="C87" s="508" t="s">
        <v>615</v>
      </c>
      <c r="D87" s="591" t="s">
        <v>875</v>
      </c>
      <c r="E87" s="592" t="s">
        <v>622</v>
      </c>
      <c r="F87" s="508" t="s">
        <v>614</v>
      </c>
      <c r="G87" s="508" t="s">
        <v>716</v>
      </c>
      <c r="H87" s="508" t="s">
        <v>543</v>
      </c>
      <c r="I87" s="508" t="s">
        <v>717</v>
      </c>
      <c r="J87" s="508" t="s">
        <v>718</v>
      </c>
      <c r="K87" s="508" t="s">
        <v>719</v>
      </c>
      <c r="L87" s="509">
        <v>263.26</v>
      </c>
      <c r="M87" s="509">
        <v>263.26</v>
      </c>
      <c r="N87" s="508">
        <v>1</v>
      </c>
      <c r="O87" s="593">
        <v>0.5</v>
      </c>
      <c r="P87" s="509"/>
      <c r="Q87" s="549">
        <v>0</v>
      </c>
      <c r="R87" s="508"/>
      <c r="S87" s="549">
        <v>0</v>
      </c>
      <c r="T87" s="593"/>
      <c r="U87" s="550">
        <v>0</v>
      </c>
    </row>
    <row r="88" spans="1:21" ht="14.4" customHeight="1" x14ac:dyDescent="0.3">
      <c r="A88" s="507">
        <v>35</v>
      </c>
      <c r="B88" s="508" t="s">
        <v>613</v>
      </c>
      <c r="C88" s="508" t="s">
        <v>615</v>
      </c>
      <c r="D88" s="591" t="s">
        <v>875</v>
      </c>
      <c r="E88" s="592" t="s">
        <v>622</v>
      </c>
      <c r="F88" s="508" t="s">
        <v>614</v>
      </c>
      <c r="G88" s="508" t="s">
        <v>681</v>
      </c>
      <c r="H88" s="508" t="s">
        <v>543</v>
      </c>
      <c r="I88" s="508" t="s">
        <v>868</v>
      </c>
      <c r="J88" s="508" t="s">
        <v>726</v>
      </c>
      <c r="K88" s="508" t="s">
        <v>684</v>
      </c>
      <c r="L88" s="509">
        <v>238.72</v>
      </c>
      <c r="M88" s="509">
        <v>238.72</v>
      </c>
      <c r="N88" s="508">
        <v>1</v>
      </c>
      <c r="O88" s="593">
        <v>1</v>
      </c>
      <c r="P88" s="509">
        <v>238.72</v>
      </c>
      <c r="Q88" s="549">
        <v>1</v>
      </c>
      <c r="R88" s="508">
        <v>1</v>
      </c>
      <c r="S88" s="549">
        <v>1</v>
      </c>
      <c r="T88" s="593">
        <v>1</v>
      </c>
      <c r="U88" s="550">
        <v>1</v>
      </c>
    </row>
    <row r="89" spans="1:21" ht="14.4" customHeight="1" x14ac:dyDescent="0.3">
      <c r="A89" s="507">
        <v>35</v>
      </c>
      <c r="B89" s="508" t="s">
        <v>613</v>
      </c>
      <c r="C89" s="508" t="s">
        <v>615</v>
      </c>
      <c r="D89" s="591" t="s">
        <v>875</v>
      </c>
      <c r="E89" s="592" t="s">
        <v>622</v>
      </c>
      <c r="F89" s="508" t="s">
        <v>614</v>
      </c>
      <c r="G89" s="508" t="s">
        <v>641</v>
      </c>
      <c r="H89" s="508" t="s">
        <v>577</v>
      </c>
      <c r="I89" s="508" t="s">
        <v>642</v>
      </c>
      <c r="J89" s="508" t="s">
        <v>643</v>
      </c>
      <c r="K89" s="508" t="s">
        <v>644</v>
      </c>
      <c r="L89" s="509">
        <v>117.55</v>
      </c>
      <c r="M89" s="509">
        <v>117.55</v>
      </c>
      <c r="N89" s="508">
        <v>1</v>
      </c>
      <c r="O89" s="593">
        <v>0.5</v>
      </c>
      <c r="P89" s="509"/>
      <c r="Q89" s="549">
        <v>0</v>
      </c>
      <c r="R89" s="508"/>
      <c r="S89" s="549">
        <v>0</v>
      </c>
      <c r="T89" s="593"/>
      <c r="U89" s="550">
        <v>0</v>
      </c>
    </row>
    <row r="90" spans="1:21" ht="14.4" customHeight="1" x14ac:dyDescent="0.3">
      <c r="A90" s="507">
        <v>35</v>
      </c>
      <c r="B90" s="508" t="s">
        <v>613</v>
      </c>
      <c r="C90" s="508" t="s">
        <v>615</v>
      </c>
      <c r="D90" s="591" t="s">
        <v>875</v>
      </c>
      <c r="E90" s="592" t="s">
        <v>622</v>
      </c>
      <c r="F90" s="508" t="s">
        <v>614</v>
      </c>
      <c r="G90" s="508" t="s">
        <v>733</v>
      </c>
      <c r="H90" s="508" t="s">
        <v>543</v>
      </c>
      <c r="I90" s="508" t="s">
        <v>734</v>
      </c>
      <c r="J90" s="508" t="s">
        <v>735</v>
      </c>
      <c r="K90" s="508" t="s">
        <v>736</v>
      </c>
      <c r="L90" s="509">
        <v>0</v>
      </c>
      <c r="M90" s="509">
        <v>0</v>
      </c>
      <c r="N90" s="508">
        <v>1</v>
      </c>
      <c r="O90" s="593">
        <v>1</v>
      </c>
      <c r="P90" s="509">
        <v>0</v>
      </c>
      <c r="Q90" s="549"/>
      <c r="R90" s="508">
        <v>1</v>
      </c>
      <c r="S90" s="549">
        <v>1</v>
      </c>
      <c r="T90" s="593">
        <v>1</v>
      </c>
      <c r="U90" s="550">
        <v>1</v>
      </c>
    </row>
    <row r="91" spans="1:21" ht="14.4" customHeight="1" x14ac:dyDescent="0.3">
      <c r="A91" s="507">
        <v>35</v>
      </c>
      <c r="B91" s="508" t="s">
        <v>613</v>
      </c>
      <c r="C91" s="508" t="s">
        <v>615</v>
      </c>
      <c r="D91" s="591" t="s">
        <v>875</v>
      </c>
      <c r="E91" s="592" t="s">
        <v>622</v>
      </c>
      <c r="F91" s="508" t="s">
        <v>614</v>
      </c>
      <c r="G91" s="508" t="s">
        <v>781</v>
      </c>
      <c r="H91" s="508" t="s">
        <v>543</v>
      </c>
      <c r="I91" s="508" t="s">
        <v>782</v>
      </c>
      <c r="J91" s="508" t="s">
        <v>596</v>
      </c>
      <c r="K91" s="508" t="s">
        <v>783</v>
      </c>
      <c r="L91" s="509">
        <v>107.27</v>
      </c>
      <c r="M91" s="509">
        <v>321.81</v>
      </c>
      <c r="N91" s="508">
        <v>3</v>
      </c>
      <c r="O91" s="593">
        <v>1.5</v>
      </c>
      <c r="P91" s="509"/>
      <c r="Q91" s="549">
        <v>0</v>
      </c>
      <c r="R91" s="508"/>
      <c r="S91" s="549">
        <v>0</v>
      </c>
      <c r="T91" s="593"/>
      <c r="U91" s="550">
        <v>0</v>
      </c>
    </row>
    <row r="92" spans="1:21" ht="14.4" customHeight="1" x14ac:dyDescent="0.3">
      <c r="A92" s="507">
        <v>35</v>
      </c>
      <c r="B92" s="508" t="s">
        <v>613</v>
      </c>
      <c r="C92" s="508" t="s">
        <v>615</v>
      </c>
      <c r="D92" s="591" t="s">
        <v>875</v>
      </c>
      <c r="E92" s="592" t="s">
        <v>622</v>
      </c>
      <c r="F92" s="508" t="s">
        <v>614</v>
      </c>
      <c r="G92" s="508" t="s">
        <v>692</v>
      </c>
      <c r="H92" s="508" t="s">
        <v>543</v>
      </c>
      <c r="I92" s="508" t="s">
        <v>693</v>
      </c>
      <c r="J92" s="508" t="s">
        <v>694</v>
      </c>
      <c r="K92" s="508" t="s">
        <v>695</v>
      </c>
      <c r="L92" s="509">
        <v>48.09</v>
      </c>
      <c r="M92" s="509">
        <v>48.09</v>
      </c>
      <c r="N92" s="508">
        <v>1</v>
      </c>
      <c r="O92" s="593">
        <v>1</v>
      </c>
      <c r="P92" s="509">
        <v>48.09</v>
      </c>
      <c r="Q92" s="549">
        <v>1</v>
      </c>
      <c r="R92" s="508">
        <v>1</v>
      </c>
      <c r="S92" s="549">
        <v>1</v>
      </c>
      <c r="T92" s="593">
        <v>1</v>
      </c>
      <c r="U92" s="550">
        <v>1</v>
      </c>
    </row>
    <row r="93" spans="1:21" ht="14.4" customHeight="1" x14ac:dyDescent="0.3">
      <c r="A93" s="507">
        <v>35</v>
      </c>
      <c r="B93" s="508" t="s">
        <v>613</v>
      </c>
      <c r="C93" s="508" t="s">
        <v>615</v>
      </c>
      <c r="D93" s="591" t="s">
        <v>875</v>
      </c>
      <c r="E93" s="592" t="s">
        <v>622</v>
      </c>
      <c r="F93" s="508" t="s">
        <v>614</v>
      </c>
      <c r="G93" s="508" t="s">
        <v>798</v>
      </c>
      <c r="H93" s="508" t="s">
        <v>543</v>
      </c>
      <c r="I93" s="508" t="s">
        <v>799</v>
      </c>
      <c r="J93" s="508" t="s">
        <v>800</v>
      </c>
      <c r="K93" s="508" t="s">
        <v>630</v>
      </c>
      <c r="L93" s="509">
        <v>61.97</v>
      </c>
      <c r="M93" s="509">
        <v>61.97</v>
      </c>
      <c r="N93" s="508">
        <v>1</v>
      </c>
      <c r="O93" s="593">
        <v>1</v>
      </c>
      <c r="P93" s="509">
        <v>61.97</v>
      </c>
      <c r="Q93" s="549">
        <v>1</v>
      </c>
      <c r="R93" s="508">
        <v>1</v>
      </c>
      <c r="S93" s="549">
        <v>1</v>
      </c>
      <c r="T93" s="593">
        <v>1</v>
      </c>
      <c r="U93" s="550">
        <v>1</v>
      </c>
    </row>
    <row r="94" spans="1:21" ht="14.4" customHeight="1" x14ac:dyDescent="0.3">
      <c r="A94" s="507">
        <v>35</v>
      </c>
      <c r="B94" s="508" t="s">
        <v>613</v>
      </c>
      <c r="C94" s="508" t="s">
        <v>615</v>
      </c>
      <c r="D94" s="591" t="s">
        <v>875</v>
      </c>
      <c r="E94" s="592" t="s">
        <v>622</v>
      </c>
      <c r="F94" s="508" t="s">
        <v>614</v>
      </c>
      <c r="G94" s="508" t="s">
        <v>869</v>
      </c>
      <c r="H94" s="508" t="s">
        <v>543</v>
      </c>
      <c r="I94" s="508" t="s">
        <v>870</v>
      </c>
      <c r="J94" s="508" t="s">
        <v>871</v>
      </c>
      <c r="K94" s="508" t="s">
        <v>872</v>
      </c>
      <c r="L94" s="509">
        <v>168.9</v>
      </c>
      <c r="M94" s="509">
        <v>168.9</v>
      </c>
      <c r="N94" s="508">
        <v>1</v>
      </c>
      <c r="O94" s="593">
        <v>1</v>
      </c>
      <c r="P94" s="509"/>
      <c r="Q94" s="549">
        <v>0</v>
      </c>
      <c r="R94" s="508"/>
      <c r="S94" s="549">
        <v>0</v>
      </c>
      <c r="T94" s="593"/>
      <c r="U94" s="550">
        <v>0</v>
      </c>
    </row>
    <row r="95" spans="1:21" ht="14.4" customHeight="1" thickBot="1" x14ac:dyDescent="0.35">
      <c r="A95" s="514">
        <v>35</v>
      </c>
      <c r="B95" s="515" t="s">
        <v>613</v>
      </c>
      <c r="C95" s="515" t="s">
        <v>615</v>
      </c>
      <c r="D95" s="594" t="s">
        <v>875</v>
      </c>
      <c r="E95" s="595" t="s">
        <v>622</v>
      </c>
      <c r="F95" s="515" t="s">
        <v>614</v>
      </c>
      <c r="G95" s="515" t="s">
        <v>677</v>
      </c>
      <c r="H95" s="515" t="s">
        <v>577</v>
      </c>
      <c r="I95" s="515" t="s">
        <v>873</v>
      </c>
      <c r="J95" s="515" t="s">
        <v>767</v>
      </c>
      <c r="K95" s="515" t="s">
        <v>874</v>
      </c>
      <c r="L95" s="516">
        <v>63.14</v>
      </c>
      <c r="M95" s="516">
        <v>63.14</v>
      </c>
      <c r="N95" s="515">
        <v>1</v>
      </c>
      <c r="O95" s="596">
        <v>1</v>
      </c>
      <c r="P95" s="516">
        <v>63.14</v>
      </c>
      <c r="Q95" s="527">
        <v>1</v>
      </c>
      <c r="R95" s="515">
        <v>1</v>
      </c>
      <c r="S95" s="527">
        <v>1</v>
      </c>
      <c r="T95" s="596">
        <v>1</v>
      </c>
      <c r="U95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877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625</v>
      </c>
      <c r="B5" s="116">
        <v>1060.5900000000001</v>
      </c>
      <c r="C5" s="590">
        <v>0.78650193920607492</v>
      </c>
      <c r="D5" s="116">
        <v>287.90000000000003</v>
      </c>
      <c r="E5" s="590">
        <v>0.21349806079392505</v>
      </c>
      <c r="F5" s="598">
        <v>1348.4900000000002</v>
      </c>
    </row>
    <row r="6" spans="1:6" ht="14.4" customHeight="1" x14ac:dyDescent="0.3">
      <c r="A6" s="603" t="s">
        <v>622</v>
      </c>
      <c r="B6" s="512">
        <v>238.72</v>
      </c>
      <c r="C6" s="549">
        <v>0.56918051548603998</v>
      </c>
      <c r="D6" s="512">
        <v>180.69</v>
      </c>
      <c r="E6" s="549">
        <v>0.43081948451396013</v>
      </c>
      <c r="F6" s="513">
        <v>419.40999999999997</v>
      </c>
    </row>
    <row r="7" spans="1:6" ht="14.4" customHeight="1" x14ac:dyDescent="0.3">
      <c r="A7" s="603" t="s">
        <v>624</v>
      </c>
      <c r="B7" s="512"/>
      <c r="C7" s="549">
        <v>0</v>
      </c>
      <c r="D7" s="512">
        <v>360.54</v>
      </c>
      <c r="E7" s="549">
        <v>1</v>
      </c>
      <c r="F7" s="513">
        <v>360.54</v>
      </c>
    </row>
    <row r="8" spans="1:6" ht="14.4" customHeight="1" x14ac:dyDescent="0.3">
      <c r="A8" s="603" t="s">
        <v>623</v>
      </c>
      <c r="B8" s="512"/>
      <c r="C8" s="549">
        <v>0</v>
      </c>
      <c r="D8" s="512">
        <v>321.58</v>
      </c>
      <c r="E8" s="549">
        <v>1</v>
      </c>
      <c r="F8" s="513">
        <v>321.58</v>
      </c>
    </row>
    <row r="9" spans="1:6" ht="14.4" customHeight="1" thickBot="1" x14ac:dyDescent="0.35">
      <c r="A9" s="604" t="s">
        <v>621</v>
      </c>
      <c r="B9" s="599"/>
      <c r="C9" s="600">
        <v>0</v>
      </c>
      <c r="D9" s="599">
        <v>1171.3899999999999</v>
      </c>
      <c r="E9" s="600">
        <v>1</v>
      </c>
      <c r="F9" s="601">
        <v>1171.3899999999999</v>
      </c>
    </row>
    <row r="10" spans="1:6" ht="14.4" customHeight="1" thickBot="1" x14ac:dyDescent="0.35">
      <c r="A10" s="531" t="s">
        <v>3</v>
      </c>
      <c r="B10" s="532">
        <v>1299.3100000000002</v>
      </c>
      <c r="C10" s="533">
        <v>0.35878566635647446</v>
      </c>
      <c r="D10" s="532">
        <v>2322.1</v>
      </c>
      <c r="E10" s="533">
        <v>0.64121433364352554</v>
      </c>
      <c r="F10" s="534">
        <v>3621.41</v>
      </c>
    </row>
    <row r="11" spans="1:6" ht="14.4" customHeight="1" thickBot="1" x14ac:dyDescent="0.35"/>
    <row r="12" spans="1:6" ht="14.4" customHeight="1" x14ac:dyDescent="0.3">
      <c r="A12" s="602" t="s">
        <v>878</v>
      </c>
      <c r="B12" s="116">
        <v>784.82</v>
      </c>
      <c r="C12" s="590">
        <v>1</v>
      </c>
      <c r="D12" s="116"/>
      <c r="E12" s="590">
        <v>0</v>
      </c>
      <c r="F12" s="598">
        <v>784.82</v>
      </c>
    </row>
    <row r="13" spans="1:6" ht="14.4" customHeight="1" x14ac:dyDescent="0.3">
      <c r="A13" s="603" t="s">
        <v>879</v>
      </c>
      <c r="B13" s="512">
        <v>409.26</v>
      </c>
      <c r="C13" s="549">
        <v>0.82757365579439068</v>
      </c>
      <c r="D13" s="512">
        <v>85.27</v>
      </c>
      <c r="E13" s="549">
        <v>0.17242634420560937</v>
      </c>
      <c r="F13" s="513">
        <v>494.53</v>
      </c>
    </row>
    <row r="14" spans="1:6" ht="14.4" customHeight="1" x14ac:dyDescent="0.3">
      <c r="A14" s="603" t="s">
        <v>880</v>
      </c>
      <c r="B14" s="512">
        <v>105.23</v>
      </c>
      <c r="C14" s="549">
        <v>0.30004847309743093</v>
      </c>
      <c r="D14" s="512">
        <v>245.47999999999996</v>
      </c>
      <c r="E14" s="549">
        <v>0.69995152690256901</v>
      </c>
      <c r="F14" s="513">
        <v>350.71</v>
      </c>
    </row>
    <row r="15" spans="1:6" ht="14.4" customHeight="1" x14ac:dyDescent="0.3">
      <c r="A15" s="603" t="s">
        <v>881</v>
      </c>
      <c r="B15" s="512"/>
      <c r="C15" s="549">
        <v>0</v>
      </c>
      <c r="D15" s="512">
        <v>155.30000000000001</v>
      </c>
      <c r="E15" s="549">
        <v>1</v>
      </c>
      <c r="F15" s="513">
        <v>155.30000000000001</v>
      </c>
    </row>
    <row r="16" spans="1:6" ht="14.4" customHeight="1" x14ac:dyDescent="0.3">
      <c r="A16" s="603" t="s">
        <v>882</v>
      </c>
      <c r="B16" s="512"/>
      <c r="C16" s="549">
        <v>0</v>
      </c>
      <c r="D16" s="512">
        <v>352.65</v>
      </c>
      <c r="E16" s="549">
        <v>1</v>
      </c>
      <c r="F16" s="513">
        <v>352.65</v>
      </c>
    </row>
    <row r="17" spans="1:6" ht="14.4" customHeight="1" x14ac:dyDescent="0.3">
      <c r="A17" s="603" t="s">
        <v>883</v>
      </c>
      <c r="B17" s="512"/>
      <c r="C17" s="549"/>
      <c r="D17" s="512">
        <v>0</v>
      </c>
      <c r="E17" s="549"/>
      <c r="F17" s="513">
        <v>0</v>
      </c>
    </row>
    <row r="18" spans="1:6" ht="14.4" customHeight="1" x14ac:dyDescent="0.3">
      <c r="A18" s="603" t="s">
        <v>884</v>
      </c>
      <c r="B18" s="512"/>
      <c r="C18" s="549">
        <v>0</v>
      </c>
      <c r="D18" s="512">
        <v>955.68</v>
      </c>
      <c r="E18" s="549">
        <v>1</v>
      </c>
      <c r="F18" s="513">
        <v>955.68</v>
      </c>
    </row>
    <row r="19" spans="1:6" ht="14.4" customHeight="1" x14ac:dyDescent="0.3">
      <c r="A19" s="603" t="s">
        <v>885</v>
      </c>
      <c r="B19" s="512"/>
      <c r="C19" s="549">
        <v>0</v>
      </c>
      <c r="D19" s="512">
        <v>51.7</v>
      </c>
      <c r="E19" s="549">
        <v>1</v>
      </c>
      <c r="F19" s="513">
        <v>51.7</v>
      </c>
    </row>
    <row r="20" spans="1:6" ht="14.4" customHeight="1" x14ac:dyDescent="0.3">
      <c r="A20" s="603" t="s">
        <v>886</v>
      </c>
      <c r="B20" s="512"/>
      <c r="C20" s="549">
        <v>0</v>
      </c>
      <c r="D20" s="512">
        <v>176.32</v>
      </c>
      <c r="E20" s="549">
        <v>1</v>
      </c>
      <c r="F20" s="513">
        <v>176.32</v>
      </c>
    </row>
    <row r="21" spans="1:6" ht="14.4" customHeight="1" x14ac:dyDescent="0.3">
      <c r="A21" s="603" t="s">
        <v>887</v>
      </c>
      <c r="B21" s="512"/>
      <c r="C21" s="549">
        <v>0</v>
      </c>
      <c r="D21" s="512">
        <v>57.6</v>
      </c>
      <c r="E21" s="549">
        <v>1</v>
      </c>
      <c r="F21" s="513">
        <v>57.6</v>
      </c>
    </row>
    <row r="22" spans="1:6" ht="14.4" customHeight="1" thickBot="1" x14ac:dyDescent="0.35">
      <c r="A22" s="604" t="s">
        <v>888</v>
      </c>
      <c r="B22" s="599"/>
      <c r="C22" s="600">
        <v>0</v>
      </c>
      <c r="D22" s="599">
        <v>242.1</v>
      </c>
      <c r="E22" s="600">
        <v>1</v>
      </c>
      <c r="F22" s="601">
        <v>242.1</v>
      </c>
    </row>
    <row r="23" spans="1:6" ht="14.4" customHeight="1" thickBot="1" x14ac:dyDescent="0.35">
      <c r="A23" s="531" t="s">
        <v>3</v>
      </c>
      <c r="B23" s="532">
        <v>1299.31</v>
      </c>
      <c r="C23" s="533">
        <v>0.35878566635647435</v>
      </c>
      <c r="D23" s="532">
        <v>2322.1</v>
      </c>
      <c r="E23" s="533">
        <v>0.64121433364352554</v>
      </c>
      <c r="F23" s="534">
        <v>3621.4100000000003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{4865D137-1140-450D-8FC5-8DDE7F3E3E38}</x14:id>
        </ext>
      </extLst>
    </cfRule>
  </conditionalFormatting>
  <conditionalFormatting sqref="F12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{B4148134-715C-4A20-BBE5-6C99A3208660}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65D137-1140-450D-8FC5-8DDE7F3E3E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B4148134-715C-4A20-BBE5-6C99A320866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900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6</v>
      </c>
      <c r="G3" s="43">
        <f>SUBTOTAL(9,G6:G1048576)</f>
        <v>1299.31</v>
      </c>
      <c r="H3" s="44">
        <f>IF(M3=0,0,G3/M3)</f>
        <v>0.35878566635647435</v>
      </c>
      <c r="I3" s="43">
        <f>SUBTOTAL(9,I6:I1048576)</f>
        <v>25</v>
      </c>
      <c r="J3" s="43">
        <f>SUBTOTAL(9,J6:J1048576)</f>
        <v>2322.1</v>
      </c>
      <c r="K3" s="44">
        <f>IF(M3=0,0,J3/M3)</f>
        <v>0.64121433364352554</v>
      </c>
      <c r="L3" s="43">
        <f>SUBTOTAL(9,L6:L1048576)</f>
        <v>31</v>
      </c>
      <c r="M3" s="45">
        <f>SUBTOTAL(9,M6:M1048576)</f>
        <v>3621.4100000000003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621</v>
      </c>
      <c r="B6" s="585" t="s">
        <v>889</v>
      </c>
      <c r="C6" s="585" t="s">
        <v>666</v>
      </c>
      <c r="D6" s="585" t="s">
        <v>667</v>
      </c>
      <c r="E6" s="585" t="s">
        <v>668</v>
      </c>
      <c r="F6" s="116"/>
      <c r="G6" s="116"/>
      <c r="H6" s="590">
        <v>0</v>
      </c>
      <c r="I6" s="116">
        <v>2</v>
      </c>
      <c r="J6" s="116">
        <v>955.68</v>
      </c>
      <c r="K6" s="590">
        <v>1</v>
      </c>
      <c r="L6" s="116">
        <v>2</v>
      </c>
      <c r="M6" s="598">
        <v>955.68</v>
      </c>
    </row>
    <row r="7" spans="1:13" ht="14.4" customHeight="1" x14ac:dyDescent="0.3">
      <c r="A7" s="507" t="s">
        <v>621</v>
      </c>
      <c r="B7" s="508" t="s">
        <v>890</v>
      </c>
      <c r="C7" s="508" t="s">
        <v>678</v>
      </c>
      <c r="D7" s="508" t="s">
        <v>679</v>
      </c>
      <c r="E7" s="508" t="s">
        <v>680</v>
      </c>
      <c r="F7" s="512"/>
      <c r="G7" s="512"/>
      <c r="H7" s="549">
        <v>0</v>
      </c>
      <c r="I7" s="512">
        <v>2</v>
      </c>
      <c r="J7" s="512">
        <v>98.16</v>
      </c>
      <c r="K7" s="549">
        <v>1</v>
      </c>
      <c r="L7" s="512">
        <v>2</v>
      </c>
      <c r="M7" s="513">
        <v>98.16</v>
      </c>
    </row>
    <row r="8" spans="1:13" ht="14.4" customHeight="1" x14ac:dyDescent="0.3">
      <c r="A8" s="507" t="s">
        <v>621</v>
      </c>
      <c r="B8" s="508" t="s">
        <v>891</v>
      </c>
      <c r="C8" s="508" t="s">
        <v>642</v>
      </c>
      <c r="D8" s="508" t="s">
        <v>643</v>
      </c>
      <c r="E8" s="508" t="s">
        <v>644</v>
      </c>
      <c r="F8" s="512"/>
      <c r="G8" s="512"/>
      <c r="H8" s="549">
        <v>0</v>
      </c>
      <c r="I8" s="512">
        <v>1</v>
      </c>
      <c r="J8" s="512">
        <v>117.55</v>
      </c>
      <c r="K8" s="549">
        <v>1</v>
      </c>
      <c r="L8" s="512">
        <v>1</v>
      </c>
      <c r="M8" s="513">
        <v>117.55</v>
      </c>
    </row>
    <row r="9" spans="1:13" ht="14.4" customHeight="1" x14ac:dyDescent="0.3">
      <c r="A9" s="507" t="s">
        <v>622</v>
      </c>
      <c r="B9" s="508" t="s">
        <v>890</v>
      </c>
      <c r="C9" s="508" t="s">
        <v>873</v>
      </c>
      <c r="D9" s="508" t="s">
        <v>767</v>
      </c>
      <c r="E9" s="508" t="s">
        <v>874</v>
      </c>
      <c r="F9" s="512"/>
      <c r="G9" s="512"/>
      <c r="H9" s="549">
        <v>0</v>
      </c>
      <c r="I9" s="512">
        <v>1</v>
      </c>
      <c r="J9" s="512">
        <v>63.14</v>
      </c>
      <c r="K9" s="549">
        <v>1</v>
      </c>
      <c r="L9" s="512">
        <v>1</v>
      </c>
      <c r="M9" s="513">
        <v>63.14</v>
      </c>
    </row>
    <row r="10" spans="1:13" ht="14.4" customHeight="1" x14ac:dyDescent="0.3">
      <c r="A10" s="507" t="s">
        <v>622</v>
      </c>
      <c r="B10" s="508" t="s">
        <v>892</v>
      </c>
      <c r="C10" s="508" t="s">
        <v>868</v>
      </c>
      <c r="D10" s="508" t="s">
        <v>726</v>
      </c>
      <c r="E10" s="508" t="s">
        <v>684</v>
      </c>
      <c r="F10" s="512">
        <v>1</v>
      </c>
      <c r="G10" s="512">
        <v>238.72</v>
      </c>
      <c r="H10" s="549">
        <v>1</v>
      </c>
      <c r="I10" s="512"/>
      <c r="J10" s="512"/>
      <c r="K10" s="549">
        <v>0</v>
      </c>
      <c r="L10" s="512">
        <v>1</v>
      </c>
      <c r="M10" s="513">
        <v>238.72</v>
      </c>
    </row>
    <row r="11" spans="1:13" ht="14.4" customHeight="1" x14ac:dyDescent="0.3">
      <c r="A11" s="507" t="s">
        <v>622</v>
      </c>
      <c r="B11" s="508" t="s">
        <v>891</v>
      </c>
      <c r="C11" s="508" t="s">
        <v>642</v>
      </c>
      <c r="D11" s="508" t="s">
        <v>643</v>
      </c>
      <c r="E11" s="508" t="s">
        <v>644</v>
      </c>
      <c r="F11" s="512"/>
      <c r="G11" s="512"/>
      <c r="H11" s="549">
        <v>0</v>
      </c>
      <c r="I11" s="512">
        <v>1</v>
      </c>
      <c r="J11" s="512">
        <v>117.55</v>
      </c>
      <c r="K11" s="549">
        <v>1</v>
      </c>
      <c r="L11" s="512">
        <v>1</v>
      </c>
      <c r="M11" s="513">
        <v>117.55</v>
      </c>
    </row>
    <row r="12" spans="1:13" ht="14.4" customHeight="1" x14ac:dyDescent="0.3">
      <c r="A12" s="507" t="s">
        <v>623</v>
      </c>
      <c r="B12" s="508" t="s">
        <v>893</v>
      </c>
      <c r="C12" s="508" t="s">
        <v>705</v>
      </c>
      <c r="D12" s="508" t="s">
        <v>706</v>
      </c>
      <c r="E12" s="508" t="s">
        <v>707</v>
      </c>
      <c r="F12" s="512"/>
      <c r="G12" s="512"/>
      <c r="H12" s="549">
        <v>0</v>
      </c>
      <c r="I12" s="512">
        <v>3</v>
      </c>
      <c r="J12" s="512">
        <v>145.26</v>
      </c>
      <c r="K12" s="549">
        <v>1</v>
      </c>
      <c r="L12" s="512">
        <v>3</v>
      </c>
      <c r="M12" s="513">
        <v>145.26</v>
      </c>
    </row>
    <row r="13" spans="1:13" ht="14.4" customHeight="1" x14ac:dyDescent="0.3">
      <c r="A13" s="507" t="s">
        <v>623</v>
      </c>
      <c r="B13" s="508" t="s">
        <v>894</v>
      </c>
      <c r="C13" s="508" t="s">
        <v>697</v>
      </c>
      <c r="D13" s="508" t="s">
        <v>698</v>
      </c>
      <c r="E13" s="508" t="s">
        <v>699</v>
      </c>
      <c r="F13" s="512"/>
      <c r="G13" s="512"/>
      <c r="H13" s="549">
        <v>0</v>
      </c>
      <c r="I13" s="512">
        <v>1</v>
      </c>
      <c r="J13" s="512">
        <v>176.32</v>
      </c>
      <c r="K13" s="549">
        <v>1</v>
      </c>
      <c r="L13" s="512">
        <v>1</v>
      </c>
      <c r="M13" s="513">
        <v>176.32</v>
      </c>
    </row>
    <row r="14" spans="1:13" ht="14.4" customHeight="1" x14ac:dyDescent="0.3">
      <c r="A14" s="507" t="s">
        <v>624</v>
      </c>
      <c r="B14" s="508" t="s">
        <v>895</v>
      </c>
      <c r="C14" s="508" t="s">
        <v>814</v>
      </c>
      <c r="D14" s="508" t="s">
        <v>815</v>
      </c>
      <c r="E14" s="508" t="s">
        <v>816</v>
      </c>
      <c r="F14" s="512"/>
      <c r="G14" s="512"/>
      <c r="H14" s="549">
        <v>0</v>
      </c>
      <c r="I14" s="512">
        <v>1</v>
      </c>
      <c r="J14" s="512">
        <v>57.6</v>
      </c>
      <c r="K14" s="549">
        <v>1</v>
      </c>
      <c r="L14" s="512">
        <v>1</v>
      </c>
      <c r="M14" s="513">
        <v>57.6</v>
      </c>
    </row>
    <row r="15" spans="1:13" ht="14.4" customHeight="1" x14ac:dyDescent="0.3">
      <c r="A15" s="507" t="s">
        <v>624</v>
      </c>
      <c r="B15" s="508" t="s">
        <v>896</v>
      </c>
      <c r="C15" s="508" t="s">
        <v>828</v>
      </c>
      <c r="D15" s="508" t="s">
        <v>829</v>
      </c>
      <c r="E15" s="508" t="s">
        <v>830</v>
      </c>
      <c r="F15" s="512"/>
      <c r="G15" s="512"/>
      <c r="H15" s="549">
        <v>0</v>
      </c>
      <c r="I15" s="512">
        <v>5</v>
      </c>
      <c r="J15" s="512">
        <v>51.7</v>
      </c>
      <c r="K15" s="549">
        <v>1</v>
      </c>
      <c r="L15" s="512">
        <v>5</v>
      </c>
      <c r="M15" s="513">
        <v>51.7</v>
      </c>
    </row>
    <row r="16" spans="1:13" ht="14.4" customHeight="1" x14ac:dyDescent="0.3">
      <c r="A16" s="507" t="s">
        <v>624</v>
      </c>
      <c r="B16" s="508" t="s">
        <v>892</v>
      </c>
      <c r="C16" s="508" t="s">
        <v>775</v>
      </c>
      <c r="D16" s="508" t="s">
        <v>776</v>
      </c>
      <c r="E16" s="508" t="s">
        <v>727</v>
      </c>
      <c r="F16" s="512"/>
      <c r="G16" s="512"/>
      <c r="H16" s="549">
        <v>0</v>
      </c>
      <c r="I16" s="512">
        <v>1</v>
      </c>
      <c r="J16" s="512">
        <v>85.27</v>
      </c>
      <c r="K16" s="549">
        <v>1</v>
      </c>
      <c r="L16" s="512">
        <v>1</v>
      </c>
      <c r="M16" s="513">
        <v>85.27</v>
      </c>
    </row>
    <row r="17" spans="1:13" ht="14.4" customHeight="1" x14ac:dyDescent="0.3">
      <c r="A17" s="507" t="s">
        <v>624</v>
      </c>
      <c r="B17" s="508" t="s">
        <v>893</v>
      </c>
      <c r="C17" s="508" t="s">
        <v>705</v>
      </c>
      <c r="D17" s="508" t="s">
        <v>706</v>
      </c>
      <c r="E17" s="508" t="s">
        <v>707</v>
      </c>
      <c r="F17" s="512"/>
      <c r="G17" s="512"/>
      <c r="H17" s="549">
        <v>0</v>
      </c>
      <c r="I17" s="512">
        <v>1</v>
      </c>
      <c r="J17" s="512">
        <v>48.42</v>
      </c>
      <c r="K17" s="549">
        <v>1</v>
      </c>
      <c r="L17" s="512">
        <v>1</v>
      </c>
      <c r="M17" s="513">
        <v>48.42</v>
      </c>
    </row>
    <row r="18" spans="1:13" ht="14.4" customHeight="1" x14ac:dyDescent="0.3">
      <c r="A18" s="507" t="s">
        <v>624</v>
      </c>
      <c r="B18" s="508" t="s">
        <v>897</v>
      </c>
      <c r="C18" s="508" t="s">
        <v>840</v>
      </c>
      <c r="D18" s="508" t="s">
        <v>841</v>
      </c>
      <c r="E18" s="508" t="s">
        <v>842</v>
      </c>
      <c r="F18" s="512"/>
      <c r="G18" s="512"/>
      <c r="H18" s="549"/>
      <c r="I18" s="512">
        <v>1</v>
      </c>
      <c r="J18" s="512">
        <v>0</v>
      </c>
      <c r="K18" s="549"/>
      <c r="L18" s="512">
        <v>1</v>
      </c>
      <c r="M18" s="513">
        <v>0</v>
      </c>
    </row>
    <row r="19" spans="1:13" ht="14.4" customHeight="1" x14ac:dyDescent="0.3">
      <c r="A19" s="507" t="s">
        <v>624</v>
      </c>
      <c r="B19" s="508" t="s">
        <v>897</v>
      </c>
      <c r="C19" s="508" t="s">
        <v>843</v>
      </c>
      <c r="D19" s="508" t="s">
        <v>841</v>
      </c>
      <c r="E19" s="508" t="s">
        <v>844</v>
      </c>
      <c r="F19" s="512"/>
      <c r="G19" s="512"/>
      <c r="H19" s="549"/>
      <c r="I19" s="512">
        <v>1</v>
      </c>
      <c r="J19" s="512">
        <v>0</v>
      </c>
      <c r="K19" s="549"/>
      <c r="L19" s="512">
        <v>1</v>
      </c>
      <c r="M19" s="513">
        <v>0</v>
      </c>
    </row>
    <row r="20" spans="1:13" ht="14.4" customHeight="1" x14ac:dyDescent="0.3">
      <c r="A20" s="507" t="s">
        <v>624</v>
      </c>
      <c r="B20" s="508" t="s">
        <v>891</v>
      </c>
      <c r="C20" s="508" t="s">
        <v>642</v>
      </c>
      <c r="D20" s="508" t="s">
        <v>643</v>
      </c>
      <c r="E20" s="508" t="s">
        <v>644</v>
      </c>
      <c r="F20" s="512"/>
      <c r="G20" s="512"/>
      <c r="H20" s="549">
        <v>0</v>
      </c>
      <c r="I20" s="512">
        <v>1</v>
      </c>
      <c r="J20" s="512">
        <v>117.55</v>
      </c>
      <c r="K20" s="549">
        <v>1</v>
      </c>
      <c r="L20" s="512">
        <v>1</v>
      </c>
      <c r="M20" s="513">
        <v>117.55</v>
      </c>
    </row>
    <row r="21" spans="1:13" ht="14.4" customHeight="1" x14ac:dyDescent="0.3">
      <c r="A21" s="507" t="s">
        <v>625</v>
      </c>
      <c r="B21" s="508" t="s">
        <v>898</v>
      </c>
      <c r="C21" s="508" t="s">
        <v>755</v>
      </c>
      <c r="D21" s="508" t="s">
        <v>756</v>
      </c>
      <c r="E21" s="508" t="s">
        <v>757</v>
      </c>
      <c r="F21" s="512"/>
      <c r="G21" s="512"/>
      <c r="H21" s="549">
        <v>0</v>
      </c>
      <c r="I21" s="512">
        <v>1</v>
      </c>
      <c r="J21" s="512">
        <v>155.30000000000001</v>
      </c>
      <c r="K21" s="549">
        <v>1</v>
      </c>
      <c r="L21" s="512">
        <v>1</v>
      </c>
      <c r="M21" s="513">
        <v>155.30000000000001</v>
      </c>
    </row>
    <row r="22" spans="1:13" ht="14.4" customHeight="1" x14ac:dyDescent="0.3">
      <c r="A22" s="507" t="s">
        <v>625</v>
      </c>
      <c r="B22" s="508" t="s">
        <v>899</v>
      </c>
      <c r="C22" s="508" t="s">
        <v>721</v>
      </c>
      <c r="D22" s="508" t="s">
        <v>722</v>
      </c>
      <c r="E22" s="508" t="s">
        <v>668</v>
      </c>
      <c r="F22" s="512">
        <v>2</v>
      </c>
      <c r="G22" s="512">
        <v>784.82</v>
      </c>
      <c r="H22" s="549">
        <v>1</v>
      </c>
      <c r="I22" s="512"/>
      <c r="J22" s="512"/>
      <c r="K22" s="549">
        <v>0</v>
      </c>
      <c r="L22" s="512">
        <v>2</v>
      </c>
      <c r="M22" s="513">
        <v>784.82</v>
      </c>
    </row>
    <row r="23" spans="1:13" ht="14.4" customHeight="1" x14ac:dyDescent="0.3">
      <c r="A23" s="507" t="s">
        <v>625</v>
      </c>
      <c r="B23" s="508" t="s">
        <v>890</v>
      </c>
      <c r="C23" s="508" t="s">
        <v>766</v>
      </c>
      <c r="D23" s="508" t="s">
        <v>767</v>
      </c>
      <c r="E23" s="508" t="s">
        <v>768</v>
      </c>
      <c r="F23" s="512"/>
      <c r="G23" s="512"/>
      <c r="H23" s="549">
        <v>0</v>
      </c>
      <c r="I23" s="512">
        <v>1</v>
      </c>
      <c r="J23" s="512">
        <v>84.18</v>
      </c>
      <c r="K23" s="549">
        <v>1</v>
      </c>
      <c r="L23" s="512">
        <v>1</v>
      </c>
      <c r="M23" s="513">
        <v>84.18</v>
      </c>
    </row>
    <row r="24" spans="1:13" ht="14.4" customHeight="1" x14ac:dyDescent="0.3">
      <c r="A24" s="507" t="s">
        <v>625</v>
      </c>
      <c r="B24" s="508" t="s">
        <v>890</v>
      </c>
      <c r="C24" s="508" t="s">
        <v>769</v>
      </c>
      <c r="D24" s="508" t="s">
        <v>679</v>
      </c>
      <c r="E24" s="508" t="s">
        <v>770</v>
      </c>
      <c r="F24" s="512">
        <v>1</v>
      </c>
      <c r="G24" s="512">
        <v>105.23</v>
      </c>
      <c r="H24" s="549">
        <v>1</v>
      </c>
      <c r="I24" s="512"/>
      <c r="J24" s="512"/>
      <c r="K24" s="549">
        <v>0</v>
      </c>
      <c r="L24" s="512">
        <v>1</v>
      </c>
      <c r="M24" s="513">
        <v>105.23</v>
      </c>
    </row>
    <row r="25" spans="1:13" ht="14.4" customHeight="1" x14ac:dyDescent="0.3">
      <c r="A25" s="507" t="s">
        <v>625</v>
      </c>
      <c r="B25" s="508" t="s">
        <v>892</v>
      </c>
      <c r="C25" s="508" t="s">
        <v>725</v>
      </c>
      <c r="D25" s="508" t="s">
        <v>726</v>
      </c>
      <c r="E25" s="508" t="s">
        <v>727</v>
      </c>
      <c r="F25" s="512">
        <v>2</v>
      </c>
      <c r="G25" s="512">
        <v>170.54</v>
      </c>
      <c r="H25" s="549">
        <v>1</v>
      </c>
      <c r="I25" s="512"/>
      <c r="J25" s="512"/>
      <c r="K25" s="549">
        <v>0</v>
      </c>
      <c r="L25" s="512">
        <v>2</v>
      </c>
      <c r="M25" s="513">
        <v>170.54</v>
      </c>
    </row>
    <row r="26" spans="1:13" ht="14.4" customHeight="1" thickBot="1" x14ac:dyDescent="0.35">
      <c r="A26" s="514" t="s">
        <v>625</v>
      </c>
      <c r="B26" s="515" t="s">
        <v>893</v>
      </c>
      <c r="C26" s="515" t="s">
        <v>705</v>
      </c>
      <c r="D26" s="515" t="s">
        <v>706</v>
      </c>
      <c r="E26" s="515" t="s">
        <v>707</v>
      </c>
      <c r="F26" s="519"/>
      <c r="G26" s="519"/>
      <c r="H26" s="527">
        <v>0</v>
      </c>
      <c r="I26" s="519">
        <v>1</v>
      </c>
      <c r="J26" s="519">
        <v>48.42</v>
      </c>
      <c r="K26" s="527">
        <v>1</v>
      </c>
      <c r="L26" s="519">
        <v>1</v>
      </c>
      <c r="M26" s="520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541</v>
      </c>
      <c r="B5" s="488" t="s">
        <v>542</v>
      </c>
      <c r="C5" s="489" t="s">
        <v>543</v>
      </c>
      <c r="D5" s="489" t="s">
        <v>543</v>
      </c>
      <c r="E5" s="489"/>
      <c r="F5" s="489" t="s">
        <v>543</v>
      </c>
      <c r="G5" s="489" t="s">
        <v>543</v>
      </c>
      <c r="H5" s="489" t="s">
        <v>543</v>
      </c>
      <c r="I5" s="490" t="s">
        <v>543</v>
      </c>
      <c r="J5" s="491" t="s">
        <v>68</v>
      </c>
    </row>
    <row r="6" spans="1:10" ht="14.4" customHeight="1" x14ac:dyDescent="0.3">
      <c r="A6" s="487" t="s">
        <v>541</v>
      </c>
      <c r="B6" s="488" t="s">
        <v>901</v>
      </c>
      <c r="C6" s="489">
        <v>12069.716719999993</v>
      </c>
      <c r="D6" s="489">
        <v>10983.085279999999</v>
      </c>
      <c r="E6" s="489"/>
      <c r="F6" s="489">
        <v>11037.733389999998</v>
      </c>
      <c r="G6" s="489">
        <v>12198.75</v>
      </c>
      <c r="H6" s="489">
        <v>-1161.0166100000024</v>
      </c>
      <c r="I6" s="490">
        <v>0.90482495255661421</v>
      </c>
      <c r="J6" s="491" t="s">
        <v>1</v>
      </c>
    </row>
    <row r="7" spans="1:10" ht="14.4" customHeight="1" x14ac:dyDescent="0.3">
      <c r="A7" s="487" t="s">
        <v>541</v>
      </c>
      <c r="B7" s="488" t="s">
        <v>902</v>
      </c>
      <c r="C7" s="489">
        <v>367.14402000000001</v>
      </c>
      <c r="D7" s="489">
        <v>380.05926999999997</v>
      </c>
      <c r="E7" s="489"/>
      <c r="F7" s="489">
        <v>383.59572000000003</v>
      </c>
      <c r="G7" s="489">
        <v>434.85502343749999</v>
      </c>
      <c r="H7" s="489">
        <v>-51.259303437499966</v>
      </c>
      <c r="I7" s="490">
        <v>0.88212323492942868</v>
      </c>
      <c r="J7" s="491" t="s">
        <v>1</v>
      </c>
    </row>
    <row r="8" spans="1:10" ht="14.4" customHeight="1" x14ac:dyDescent="0.3">
      <c r="A8" s="487" t="s">
        <v>541</v>
      </c>
      <c r="B8" s="488" t="s">
        <v>903</v>
      </c>
      <c r="C8" s="489">
        <v>177.29597000000001</v>
      </c>
      <c r="D8" s="489">
        <v>191.33228000000005</v>
      </c>
      <c r="E8" s="489"/>
      <c r="F8" s="489">
        <v>204.60932999999997</v>
      </c>
      <c r="G8" s="489">
        <v>202.49999877929687</v>
      </c>
      <c r="H8" s="489">
        <v>2.1093312207030976</v>
      </c>
      <c r="I8" s="490">
        <v>1.0104164505353999</v>
      </c>
      <c r="J8" s="491" t="s">
        <v>1</v>
      </c>
    </row>
    <row r="9" spans="1:10" ht="14.4" customHeight="1" x14ac:dyDescent="0.3">
      <c r="A9" s="487" t="s">
        <v>541</v>
      </c>
      <c r="B9" s="488" t="s">
        <v>904</v>
      </c>
      <c r="C9" s="489">
        <v>329.13731999999999</v>
      </c>
      <c r="D9" s="489">
        <v>339.02893999999998</v>
      </c>
      <c r="E9" s="489"/>
      <c r="F9" s="489">
        <v>312.59220000000005</v>
      </c>
      <c r="G9" s="489">
        <v>345.00000085449216</v>
      </c>
      <c r="H9" s="489">
        <v>-32.407800854492109</v>
      </c>
      <c r="I9" s="490">
        <v>0.90606434558195703</v>
      </c>
      <c r="J9" s="491" t="s">
        <v>1</v>
      </c>
    </row>
    <row r="10" spans="1:10" ht="14.4" customHeight="1" x14ac:dyDescent="0.3">
      <c r="A10" s="487" t="s">
        <v>541</v>
      </c>
      <c r="B10" s="488" t="s">
        <v>905</v>
      </c>
      <c r="C10" s="489">
        <v>16724.752359999999</v>
      </c>
      <c r="D10" s="489">
        <v>17116.672860000002</v>
      </c>
      <c r="E10" s="489"/>
      <c r="F10" s="489">
        <v>17637.192289999999</v>
      </c>
      <c r="G10" s="489">
        <v>17775</v>
      </c>
      <c r="H10" s="489">
        <v>-137.80771000000095</v>
      </c>
      <c r="I10" s="490">
        <v>0.99224710492264412</v>
      </c>
      <c r="J10" s="491" t="s">
        <v>1</v>
      </c>
    </row>
    <row r="11" spans="1:10" ht="14.4" customHeight="1" x14ac:dyDescent="0.3">
      <c r="A11" s="487" t="s">
        <v>541</v>
      </c>
      <c r="B11" s="488" t="s">
        <v>906</v>
      </c>
      <c r="C11" s="489">
        <v>44.381999999999998</v>
      </c>
      <c r="D11" s="489">
        <v>39.734570000000005</v>
      </c>
      <c r="E11" s="489"/>
      <c r="F11" s="489">
        <v>42.725000000000001</v>
      </c>
      <c r="G11" s="489">
        <v>41.249998600006101</v>
      </c>
      <c r="H11" s="489">
        <v>1.4750013999939</v>
      </c>
      <c r="I11" s="490">
        <v>1.0357576109104081</v>
      </c>
      <c r="J11" s="491" t="s">
        <v>1</v>
      </c>
    </row>
    <row r="12" spans="1:10" ht="14.4" customHeight="1" x14ac:dyDescent="0.3">
      <c r="A12" s="487" t="s">
        <v>541</v>
      </c>
      <c r="B12" s="488" t="s">
        <v>907</v>
      </c>
      <c r="C12" s="489">
        <v>93.151999999999987</v>
      </c>
      <c r="D12" s="489">
        <v>107.08799999999999</v>
      </c>
      <c r="E12" s="489"/>
      <c r="F12" s="489">
        <v>65.506</v>
      </c>
      <c r="G12" s="489">
        <v>135.00000244140622</v>
      </c>
      <c r="H12" s="489">
        <v>-69.494002441406224</v>
      </c>
      <c r="I12" s="490">
        <v>0.48522962085449917</v>
      </c>
      <c r="J12" s="491" t="s">
        <v>1</v>
      </c>
    </row>
    <row r="13" spans="1:10" ht="14.4" customHeight="1" x14ac:dyDescent="0.3">
      <c r="A13" s="487" t="s">
        <v>541</v>
      </c>
      <c r="B13" s="488" t="s">
        <v>546</v>
      </c>
      <c r="C13" s="489">
        <v>29805.580389999988</v>
      </c>
      <c r="D13" s="489">
        <v>29157.001200000002</v>
      </c>
      <c r="E13" s="489"/>
      <c r="F13" s="489">
        <v>29683.953929999996</v>
      </c>
      <c r="G13" s="489">
        <v>31132.355024112701</v>
      </c>
      <c r="H13" s="489">
        <v>-1448.4010941127053</v>
      </c>
      <c r="I13" s="490">
        <v>0.95347601898440104</v>
      </c>
      <c r="J13" s="491" t="s">
        <v>547</v>
      </c>
    </row>
    <row r="15" spans="1:10" ht="14.4" customHeight="1" x14ac:dyDescent="0.3">
      <c r="A15" s="487" t="s">
        <v>541</v>
      </c>
      <c r="B15" s="488" t="s">
        <v>542</v>
      </c>
      <c r="C15" s="489" t="s">
        <v>543</v>
      </c>
      <c r="D15" s="489" t="s">
        <v>543</v>
      </c>
      <c r="E15" s="489"/>
      <c r="F15" s="489" t="s">
        <v>543</v>
      </c>
      <c r="G15" s="489" t="s">
        <v>543</v>
      </c>
      <c r="H15" s="489" t="s">
        <v>543</v>
      </c>
      <c r="I15" s="490" t="s">
        <v>543</v>
      </c>
      <c r="J15" s="491" t="s">
        <v>68</v>
      </c>
    </row>
    <row r="16" spans="1:10" ht="14.4" customHeight="1" x14ac:dyDescent="0.3">
      <c r="A16" s="487" t="s">
        <v>908</v>
      </c>
      <c r="B16" s="488" t="s">
        <v>909</v>
      </c>
      <c r="C16" s="489" t="s">
        <v>543</v>
      </c>
      <c r="D16" s="489" t="s">
        <v>543</v>
      </c>
      <c r="E16" s="489"/>
      <c r="F16" s="489" t="s">
        <v>543</v>
      </c>
      <c r="G16" s="489" t="s">
        <v>543</v>
      </c>
      <c r="H16" s="489" t="s">
        <v>543</v>
      </c>
      <c r="I16" s="490" t="s">
        <v>543</v>
      </c>
      <c r="J16" s="491" t="s">
        <v>0</v>
      </c>
    </row>
    <row r="17" spans="1:10" ht="14.4" customHeight="1" x14ac:dyDescent="0.3">
      <c r="A17" s="487" t="s">
        <v>908</v>
      </c>
      <c r="B17" s="488" t="s">
        <v>904</v>
      </c>
      <c r="C17" s="489">
        <v>24.135629999999999</v>
      </c>
      <c r="D17" s="489">
        <v>0</v>
      </c>
      <c r="E17" s="489"/>
      <c r="F17" s="489">
        <v>0</v>
      </c>
      <c r="G17" s="489">
        <v>0</v>
      </c>
      <c r="H17" s="489">
        <v>0</v>
      </c>
      <c r="I17" s="490" t="s">
        <v>543</v>
      </c>
      <c r="J17" s="491" t="s">
        <v>1</v>
      </c>
    </row>
    <row r="18" spans="1:10" ht="14.4" customHeight="1" x14ac:dyDescent="0.3">
      <c r="A18" s="487" t="s">
        <v>908</v>
      </c>
      <c r="B18" s="488" t="s">
        <v>905</v>
      </c>
      <c r="C18" s="489">
        <v>225.49995999999999</v>
      </c>
      <c r="D18" s="489">
        <v>472.49894</v>
      </c>
      <c r="E18" s="489"/>
      <c r="F18" s="489">
        <v>116.99974</v>
      </c>
      <c r="G18" s="489">
        <v>0</v>
      </c>
      <c r="H18" s="489">
        <v>116.99974</v>
      </c>
      <c r="I18" s="490" t="s">
        <v>543</v>
      </c>
      <c r="J18" s="491" t="s">
        <v>1</v>
      </c>
    </row>
    <row r="19" spans="1:10" ht="14.4" customHeight="1" x14ac:dyDescent="0.3">
      <c r="A19" s="487" t="s">
        <v>908</v>
      </c>
      <c r="B19" s="488" t="s">
        <v>910</v>
      </c>
      <c r="C19" s="489">
        <v>249.63558999999998</v>
      </c>
      <c r="D19" s="489">
        <v>472.49894</v>
      </c>
      <c r="E19" s="489"/>
      <c r="F19" s="489">
        <v>116.99974</v>
      </c>
      <c r="G19" s="489">
        <v>0</v>
      </c>
      <c r="H19" s="489">
        <v>116.99974</v>
      </c>
      <c r="I19" s="490" t="s">
        <v>543</v>
      </c>
      <c r="J19" s="491" t="s">
        <v>551</v>
      </c>
    </row>
    <row r="20" spans="1:10" ht="14.4" customHeight="1" x14ac:dyDescent="0.3">
      <c r="A20" s="487" t="s">
        <v>543</v>
      </c>
      <c r="B20" s="488" t="s">
        <v>543</v>
      </c>
      <c r="C20" s="489" t="s">
        <v>543</v>
      </c>
      <c r="D20" s="489" t="s">
        <v>543</v>
      </c>
      <c r="E20" s="489"/>
      <c r="F20" s="489" t="s">
        <v>543</v>
      </c>
      <c r="G20" s="489" t="s">
        <v>543</v>
      </c>
      <c r="H20" s="489" t="s">
        <v>543</v>
      </c>
      <c r="I20" s="490" t="s">
        <v>543</v>
      </c>
      <c r="J20" s="491" t="s">
        <v>552</v>
      </c>
    </row>
    <row r="21" spans="1:10" ht="14.4" customHeight="1" x14ac:dyDescent="0.3">
      <c r="A21" s="487" t="s">
        <v>548</v>
      </c>
      <c r="B21" s="488" t="s">
        <v>549</v>
      </c>
      <c r="C21" s="489" t="s">
        <v>543</v>
      </c>
      <c r="D21" s="489" t="s">
        <v>543</v>
      </c>
      <c r="E21" s="489"/>
      <c r="F21" s="489" t="s">
        <v>543</v>
      </c>
      <c r="G21" s="489" t="s">
        <v>543</v>
      </c>
      <c r="H21" s="489" t="s">
        <v>543</v>
      </c>
      <c r="I21" s="490" t="s">
        <v>543</v>
      </c>
      <c r="J21" s="491" t="s">
        <v>0</v>
      </c>
    </row>
    <row r="22" spans="1:10" ht="14.4" customHeight="1" x14ac:dyDescent="0.3">
      <c r="A22" s="487" t="s">
        <v>548</v>
      </c>
      <c r="B22" s="488" t="s">
        <v>901</v>
      </c>
      <c r="C22" s="489">
        <v>787.58599000000049</v>
      </c>
      <c r="D22" s="489">
        <v>4734.1438399999979</v>
      </c>
      <c r="E22" s="489"/>
      <c r="F22" s="489">
        <v>4708.1325199999983</v>
      </c>
      <c r="G22" s="489">
        <v>5670</v>
      </c>
      <c r="H22" s="489">
        <v>-961.86748000000171</v>
      </c>
      <c r="I22" s="490">
        <v>0.83035846913580214</v>
      </c>
      <c r="J22" s="491" t="s">
        <v>1</v>
      </c>
    </row>
    <row r="23" spans="1:10" ht="14.4" customHeight="1" x14ac:dyDescent="0.3">
      <c r="A23" s="487" t="s">
        <v>548</v>
      </c>
      <c r="B23" s="488" t="s">
        <v>902</v>
      </c>
      <c r="C23" s="489">
        <v>29.446139999999993</v>
      </c>
      <c r="D23" s="489">
        <v>46.03752999999999</v>
      </c>
      <c r="E23" s="489"/>
      <c r="F23" s="489">
        <v>29.387820000000005</v>
      </c>
      <c r="G23" s="489">
        <v>43</v>
      </c>
      <c r="H23" s="489">
        <v>-13.612179999999995</v>
      </c>
      <c r="I23" s="490">
        <v>0.68343767441860481</v>
      </c>
      <c r="J23" s="491" t="s">
        <v>1</v>
      </c>
    </row>
    <row r="24" spans="1:10" ht="14.4" customHeight="1" x14ac:dyDescent="0.3">
      <c r="A24" s="487" t="s">
        <v>548</v>
      </c>
      <c r="B24" s="488" t="s">
        <v>903</v>
      </c>
      <c r="C24" s="489">
        <v>1.7480000000000002</v>
      </c>
      <c r="D24" s="489">
        <v>1.3280299999999998</v>
      </c>
      <c r="E24" s="489"/>
      <c r="F24" s="489">
        <v>1.4895100000000001</v>
      </c>
      <c r="G24" s="489">
        <v>1</v>
      </c>
      <c r="H24" s="489">
        <v>0.48951000000000011</v>
      </c>
      <c r="I24" s="490">
        <v>1.4895100000000001</v>
      </c>
      <c r="J24" s="491" t="s">
        <v>1</v>
      </c>
    </row>
    <row r="25" spans="1:10" ht="14.4" customHeight="1" x14ac:dyDescent="0.3">
      <c r="A25" s="487" t="s">
        <v>548</v>
      </c>
      <c r="B25" s="488" t="s">
        <v>904</v>
      </c>
      <c r="C25" s="489">
        <v>47.001009999999994</v>
      </c>
      <c r="D25" s="489">
        <v>51.158529999999999</v>
      </c>
      <c r="E25" s="489"/>
      <c r="F25" s="489">
        <v>39.591260000000005</v>
      </c>
      <c r="G25" s="489">
        <v>58</v>
      </c>
      <c r="H25" s="489">
        <v>-18.408739999999995</v>
      </c>
      <c r="I25" s="490">
        <v>0.68260793103448281</v>
      </c>
      <c r="J25" s="491" t="s">
        <v>1</v>
      </c>
    </row>
    <row r="26" spans="1:10" ht="14.4" customHeight="1" x14ac:dyDescent="0.3">
      <c r="A26" s="487" t="s">
        <v>548</v>
      </c>
      <c r="B26" s="488" t="s">
        <v>906</v>
      </c>
      <c r="C26" s="489">
        <v>0</v>
      </c>
      <c r="D26" s="489">
        <v>5.3999999999999999E-2</v>
      </c>
      <c r="E26" s="489"/>
      <c r="F26" s="489">
        <v>0</v>
      </c>
      <c r="G26" s="489">
        <v>0</v>
      </c>
      <c r="H26" s="489">
        <v>0</v>
      </c>
      <c r="I26" s="490" t="s">
        <v>543</v>
      </c>
      <c r="J26" s="491" t="s">
        <v>1</v>
      </c>
    </row>
    <row r="27" spans="1:10" ht="14.4" customHeight="1" x14ac:dyDescent="0.3">
      <c r="A27" s="487" t="s">
        <v>548</v>
      </c>
      <c r="B27" s="488" t="s">
        <v>907</v>
      </c>
      <c r="C27" s="489">
        <v>18.46</v>
      </c>
      <c r="D27" s="489">
        <v>15.87</v>
      </c>
      <c r="E27" s="489"/>
      <c r="F27" s="489">
        <v>11.884</v>
      </c>
      <c r="G27" s="489">
        <v>19</v>
      </c>
      <c r="H27" s="489">
        <v>-7.1159999999999997</v>
      </c>
      <c r="I27" s="490">
        <v>0.62547368421052629</v>
      </c>
      <c r="J27" s="491" t="s">
        <v>1</v>
      </c>
    </row>
    <row r="28" spans="1:10" ht="14.4" customHeight="1" x14ac:dyDescent="0.3">
      <c r="A28" s="487" t="s">
        <v>548</v>
      </c>
      <c r="B28" s="488" t="s">
        <v>550</v>
      </c>
      <c r="C28" s="489">
        <v>884.24114000000054</v>
      </c>
      <c r="D28" s="489">
        <v>4848.5919299999969</v>
      </c>
      <c r="E28" s="489"/>
      <c r="F28" s="489">
        <v>4790.4851099999987</v>
      </c>
      <c r="G28" s="489">
        <v>5790</v>
      </c>
      <c r="H28" s="489">
        <v>-999.51489000000129</v>
      </c>
      <c r="I28" s="490">
        <v>0.82737221243523296</v>
      </c>
      <c r="J28" s="491" t="s">
        <v>551</v>
      </c>
    </row>
    <row r="29" spans="1:10" ht="14.4" customHeight="1" x14ac:dyDescent="0.3">
      <c r="A29" s="487" t="s">
        <v>543</v>
      </c>
      <c r="B29" s="488" t="s">
        <v>543</v>
      </c>
      <c r="C29" s="489" t="s">
        <v>543</v>
      </c>
      <c r="D29" s="489" t="s">
        <v>543</v>
      </c>
      <c r="E29" s="489"/>
      <c r="F29" s="489" t="s">
        <v>543</v>
      </c>
      <c r="G29" s="489" t="s">
        <v>543</v>
      </c>
      <c r="H29" s="489" t="s">
        <v>543</v>
      </c>
      <c r="I29" s="490" t="s">
        <v>543</v>
      </c>
      <c r="J29" s="491" t="s">
        <v>552</v>
      </c>
    </row>
    <row r="30" spans="1:10" ht="14.4" customHeight="1" x14ac:dyDescent="0.3">
      <c r="A30" s="487" t="s">
        <v>911</v>
      </c>
      <c r="B30" s="488" t="s">
        <v>912</v>
      </c>
      <c r="C30" s="489" t="s">
        <v>543</v>
      </c>
      <c r="D30" s="489" t="s">
        <v>543</v>
      </c>
      <c r="E30" s="489"/>
      <c r="F30" s="489" t="s">
        <v>543</v>
      </c>
      <c r="G30" s="489" t="s">
        <v>543</v>
      </c>
      <c r="H30" s="489" t="s">
        <v>543</v>
      </c>
      <c r="I30" s="490" t="s">
        <v>543</v>
      </c>
      <c r="J30" s="491" t="s">
        <v>0</v>
      </c>
    </row>
    <row r="31" spans="1:10" ht="14.4" customHeight="1" x14ac:dyDescent="0.3">
      <c r="A31" s="487" t="s">
        <v>911</v>
      </c>
      <c r="B31" s="488" t="s">
        <v>904</v>
      </c>
      <c r="C31" s="489">
        <v>0</v>
      </c>
      <c r="D31" s="489">
        <v>1.8391999999999999</v>
      </c>
      <c r="E31" s="489"/>
      <c r="F31" s="489">
        <v>0</v>
      </c>
      <c r="G31" s="489">
        <v>1</v>
      </c>
      <c r="H31" s="489">
        <v>-1</v>
      </c>
      <c r="I31" s="490">
        <v>0</v>
      </c>
      <c r="J31" s="491" t="s">
        <v>1</v>
      </c>
    </row>
    <row r="32" spans="1:10" ht="14.4" customHeight="1" x14ac:dyDescent="0.3">
      <c r="A32" s="487" t="s">
        <v>911</v>
      </c>
      <c r="B32" s="488" t="s">
        <v>907</v>
      </c>
      <c r="C32" s="489">
        <v>0</v>
      </c>
      <c r="D32" s="489">
        <v>0.41399999999999998</v>
      </c>
      <c r="E32" s="489"/>
      <c r="F32" s="489">
        <v>0.76200000000000001</v>
      </c>
      <c r="G32" s="489">
        <v>1</v>
      </c>
      <c r="H32" s="489">
        <v>-0.23799999999999999</v>
      </c>
      <c r="I32" s="490">
        <v>0.76200000000000001</v>
      </c>
      <c r="J32" s="491" t="s">
        <v>1</v>
      </c>
    </row>
    <row r="33" spans="1:10" ht="14.4" customHeight="1" x14ac:dyDescent="0.3">
      <c r="A33" s="487" t="s">
        <v>911</v>
      </c>
      <c r="B33" s="488" t="s">
        <v>913</v>
      </c>
      <c r="C33" s="489">
        <v>0</v>
      </c>
      <c r="D33" s="489">
        <v>2.2532000000000001</v>
      </c>
      <c r="E33" s="489"/>
      <c r="F33" s="489">
        <v>0.76200000000000001</v>
      </c>
      <c r="G33" s="489">
        <v>3</v>
      </c>
      <c r="H33" s="489">
        <v>-2.238</v>
      </c>
      <c r="I33" s="490">
        <v>0.254</v>
      </c>
      <c r="J33" s="491" t="s">
        <v>551</v>
      </c>
    </row>
    <row r="34" spans="1:10" ht="14.4" customHeight="1" x14ac:dyDescent="0.3">
      <c r="A34" s="487" t="s">
        <v>543</v>
      </c>
      <c r="B34" s="488" t="s">
        <v>543</v>
      </c>
      <c r="C34" s="489" t="s">
        <v>543</v>
      </c>
      <c r="D34" s="489" t="s">
        <v>543</v>
      </c>
      <c r="E34" s="489"/>
      <c r="F34" s="489" t="s">
        <v>543</v>
      </c>
      <c r="G34" s="489" t="s">
        <v>543</v>
      </c>
      <c r="H34" s="489" t="s">
        <v>543</v>
      </c>
      <c r="I34" s="490" t="s">
        <v>543</v>
      </c>
      <c r="J34" s="491" t="s">
        <v>552</v>
      </c>
    </row>
    <row r="35" spans="1:10" ht="14.4" customHeight="1" x14ac:dyDescent="0.3">
      <c r="A35" s="487" t="s">
        <v>553</v>
      </c>
      <c r="B35" s="488" t="s">
        <v>554</v>
      </c>
      <c r="C35" s="489" t="s">
        <v>543</v>
      </c>
      <c r="D35" s="489" t="s">
        <v>543</v>
      </c>
      <c r="E35" s="489"/>
      <c r="F35" s="489" t="s">
        <v>543</v>
      </c>
      <c r="G35" s="489" t="s">
        <v>543</v>
      </c>
      <c r="H35" s="489" t="s">
        <v>543</v>
      </c>
      <c r="I35" s="490" t="s">
        <v>543</v>
      </c>
      <c r="J35" s="491" t="s">
        <v>0</v>
      </c>
    </row>
    <row r="36" spans="1:10" ht="14.4" customHeight="1" x14ac:dyDescent="0.3">
      <c r="A36" s="487" t="s">
        <v>553</v>
      </c>
      <c r="B36" s="488" t="s">
        <v>901</v>
      </c>
      <c r="C36" s="489">
        <v>11282.130729999993</v>
      </c>
      <c r="D36" s="489">
        <v>6248.9414400000005</v>
      </c>
      <c r="E36" s="489"/>
      <c r="F36" s="489">
        <v>6329.6008700000002</v>
      </c>
      <c r="G36" s="489">
        <v>6529</v>
      </c>
      <c r="H36" s="489">
        <v>-199.39912999999979</v>
      </c>
      <c r="I36" s="490">
        <v>0.96945946852504217</v>
      </c>
      <c r="J36" s="491" t="s">
        <v>1</v>
      </c>
    </row>
    <row r="37" spans="1:10" ht="14.4" customHeight="1" x14ac:dyDescent="0.3">
      <c r="A37" s="487" t="s">
        <v>553</v>
      </c>
      <c r="B37" s="488" t="s">
        <v>902</v>
      </c>
      <c r="C37" s="489">
        <v>337.69788</v>
      </c>
      <c r="D37" s="489">
        <v>334.02173999999997</v>
      </c>
      <c r="E37" s="489"/>
      <c r="F37" s="489">
        <v>354.2079</v>
      </c>
      <c r="G37" s="489">
        <v>392</v>
      </c>
      <c r="H37" s="489">
        <v>-37.792100000000005</v>
      </c>
      <c r="I37" s="490">
        <v>0.90359158163265307</v>
      </c>
      <c r="J37" s="491" t="s">
        <v>1</v>
      </c>
    </row>
    <row r="38" spans="1:10" ht="14.4" customHeight="1" x14ac:dyDescent="0.3">
      <c r="A38" s="487" t="s">
        <v>553</v>
      </c>
      <c r="B38" s="488" t="s">
        <v>903</v>
      </c>
      <c r="C38" s="489">
        <v>175.54797000000002</v>
      </c>
      <c r="D38" s="489">
        <v>190.00425000000004</v>
      </c>
      <c r="E38" s="489"/>
      <c r="F38" s="489">
        <v>203.11981999999998</v>
      </c>
      <c r="G38" s="489">
        <v>201</v>
      </c>
      <c r="H38" s="489">
        <v>2.1198199999999758</v>
      </c>
      <c r="I38" s="490">
        <v>1.010546368159204</v>
      </c>
      <c r="J38" s="491" t="s">
        <v>1</v>
      </c>
    </row>
    <row r="39" spans="1:10" ht="14.4" customHeight="1" x14ac:dyDescent="0.3">
      <c r="A39" s="487" t="s">
        <v>553</v>
      </c>
      <c r="B39" s="488" t="s">
        <v>904</v>
      </c>
      <c r="C39" s="489">
        <v>258.00067999999999</v>
      </c>
      <c r="D39" s="489">
        <v>286.03120999999999</v>
      </c>
      <c r="E39" s="489"/>
      <c r="F39" s="489">
        <v>273.00094000000001</v>
      </c>
      <c r="G39" s="489">
        <v>286</v>
      </c>
      <c r="H39" s="489">
        <v>-12.999059999999986</v>
      </c>
      <c r="I39" s="490">
        <v>0.95454874125874134</v>
      </c>
      <c r="J39" s="491" t="s">
        <v>1</v>
      </c>
    </row>
    <row r="40" spans="1:10" ht="14.4" customHeight="1" x14ac:dyDescent="0.3">
      <c r="A40" s="487" t="s">
        <v>553</v>
      </c>
      <c r="B40" s="488" t="s">
        <v>905</v>
      </c>
      <c r="C40" s="489">
        <v>16499.252399999998</v>
      </c>
      <c r="D40" s="489">
        <v>16644.173920000001</v>
      </c>
      <c r="E40" s="489"/>
      <c r="F40" s="489">
        <v>17520.19255</v>
      </c>
      <c r="G40" s="489">
        <v>17775</v>
      </c>
      <c r="H40" s="489">
        <v>-254.80745000000024</v>
      </c>
      <c r="I40" s="490">
        <v>0.98566484106891705</v>
      </c>
      <c r="J40" s="491" t="s">
        <v>1</v>
      </c>
    </row>
    <row r="41" spans="1:10" ht="14.4" customHeight="1" x14ac:dyDescent="0.3">
      <c r="A41" s="487" t="s">
        <v>553</v>
      </c>
      <c r="B41" s="488" t="s">
        <v>906</v>
      </c>
      <c r="C41" s="489">
        <v>44.381999999999998</v>
      </c>
      <c r="D41" s="489">
        <v>39.680570000000003</v>
      </c>
      <c r="E41" s="489"/>
      <c r="F41" s="489">
        <v>42.725000000000001</v>
      </c>
      <c r="G41" s="489">
        <v>41</v>
      </c>
      <c r="H41" s="489">
        <v>1.7250000000000014</v>
      </c>
      <c r="I41" s="490">
        <v>1.0420731707317072</v>
      </c>
      <c r="J41" s="491" t="s">
        <v>1</v>
      </c>
    </row>
    <row r="42" spans="1:10" ht="14.4" customHeight="1" x14ac:dyDescent="0.3">
      <c r="A42" s="487" t="s">
        <v>553</v>
      </c>
      <c r="B42" s="488" t="s">
        <v>907</v>
      </c>
      <c r="C42" s="489">
        <v>74.691999999999993</v>
      </c>
      <c r="D42" s="489">
        <v>90.804000000000002</v>
      </c>
      <c r="E42" s="489"/>
      <c r="F42" s="489">
        <v>52.86</v>
      </c>
      <c r="G42" s="489">
        <v>115</v>
      </c>
      <c r="H42" s="489">
        <v>-62.14</v>
      </c>
      <c r="I42" s="490">
        <v>0.45965217391304347</v>
      </c>
      <c r="J42" s="491" t="s">
        <v>1</v>
      </c>
    </row>
    <row r="43" spans="1:10" ht="14.4" customHeight="1" x14ac:dyDescent="0.3">
      <c r="A43" s="487" t="s">
        <v>553</v>
      </c>
      <c r="B43" s="488" t="s">
        <v>555</v>
      </c>
      <c r="C43" s="489">
        <v>28671.703659999992</v>
      </c>
      <c r="D43" s="489">
        <v>23833.657130000003</v>
      </c>
      <c r="E43" s="489"/>
      <c r="F43" s="489">
        <v>24775.70708</v>
      </c>
      <c r="G43" s="489">
        <v>25339</v>
      </c>
      <c r="H43" s="489">
        <v>-563.29291999999987</v>
      </c>
      <c r="I43" s="490">
        <v>0.97776972571924703</v>
      </c>
      <c r="J43" s="491" t="s">
        <v>551</v>
      </c>
    </row>
    <row r="44" spans="1:10" ht="14.4" customHeight="1" x14ac:dyDescent="0.3">
      <c r="A44" s="487" t="s">
        <v>543</v>
      </c>
      <c r="B44" s="488" t="s">
        <v>543</v>
      </c>
      <c r="C44" s="489" t="s">
        <v>543</v>
      </c>
      <c r="D44" s="489" t="s">
        <v>543</v>
      </c>
      <c r="E44" s="489"/>
      <c r="F44" s="489" t="s">
        <v>543</v>
      </c>
      <c r="G44" s="489" t="s">
        <v>543</v>
      </c>
      <c r="H44" s="489" t="s">
        <v>543</v>
      </c>
      <c r="I44" s="490" t="s">
        <v>543</v>
      </c>
      <c r="J44" s="491" t="s">
        <v>552</v>
      </c>
    </row>
    <row r="45" spans="1:10" ht="14.4" customHeight="1" x14ac:dyDescent="0.3">
      <c r="A45" s="487" t="s">
        <v>541</v>
      </c>
      <c r="B45" s="488" t="s">
        <v>546</v>
      </c>
      <c r="C45" s="489">
        <v>29805.580389999988</v>
      </c>
      <c r="D45" s="489">
        <v>29157.001199999999</v>
      </c>
      <c r="E45" s="489"/>
      <c r="F45" s="489">
        <v>29683.953929999996</v>
      </c>
      <c r="G45" s="489">
        <v>31132</v>
      </c>
      <c r="H45" s="489">
        <v>-1448.046070000004</v>
      </c>
      <c r="I45" s="490">
        <v>0.95348689226519323</v>
      </c>
      <c r="J45" s="491" t="s">
        <v>547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1438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39.603556661796425</v>
      </c>
      <c r="J3" s="98">
        <f>SUBTOTAL(9,J5:J1048576)</f>
        <v>752232</v>
      </c>
      <c r="K3" s="99">
        <f>SUBTOTAL(9,K5:K1048576)</f>
        <v>29791062.634816449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541</v>
      </c>
      <c r="B5" s="585" t="s">
        <v>542</v>
      </c>
      <c r="C5" s="588" t="s">
        <v>908</v>
      </c>
      <c r="D5" s="608" t="s">
        <v>909</v>
      </c>
      <c r="E5" s="588" t="s">
        <v>914</v>
      </c>
      <c r="F5" s="608" t="s">
        <v>915</v>
      </c>
      <c r="G5" s="588" t="s">
        <v>916</v>
      </c>
      <c r="H5" s="588" t="s">
        <v>917</v>
      </c>
      <c r="I5" s="116">
        <v>450</v>
      </c>
      <c r="J5" s="116">
        <v>260</v>
      </c>
      <c r="K5" s="598">
        <v>116999.7421875</v>
      </c>
    </row>
    <row r="6" spans="1:11" ht="14.4" customHeight="1" x14ac:dyDescent="0.3">
      <c r="A6" s="507" t="s">
        <v>541</v>
      </c>
      <c r="B6" s="508" t="s">
        <v>542</v>
      </c>
      <c r="C6" s="509" t="s">
        <v>548</v>
      </c>
      <c r="D6" s="510" t="s">
        <v>549</v>
      </c>
      <c r="E6" s="509" t="s">
        <v>918</v>
      </c>
      <c r="F6" s="510" t="s">
        <v>919</v>
      </c>
      <c r="G6" s="509" t="s">
        <v>920</v>
      </c>
      <c r="H6" s="509" t="s">
        <v>921</v>
      </c>
      <c r="I6" s="512">
        <v>27533.55078125</v>
      </c>
      <c r="J6" s="512">
        <v>4</v>
      </c>
      <c r="K6" s="513">
        <v>110134.203125</v>
      </c>
    </row>
    <row r="7" spans="1:11" ht="14.4" customHeight="1" x14ac:dyDescent="0.3">
      <c r="A7" s="507" t="s">
        <v>541</v>
      </c>
      <c r="B7" s="508" t="s">
        <v>542</v>
      </c>
      <c r="C7" s="509" t="s">
        <v>548</v>
      </c>
      <c r="D7" s="510" t="s">
        <v>549</v>
      </c>
      <c r="E7" s="509" t="s">
        <v>918</v>
      </c>
      <c r="F7" s="510" t="s">
        <v>919</v>
      </c>
      <c r="G7" s="509" t="s">
        <v>922</v>
      </c>
      <c r="H7" s="509" t="s">
        <v>923</v>
      </c>
      <c r="I7" s="512">
        <v>264.39141235351565</v>
      </c>
      <c r="J7" s="512">
        <v>44</v>
      </c>
      <c r="K7" s="513">
        <v>11633</v>
      </c>
    </row>
    <row r="8" spans="1:11" ht="14.4" customHeight="1" x14ac:dyDescent="0.3">
      <c r="A8" s="507" t="s">
        <v>541</v>
      </c>
      <c r="B8" s="508" t="s">
        <v>542</v>
      </c>
      <c r="C8" s="509" t="s">
        <v>548</v>
      </c>
      <c r="D8" s="510" t="s">
        <v>549</v>
      </c>
      <c r="E8" s="509" t="s">
        <v>918</v>
      </c>
      <c r="F8" s="510" t="s">
        <v>919</v>
      </c>
      <c r="G8" s="509" t="s">
        <v>924</v>
      </c>
      <c r="H8" s="509" t="s">
        <v>925</v>
      </c>
      <c r="I8" s="512">
        <v>597.67331949869788</v>
      </c>
      <c r="J8" s="512">
        <v>5</v>
      </c>
      <c r="K8" s="513">
        <v>2988.3099365234375</v>
      </c>
    </row>
    <row r="9" spans="1:11" ht="14.4" customHeight="1" x14ac:dyDescent="0.3">
      <c r="A9" s="507" t="s">
        <v>541</v>
      </c>
      <c r="B9" s="508" t="s">
        <v>542</v>
      </c>
      <c r="C9" s="509" t="s">
        <v>548</v>
      </c>
      <c r="D9" s="510" t="s">
        <v>549</v>
      </c>
      <c r="E9" s="509" t="s">
        <v>918</v>
      </c>
      <c r="F9" s="510" t="s">
        <v>919</v>
      </c>
      <c r="G9" s="509" t="s">
        <v>926</v>
      </c>
      <c r="H9" s="509" t="s">
        <v>927</v>
      </c>
      <c r="I9" s="512">
        <v>661.88748168945312</v>
      </c>
      <c r="J9" s="512">
        <v>3</v>
      </c>
      <c r="K9" s="513">
        <v>1985.699951171875</v>
      </c>
    </row>
    <row r="10" spans="1:11" ht="14.4" customHeight="1" x14ac:dyDescent="0.3">
      <c r="A10" s="507" t="s">
        <v>541</v>
      </c>
      <c r="B10" s="508" t="s">
        <v>542</v>
      </c>
      <c r="C10" s="509" t="s">
        <v>548</v>
      </c>
      <c r="D10" s="510" t="s">
        <v>549</v>
      </c>
      <c r="E10" s="509" t="s">
        <v>918</v>
      </c>
      <c r="F10" s="510" t="s">
        <v>919</v>
      </c>
      <c r="G10" s="509" t="s">
        <v>928</v>
      </c>
      <c r="H10" s="509" t="s">
        <v>929</v>
      </c>
      <c r="I10" s="512">
        <v>597.71749877929687</v>
      </c>
      <c r="J10" s="512">
        <v>3</v>
      </c>
      <c r="K10" s="513">
        <v>1793.1500244140625</v>
      </c>
    </row>
    <row r="11" spans="1:11" ht="14.4" customHeight="1" x14ac:dyDescent="0.3">
      <c r="A11" s="507" t="s">
        <v>541</v>
      </c>
      <c r="B11" s="508" t="s">
        <v>542</v>
      </c>
      <c r="C11" s="509" t="s">
        <v>548</v>
      </c>
      <c r="D11" s="510" t="s">
        <v>549</v>
      </c>
      <c r="E11" s="509" t="s">
        <v>918</v>
      </c>
      <c r="F11" s="510" t="s">
        <v>919</v>
      </c>
      <c r="G11" s="509" t="s">
        <v>930</v>
      </c>
      <c r="H11" s="509" t="s">
        <v>931</v>
      </c>
      <c r="I11" s="512">
        <v>497.28500366210937</v>
      </c>
      <c r="J11" s="512">
        <v>2</v>
      </c>
      <c r="K11" s="513">
        <v>994.57000732421875</v>
      </c>
    </row>
    <row r="12" spans="1:11" ht="14.4" customHeight="1" x14ac:dyDescent="0.3">
      <c r="A12" s="507" t="s">
        <v>541</v>
      </c>
      <c r="B12" s="508" t="s">
        <v>542</v>
      </c>
      <c r="C12" s="509" t="s">
        <v>548</v>
      </c>
      <c r="D12" s="510" t="s">
        <v>549</v>
      </c>
      <c r="E12" s="509" t="s">
        <v>918</v>
      </c>
      <c r="F12" s="510" t="s">
        <v>919</v>
      </c>
      <c r="G12" s="509" t="s">
        <v>932</v>
      </c>
      <c r="H12" s="509" t="s">
        <v>933</v>
      </c>
      <c r="I12" s="512">
        <v>2070</v>
      </c>
      <c r="J12" s="512">
        <v>1</v>
      </c>
      <c r="K12" s="513">
        <v>2070</v>
      </c>
    </row>
    <row r="13" spans="1:11" ht="14.4" customHeight="1" x14ac:dyDescent="0.3">
      <c r="A13" s="507" t="s">
        <v>541</v>
      </c>
      <c r="B13" s="508" t="s">
        <v>542</v>
      </c>
      <c r="C13" s="509" t="s">
        <v>548</v>
      </c>
      <c r="D13" s="510" t="s">
        <v>549</v>
      </c>
      <c r="E13" s="509" t="s">
        <v>918</v>
      </c>
      <c r="F13" s="510" t="s">
        <v>919</v>
      </c>
      <c r="G13" s="509" t="s">
        <v>934</v>
      </c>
      <c r="H13" s="509" t="s">
        <v>935</v>
      </c>
      <c r="I13" s="512">
        <v>2880.06005859375</v>
      </c>
      <c r="J13" s="512">
        <v>1</v>
      </c>
      <c r="K13" s="513">
        <v>2880.06005859375</v>
      </c>
    </row>
    <row r="14" spans="1:11" ht="14.4" customHeight="1" x14ac:dyDescent="0.3">
      <c r="A14" s="507" t="s">
        <v>541</v>
      </c>
      <c r="B14" s="508" t="s">
        <v>542</v>
      </c>
      <c r="C14" s="509" t="s">
        <v>548</v>
      </c>
      <c r="D14" s="510" t="s">
        <v>549</v>
      </c>
      <c r="E14" s="509" t="s">
        <v>918</v>
      </c>
      <c r="F14" s="510" t="s">
        <v>919</v>
      </c>
      <c r="G14" s="509" t="s">
        <v>936</v>
      </c>
      <c r="H14" s="509" t="s">
        <v>937</v>
      </c>
      <c r="I14" s="512">
        <v>2875</v>
      </c>
      <c r="J14" s="512">
        <v>1</v>
      </c>
      <c r="K14" s="513">
        <v>2875</v>
      </c>
    </row>
    <row r="15" spans="1:11" ht="14.4" customHeight="1" x14ac:dyDescent="0.3">
      <c r="A15" s="507" t="s">
        <v>541</v>
      </c>
      <c r="B15" s="508" t="s">
        <v>542</v>
      </c>
      <c r="C15" s="509" t="s">
        <v>548</v>
      </c>
      <c r="D15" s="510" t="s">
        <v>549</v>
      </c>
      <c r="E15" s="509" t="s">
        <v>918</v>
      </c>
      <c r="F15" s="510" t="s">
        <v>919</v>
      </c>
      <c r="G15" s="509" t="s">
        <v>938</v>
      </c>
      <c r="H15" s="509" t="s">
        <v>939</v>
      </c>
      <c r="I15" s="512">
        <v>2990</v>
      </c>
      <c r="J15" s="512">
        <v>1</v>
      </c>
      <c r="K15" s="513">
        <v>2990</v>
      </c>
    </row>
    <row r="16" spans="1:11" ht="14.4" customHeight="1" x14ac:dyDescent="0.3">
      <c r="A16" s="507" t="s">
        <v>541</v>
      </c>
      <c r="B16" s="508" t="s">
        <v>542</v>
      </c>
      <c r="C16" s="509" t="s">
        <v>548</v>
      </c>
      <c r="D16" s="510" t="s">
        <v>549</v>
      </c>
      <c r="E16" s="509" t="s">
        <v>918</v>
      </c>
      <c r="F16" s="510" t="s">
        <v>919</v>
      </c>
      <c r="G16" s="509" t="s">
        <v>940</v>
      </c>
      <c r="H16" s="509" t="s">
        <v>941</v>
      </c>
      <c r="I16" s="512">
        <v>2530</v>
      </c>
      <c r="J16" s="512">
        <v>1</v>
      </c>
      <c r="K16" s="513">
        <v>2530</v>
      </c>
    </row>
    <row r="17" spans="1:11" ht="14.4" customHeight="1" x14ac:dyDescent="0.3">
      <c r="A17" s="507" t="s">
        <v>541</v>
      </c>
      <c r="B17" s="508" t="s">
        <v>542</v>
      </c>
      <c r="C17" s="509" t="s">
        <v>548</v>
      </c>
      <c r="D17" s="510" t="s">
        <v>549</v>
      </c>
      <c r="E17" s="509" t="s">
        <v>918</v>
      </c>
      <c r="F17" s="510" t="s">
        <v>919</v>
      </c>
      <c r="G17" s="509" t="s">
        <v>942</v>
      </c>
      <c r="H17" s="509" t="s">
        <v>943</v>
      </c>
      <c r="I17" s="512">
        <v>6036.0498046875</v>
      </c>
      <c r="J17" s="512">
        <v>1</v>
      </c>
      <c r="K17" s="513">
        <v>6036.0498046875</v>
      </c>
    </row>
    <row r="18" spans="1:11" ht="14.4" customHeight="1" x14ac:dyDescent="0.3">
      <c r="A18" s="507" t="s">
        <v>541</v>
      </c>
      <c r="B18" s="508" t="s">
        <v>542</v>
      </c>
      <c r="C18" s="509" t="s">
        <v>548</v>
      </c>
      <c r="D18" s="510" t="s">
        <v>549</v>
      </c>
      <c r="E18" s="509" t="s">
        <v>918</v>
      </c>
      <c r="F18" s="510" t="s">
        <v>919</v>
      </c>
      <c r="G18" s="509" t="s">
        <v>944</v>
      </c>
      <c r="H18" s="509" t="s">
        <v>945</v>
      </c>
      <c r="I18" s="512">
        <v>1321</v>
      </c>
      <c r="J18" s="512">
        <v>1</v>
      </c>
      <c r="K18" s="513">
        <v>1321</v>
      </c>
    </row>
    <row r="19" spans="1:11" ht="14.4" customHeight="1" x14ac:dyDescent="0.3">
      <c r="A19" s="507" t="s">
        <v>541</v>
      </c>
      <c r="B19" s="508" t="s">
        <v>542</v>
      </c>
      <c r="C19" s="509" t="s">
        <v>548</v>
      </c>
      <c r="D19" s="510" t="s">
        <v>549</v>
      </c>
      <c r="E19" s="509" t="s">
        <v>918</v>
      </c>
      <c r="F19" s="510" t="s">
        <v>919</v>
      </c>
      <c r="G19" s="509" t="s">
        <v>946</v>
      </c>
      <c r="H19" s="509" t="s">
        <v>947</v>
      </c>
      <c r="I19" s="512">
        <v>1321</v>
      </c>
      <c r="J19" s="512">
        <v>1</v>
      </c>
      <c r="K19" s="513">
        <v>1321</v>
      </c>
    </row>
    <row r="20" spans="1:11" ht="14.4" customHeight="1" x14ac:dyDescent="0.3">
      <c r="A20" s="507" t="s">
        <v>541</v>
      </c>
      <c r="B20" s="508" t="s">
        <v>542</v>
      </c>
      <c r="C20" s="509" t="s">
        <v>548</v>
      </c>
      <c r="D20" s="510" t="s">
        <v>549</v>
      </c>
      <c r="E20" s="509" t="s">
        <v>918</v>
      </c>
      <c r="F20" s="510" t="s">
        <v>919</v>
      </c>
      <c r="G20" s="509" t="s">
        <v>948</v>
      </c>
      <c r="H20" s="509" t="s">
        <v>949</v>
      </c>
      <c r="I20" s="512">
        <v>1911.719970703125</v>
      </c>
      <c r="J20" s="512">
        <v>1</v>
      </c>
      <c r="K20" s="513">
        <v>1911.719970703125</v>
      </c>
    </row>
    <row r="21" spans="1:11" ht="14.4" customHeight="1" x14ac:dyDescent="0.3">
      <c r="A21" s="507" t="s">
        <v>541</v>
      </c>
      <c r="B21" s="508" t="s">
        <v>542</v>
      </c>
      <c r="C21" s="509" t="s">
        <v>548</v>
      </c>
      <c r="D21" s="510" t="s">
        <v>549</v>
      </c>
      <c r="E21" s="509" t="s">
        <v>918</v>
      </c>
      <c r="F21" s="510" t="s">
        <v>919</v>
      </c>
      <c r="G21" s="509" t="s">
        <v>950</v>
      </c>
      <c r="H21" s="509" t="s">
        <v>951</v>
      </c>
      <c r="I21" s="512">
        <v>3550.6298828125</v>
      </c>
      <c r="J21" s="512">
        <v>1</v>
      </c>
      <c r="K21" s="513">
        <v>3550.6298828125</v>
      </c>
    </row>
    <row r="22" spans="1:11" ht="14.4" customHeight="1" x14ac:dyDescent="0.3">
      <c r="A22" s="507" t="s">
        <v>541</v>
      </c>
      <c r="B22" s="508" t="s">
        <v>542</v>
      </c>
      <c r="C22" s="509" t="s">
        <v>548</v>
      </c>
      <c r="D22" s="510" t="s">
        <v>549</v>
      </c>
      <c r="E22" s="509" t="s">
        <v>918</v>
      </c>
      <c r="F22" s="510" t="s">
        <v>919</v>
      </c>
      <c r="G22" s="509" t="s">
        <v>952</v>
      </c>
      <c r="H22" s="509" t="s">
        <v>953</v>
      </c>
      <c r="I22" s="512">
        <v>3550.639892578125</v>
      </c>
      <c r="J22" s="512">
        <v>1</v>
      </c>
      <c r="K22" s="513">
        <v>3550.639892578125</v>
      </c>
    </row>
    <row r="23" spans="1:11" ht="14.4" customHeight="1" x14ac:dyDescent="0.3">
      <c r="A23" s="507" t="s">
        <v>541</v>
      </c>
      <c r="B23" s="508" t="s">
        <v>542</v>
      </c>
      <c r="C23" s="509" t="s">
        <v>548</v>
      </c>
      <c r="D23" s="510" t="s">
        <v>549</v>
      </c>
      <c r="E23" s="509" t="s">
        <v>918</v>
      </c>
      <c r="F23" s="510" t="s">
        <v>919</v>
      </c>
      <c r="G23" s="509" t="s">
        <v>954</v>
      </c>
      <c r="H23" s="509" t="s">
        <v>955</v>
      </c>
      <c r="I23" s="512">
        <v>1988.3499755859375</v>
      </c>
      <c r="J23" s="512">
        <v>1</v>
      </c>
      <c r="K23" s="513">
        <v>1988.3499755859375</v>
      </c>
    </row>
    <row r="24" spans="1:11" ht="14.4" customHeight="1" x14ac:dyDescent="0.3">
      <c r="A24" s="507" t="s">
        <v>541</v>
      </c>
      <c r="B24" s="508" t="s">
        <v>542</v>
      </c>
      <c r="C24" s="509" t="s">
        <v>548</v>
      </c>
      <c r="D24" s="510" t="s">
        <v>549</v>
      </c>
      <c r="E24" s="509" t="s">
        <v>918</v>
      </c>
      <c r="F24" s="510" t="s">
        <v>919</v>
      </c>
      <c r="G24" s="509" t="s">
        <v>956</v>
      </c>
      <c r="H24" s="509" t="s">
        <v>957</v>
      </c>
      <c r="I24" s="512">
        <v>2002.550048828125</v>
      </c>
      <c r="J24" s="512">
        <v>2</v>
      </c>
      <c r="K24" s="513">
        <v>4005.10009765625</v>
      </c>
    </row>
    <row r="25" spans="1:11" ht="14.4" customHeight="1" x14ac:dyDescent="0.3">
      <c r="A25" s="507" t="s">
        <v>541</v>
      </c>
      <c r="B25" s="508" t="s">
        <v>542</v>
      </c>
      <c r="C25" s="509" t="s">
        <v>548</v>
      </c>
      <c r="D25" s="510" t="s">
        <v>549</v>
      </c>
      <c r="E25" s="509" t="s">
        <v>918</v>
      </c>
      <c r="F25" s="510" t="s">
        <v>919</v>
      </c>
      <c r="G25" s="509" t="s">
        <v>958</v>
      </c>
      <c r="H25" s="509" t="s">
        <v>959</v>
      </c>
      <c r="I25" s="512">
        <v>2917.320068359375</v>
      </c>
      <c r="J25" s="512">
        <v>1</v>
      </c>
      <c r="K25" s="513">
        <v>2917.320068359375</v>
      </c>
    </row>
    <row r="26" spans="1:11" ht="14.4" customHeight="1" x14ac:dyDescent="0.3">
      <c r="A26" s="507" t="s">
        <v>541</v>
      </c>
      <c r="B26" s="508" t="s">
        <v>542</v>
      </c>
      <c r="C26" s="509" t="s">
        <v>548</v>
      </c>
      <c r="D26" s="510" t="s">
        <v>549</v>
      </c>
      <c r="E26" s="509" t="s">
        <v>918</v>
      </c>
      <c r="F26" s="510" t="s">
        <v>919</v>
      </c>
      <c r="G26" s="509" t="s">
        <v>960</v>
      </c>
      <c r="H26" s="509" t="s">
        <v>961</v>
      </c>
      <c r="I26" s="512">
        <v>5754.759765625</v>
      </c>
      <c r="J26" s="512">
        <v>2</v>
      </c>
      <c r="K26" s="513">
        <v>11509.51953125</v>
      </c>
    </row>
    <row r="27" spans="1:11" ht="14.4" customHeight="1" x14ac:dyDescent="0.3">
      <c r="A27" s="507" t="s">
        <v>541</v>
      </c>
      <c r="B27" s="508" t="s">
        <v>542</v>
      </c>
      <c r="C27" s="509" t="s">
        <v>548</v>
      </c>
      <c r="D27" s="510" t="s">
        <v>549</v>
      </c>
      <c r="E27" s="509" t="s">
        <v>918</v>
      </c>
      <c r="F27" s="510" t="s">
        <v>919</v>
      </c>
      <c r="G27" s="509" t="s">
        <v>962</v>
      </c>
      <c r="H27" s="509" t="s">
        <v>963</v>
      </c>
      <c r="I27" s="512">
        <v>4643.97998046875</v>
      </c>
      <c r="J27" s="512">
        <v>1</v>
      </c>
      <c r="K27" s="513">
        <v>4643.97998046875</v>
      </c>
    </row>
    <row r="28" spans="1:11" ht="14.4" customHeight="1" x14ac:dyDescent="0.3">
      <c r="A28" s="507" t="s">
        <v>541</v>
      </c>
      <c r="B28" s="508" t="s">
        <v>542</v>
      </c>
      <c r="C28" s="509" t="s">
        <v>548</v>
      </c>
      <c r="D28" s="510" t="s">
        <v>549</v>
      </c>
      <c r="E28" s="509" t="s">
        <v>918</v>
      </c>
      <c r="F28" s="510" t="s">
        <v>919</v>
      </c>
      <c r="G28" s="509" t="s">
        <v>964</v>
      </c>
      <c r="H28" s="509" t="s">
        <v>965</v>
      </c>
      <c r="I28" s="512">
        <v>157300</v>
      </c>
      <c r="J28" s="512">
        <v>1</v>
      </c>
      <c r="K28" s="513">
        <v>157300</v>
      </c>
    </row>
    <row r="29" spans="1:11" ht="14.4" customHeight="1" x14ac:dyDescent="0.3">
      <c r="A29" s="507" t="s">
        <v>541</v>
      </c>
      <c r="B29" s="508" t="s">
        <v>542</v>
      </c>
      <c r="C29" s="509" t="s">
        <v>548</v>
      </c>
      <c r="D29" s="510" t="s">
        <v>549</v>
      </c>
      <c r="E29" s="509" t="s">
        <v>918</v>
      </c>
      <c r="F29" s="510" t="s">
        <v>919</v>
      </c>
      <c r="G29" s="509" t="s">
        <v>966</v>
      </c>
      <c r="H29" s="509" t="s">
        <v>967</v>
      </c>
      <c r="I29" s="512">
        <v>5521.22998046875</v>
      </c>
      <c r="J29" s="512">
        <v>10</v>
      </c>
      <c r="K29" s="513">
        <v>55212.298828125</v>
      </c>
    </row>
    <row r="30" spans="1:11" ht="14.4" customHeight="1" x14ac:dyDescent="0.3">
      <c r="A30" s="507" t="s">
        <v>541</v>
      </c>
      <c r="B30" s="508" t="s">
        <v>542</v>
      </c>
      <c r="C30" s="509" t="s">
        <v>548</v>
      </c>
      <c r="D30" s="510" t="s">
        <v>549</v>
      </c>
      <c r="E30" s="509" t="s">
        <v>918</v>
      </c>
      <c r="F30" s="510" t="s">
        <v>919</v>
      </c>
      <c r="G30" s="509" t="s">
        <v>968</v>
      </c>
      <c r="H30" s="509" t="s">
        <v>969</v>
      </c>
      <c r="I30" s="512">
        <v>2480.5</v>
      </c>
      <c r="J30" s="512">
        <v>1</v>
      </c>
      <c r="K30" s="513">
        <v>2480.5</v>
      </c>
    </row>
    <row r="31" spans="1:11" ht="14.4" customHeight="1" x14ac:dyDescent="0.3">
      <c r="A31" s="507" t="s">
        <v>541</v>
      </c>
      <c r="B31" s="508" t="s">
        <v>542</v>
      </c>
      <c r="C31" s="509" t="s">
        <v>548</v>
      </c>
      <c r="D31" s="510" t="s">
        <v>549</v>
      </c>
      <c r="E31" s="509" t="s">
        <v>918</v>
      </c>
      <c r="F31" s="510" t="s">
        <v>919</v>
      </c>
      <c r="G31" s="509" t="s">
        <v>970</v>
      </c>
      <c r="H31" s="509" t="s">
        <v>971</v>
      </c>
      <c r="I31" s="512">
        <v>2904</v>
      </c>
      <c r="J31" s="512">
        <v>3</v>
      </c>
      <c r="K31" s="513">
        <v>8712</v>
      </c>
    </row>
    <row r="32" spans="1:11" ht="14.4" customHeight="1" x14ac:dyDescent="0.3">
      <c r="A32" s="507" t="s">
        <v>541</v>
      </c>
      <c r="B32" s="508" t="s">
        <v>542</v>
      </c>
      <c r="C32" s="509" t="s">
        <v>548</v>
      </c>
      <c r="D32" s="510" t="s">
        <v>549</v>
      </c>
      <c r="E32" s="509" t="s">
        <v>918</v>
      </c>
      <c r="F32" s="510" t="s">
        <v>919</v>
      </c>
      <c r="G32" s="509" t="s">
        <v>972</v>
      </c>
      <c r="H32" s="509" t="s">
        <v>973</v>
      </c>
      <c r="I32" s="512">
        <v>1161.5999755859375</v>
      </c>
      <c r="J32" s="512">
        <v>90</v>
      </c>
      <c r="K32" s="513">
        <v>104544</v>
      </c>
    </row>
    <row r="33" spans="1:11" ht="14.4" customHeight="1" x14ac:dyDescent="0.3">
      <c r="A33" s="507" t="s">
        <v>541</v>
      </c>
      <c r="B33" s="508" t="s">
        <v>542</v>
      </c>
      <c r="C33" s="509" t="s">
        <v>548</v>
      </c>
      <c r="D33" s="510" t="s">
        <v>549</v>
      </c>
      <c r="E33" s="509" t="s">
        <v>918</v>
      </c>
      <c r="F33" s="510" t="s">
        <v>919</v>
      </c>
      <c r="G33" s="509" t="s">
        <v>974</v>
      </c>
      <c r="H33" s="509" t="s">
        <v>975</v>
      </c>
      <c r="I33" s="512">
        <v>4247.10009765625</v>
      </c>
      <c r="J33" s="512">
        <v>3</v>
      </c>
      <c r="K33" s="513">
        <v>12741.30029296875</v>
      </c>
    </row>
    <row r="34" spans="1:11" ht="14.4" customHeight="1" x14ac:dyDescent="0.3">
      <c r="A34" s="507" t="s">
        <v>541</v>
      </c>
      <c r="B34" s="508" t="s">
        <v>542</v>
      </c>
      <c r="C34" s="509" t="s">
        <v>548</v>
      </c>
      <c r="D34" s="510" t="s">
        <v>549</v>
      </c>
      <c r="E34" s="509" t="s">
        <v>918</v>
      </c>
      <c r="F34" s="510" t="s">
        <v>919</v>
      </c>
      <c r="G34" s="509" t="s">
        <v>976</v>
      </c>
      <c r="H34" s="509" t="s">
        <v>977</v>
      </c>
      <c r="I34" s="512">
        <v>7659.2998046875</v>
      </c>
      <c r="J34" s="512">
        <v>2</v>
      </c>
      <c r="K34" s="513">
        <v>15318.599609375</v>
      </c>
    </row>
    <row r="35" spans="1:11" ht="14.4" customHeight="1" x14ac:dyDescent="0.3">
      <c r="A35" s="507" t="s">
        <v>541</v>
      </c>
      <c r="B35" s="508" t="s">
        <v>542</v>
      </c>
      <c r="C35" s="509" t="s">
        <v>548</v>
      </c>
      <c r="D35" s="510" t="s">
        <v>549</v>
      </c>
      <c r="E35" s="509" t="s">
        <v>918</v>
      </c>
      <c r="F35" s="510" t="s">
        <v>919</v>
      </c>
      <c r="G35" s="509" t="s">
        <v>978</v>
      </c>
      <c r="H35" s="509" t="s">
        <v>979</v>
      </c>
      <c r="I35" s="512">
        <v>37824.6015625</v>
      </c>
      <c r="J35" s="512">
        <v>3</v>
      </c>
      <c r="K35" s="513">
        <v>113473.8046875</v>
      </c>
    </row>
    <row r="36" spans="1:11" ht="14.4" customHeight="1" x14ac:dyDescent="0.3">
      <c r="A36" s="507" t="s">
        <v>541</v>
      </c>
      <c r="B36" s="508" t="s">
        <v>542</v>
      </c>
      <c r="C36" s="509" t="s">
        <v>548</v>
      </c>
      <c r="D36" s="510" t="s">
        <v>549</v>
      </c>
      <c r="E36" s="509" t="s">
        <v>918</v>
      </c>
      <c r="F36" s="510" t="s">
        <v>919</v>
      </c>
      <c r="G36" s="509" t="s">
        <v>980</v>
      </c>
      <c r="H36" s="509" t="s">
        <v>981</v>
      </c>
      <c r="I36" s="512">
        <v>3285.14990234375</v>
      </c>
      <c r="J36" s="512">
        <v>1</v>
      </c>
      <c r="K36" s="513">
        <v>3285.14990234375</v>
      </c>
    </row>
    <row r="37" spans="1:11" ht="14.4" customHeight="1" x14ac:dyDescent="0.3">
      <c r="A37" s="507" t="s">
        <v>541</v>
      </c>
      <c r="B37" s="508" t="s">
        <v>542</v>
      </c>
      <c r="C37" s="509" t="s">
        <v>548</v>
      </c>
      <c r="D37" s="510" t="s">
        <v>549</v>
      </c>
      <c r="E37" s="509" t="s">
        <v>918</v>
      </c>
      <c r="F37" s="510" t="s">
        <v>919</v>
      </c>
      <c r="G37" s="509" t="s">
        <v>982</v>
      </c>
      <c r="H37" s="509" t="s">
        <v>983</v>
      </c>
      <c r="I37" s="512">
        <v>4719</v>
      </c>
      <c r="J37" s="512">
        <v>5</v>
      </c>
      <c r="K37" s="513">
        <v>23595</v>
      </c>
    </row>
    <row r="38" spans="1:11" ht="14.4" customHeight="1" x14ac:dyDescent="0.3">
      <c r="A38" s="507" t="s">
        <v>541</v>
      </c>
      <c r="B38" s="508" t="s">
        <v>542</v>
      </c>
      <c r="C38" s="509" t="s">
        <v>548</v>
      </c>
      <c r="D38" s="510" t="s">
        <v>549</v>
      </c>
      <c r="E38" s="509" t="s">
        <v>918</v>
      </c>
      <c r="F38" s="510" t="s">
        <v>919</v>
      </c>
      <c r="G38" s="509" t="s">
        <v>984</v>
      </c>
      <c r="H38" s="509" t="s">
        <v>985</v>
      </c>
      <c r="I38" s="512">
        <v>51425</v>
      </c>
      <c r="J38" s="512">
        <v>2</v>
      </c>
      <c r="K38" s="513">
        <v>102850</v>
      </c>
    </row>
    <row r="39" spans="1:11" ht="14.4" customHeight="1" x14ac:dyDescent="0.3">
      <c r="A39" s="507" t="s">
        <v>541</v>
      </c>
      <c r="B39" s="508" t="s">
        <v>542</v>
      </c>
      <c r="C39" s="509" t="s">
        <v>548</v>
      </c>
      <c r="D39" s="510" t="s">
        <v>549</v>
      </c>
      <c r="E39" s="509" t="s">
        <v>918</v>
      </c>
      <c r="F39" s="510" t="s">
        <v>919</v>
      </c>
      <c r="G39" s="509" t="s">
        <v>986</v>
      </c>
      <c r="H39" s="509" t="s">
        <v>987</v>
      </c>
      <c r="I39" s="512">
        <v>5115.8798828125</v>
      </c>
      <c r="J39" s="512">
        <v>6</v>
      </c>
      <c r="K39" s="513">
        <v>30695.279296875</v>
      </c>
    </row>
    <row r="40" spans="1:11" ht="14.4" customHeight="1" x14ac:dyDescent="0.3">
      <c r="A40" s="507" t="s">
        <v>541</v>
      </c>
      <c r="B40" s="508" t="s">
        <v>542</v>
      </c>
      <c r="C40" s="509" t="s">
        <v>548</v>
      </c>
      <c r="D40" s="510" t="s">
        <v>549</v>
      </c>
      <c r="E40" s="509" t="s">
        <v>918</v>
      </c>
      <c r="F40" s="510" t="s">
        <v>919</v>
      </c>
      <c r="G40" s="509" t="s">
        <v>988</v>
      </c>
      <c r="H40" s="509" t="s">
        <v>989</v>
      </c>
      <c r="I40" s="512">
        <v>4904.1298828125</v>
      </c>
      <c r="J40" s="512">
        <v>2</v>
      </c>
      <c r="K40" s="513">
        <v>9808.259765625</v>
      </c>
    </row>
    <row r="41" spans="1:11" ht="14.4" customHeight="1" x14ac:dyDescent="0.3">
      <c r="A41" s="507" t="s">
        <v>541</v>
      </c>
      <c r="B41" s="508" t="s">
        <v>542</v>
      </c>
      <c r="C41" s="509" t="s">
        <v>548</v>
      </c>
      <c r="D41" s="510" t="s">
        <v>549</v>
      </c>
      <c r="E41" s="509" t="s">
        <v>918</v>
      </c>
      <c r="F41" s="510" t="s">
        <v>919</v>
      </c>
      <c r="G41" s="509" t="s">
        <v>990</v>
      </c>
      <c r="H41" s="509" t="s">
        <v>991</v>
      </c>
      <c r="I41" s="512">
        <v>3712.280029296875</v>
      </c>
      <c r="J41" s="512">
        <v>1</v>
      </c>
      <c r="K41" s="513">
        <v>3712.280029296875</v>
      </c>
    </row>
    <row r="42" spans="1:11" ht="14.4" customHeight="1" x14ac:dyDescent="0.3">
      <c r="A42" s="507" t="s">
        <v>541</v>
      </c>
      <c r="B42" s="508" t="s">
        <v>542</v>
      </c>
      <c r="C42" s="509" t="s">
        <v>548</v>
      </c>
      <c r="D42" s="510" t="s">
        <v>549</v>
      </c>
      <c r="E42" s="509" t="s">
        <v>918</v>
      </c>
      <c r="F42" s="510" t="s">
        <v>919</v>
      </c>
      <c r="G42" s="509" t="s">
        <v>992</v>
      </c>
      <c r="H42" s="509" t="s">
        <v>993</v>
      </c>
      <c r="I42" s="512">
        <v>2227.610107421875</v>
      </c>
      <c r="J42" s="512">
        <v>1</v>
      </c>
      <c r="K42" s="513">
        <v>2227.610107421875</v>
      </c>
    </row>
    <row r="43" spans="1:11" ht="14.4" customHeight="1" x14ac:dyDescent="0.3">
      <c r="A43" s="507" t="s">
        <v>541</v>
      </c>
      <c r="B43" s="508" t="s">
        <v>542</v>
      </c>
      <c r="C43" s="509" t="s">
        <v>548</v>
      </c>
      <c r="D43" s="510" t="s">
        <v>549</v>
      </c>
      <c r="E43" s="509" t="s">
        <v>918</v>
      </c>
      <c r="F43" s="510" t="s">
        <v>919</v>
      </c>
      <c r="G43" s="509" t="s">
        <v>994</v>
      </c>
      <c r="H43" s="509" t="s">
        <v>995</v>
      </c>
      <c r="I43" s="512">
        <v>9952.25</v>
      </c>
      <c r="J43" s="512">
        <v>28</v>
      </c>
      <c r="K43" s="513">
        <v>278663</v>
      </c>
    </row>
    <row r="44" spans="1:11" ht="14.4" customHeight="1" x14ac:dyDescent="0.3">
      <c r="A44" s="507" t="s">
        <v>541</v>
      </c>
      <c r="B44" s="508" t="s">
        <v>542</v>
      </c>
      <c r="C44" s="509" t="s">
        <v>548</v>
      </c>
      <c r="D44" s="510" t="s">
        <v>549</v>
      </c>
      <c r="E44" s="509" t="s">
        <v>918</v>
      </c>
      <c r="F44" s="510" t="s">
        <v>919</v>
      </c>
      <c r="G44" s="509" t="s">
        <v>996</v>
      </c>
      <c r="H44" s="509" t="s">
        <v>997</v>
      </c>
      <c r="I44" s="512">
        <v>1988.030029296875</v>
      </c>
      <c r="J44" s="512">
        <v>9</v>
      </c>
      <c r="K44" s="513">
        <v>17892.270263671875</v>
      </c>
    </row>
    <row r="45" spans="1:11" ht="14.4" customHeight="1" x14ac:dyDescent="0.3">
      <c r="A45" s="507" t="s">
        <v>541</v>
      </c>
      <c r="B45" s="508" t="s">
        <v>542</v>
      </c>
      <c r="C45" s="509" t="s">
        <v>548</v>
      </c>
      <c r="D45" s="510" t="s">
        <v>549</v>
      </c>
      <c r="E45" s="509" t="s">
        <v>918</v>
      </c>
      <c r="F45" s="510" t="s">
        <v>919</v>
      </c>
      <c r="G45" s="509" t="s">
        <v>998</v>
      </c>
      <c r="H45" s="509" t="s">
        <v>999</v>
      </c>
      <c r="I45" s="512">
        <v>4278.56005859375</v>
      </c>
      <c r="J45" s="512">
        <v>1</v>
      </c>
      <c r="K45" s="513">
        <v>4278.56005859375</v>
      </c>
    </row>
    <row r="46" spans="1:11" ht="14.4" customHeight="1" x14ac:dyDescent="0.3">
      <c r="A46" s="507" t="s">
        <v>541</v>
      </c>
      <c r="B46" s="508" t="s">
        <v>542</v>
      </c>
      <c r="C46" s="509" t="s">
        <v>548</v>
      </c>
      <c r="D46" s="510" t="s">
        <v>549</v>
      </c>
      <c r="E46" s="509" t="s">
        <v>918</v>
      </c>
      <c r="F46" s="510" t="s">
        <v>919</v>
      </c>
      <c r="G46" s="509" t="s">
        <v>1000</v>
      </c>
      <c r="H46" s="509" t="s">
        <v>1001</v>
      </c>
      <c r="I46" s="512">
        <v>2994.75</v>
      </c>
      <c r="J46" s="512">
        <v>1</v>
      </c>
      <c r="K46" s="513">
        <v>2994.75</v>
      </c>
    </row>
    <row r="47" spans="1:11" ht="14.4" customHeight="1" x14ac:dyDescent="0.3">
      <c r="A47" s="507" t="s">
        <v>541</v>
      </c>
      <c r="B47" s="508" t="s">
        <v>542</v>
      </c>
      <c r="C47" s="509" t="s">
        <v>548</v>
      </c>
      <c r="D47" s="510" t="s">
        <v>549</v>
      </c>
      <c r="E47" s="509" t="s">
        <v>918</v>
      </c>
      <c r="F47" s="510" t="s">
        <v>919</v>
      </c>
      <c r="G47" s="509" t="s">
        <v>1002</v>
      </c>
      <c r="H47" s="509" t="s">
        <v>1003</v>
      </c>
      <c r="I47" s="512">
        <v>1724.25</v>
      </c>
      <c r="J47" s="512">
        <v>16</v>
      </c>
      <c r="K47" s="513">
        <v>27588</v>
      </c>
    </row>
    <row r="48" spans="1:11" ht="14.4" customHeight="1" x14ac:dyDescent="0.3">
      <c r="A48" s="507" t="s">
        <v>541</v>
      </c>
      <c r="B48" s="508" t="s">
        <v>542</v>
      </c>
      <c r="C48" s="509" t="s">
        <v>548</v>
      </c>
      <c r="D48" s="510" t="s">
        <v>549</v>
      </c>
      <c r="E48" s="509" t="s">
        <v>918</v>
      </c>
      <c r="F48" s="510" t="s">
        <v>919</v>
      </c>
      <c r="G48" s="509" t="s">
        <v>1004</v>
      </c>
      <c r="H48" s="509" t="s">
        <v>1005</v>
      </c>
      <c r="I48" s="512">
        <v>793.5</v>
      </c>
      <c r="J48" s="512">
        <v>1</v>
      </c>
      <c r="K48" s="513">
        <v>793.5</v>
      </c>
    </row>
    <row r="49" spans="1:11" ht="14.4" customHeight="1" x14ac:dyDescent="0.3">
      <c r="A49" s="507" t="s">
        <v>541</v>
      </c>
      <c r="B49" s="508" t="s">
        <v>542</v>
      </c>
      <c r="C49" s="509" t="s">
        <v>548</v>
      </c>
      <c r="D49" s="510" t="s">
        <v>549</v>
      </c>
      <c r="E49" s="509" t="s">
        <v>918</v>
      </c>
      <c r="F49" s="510" t="s">
        <v>919</v>
      </c>
      <c r="G49" s="509" t="s">
        <v>1006</v>
      </c>
      <c r="H49" s="509" t="s">
        <v>1007</v>
      </c>
      <c r="I49" s="512">
        <v>2548.39990234375</v>
      </c>
      <c r="J49" s="512">
        <v>2</v>
      </c>
      <c r="K49" s="513">
        <v>5096.7998046875</v>
      </c>
    </row>
    <row r="50" spans="1:11" ht="14.4" customHeight="1" x14ac:dyDescent="0.3">
      <c r="A50" s="507" t="s">
        <v>541</v>
      </c>
      <c r="B50" s="508" t="s">
        <v>542</v>
      </c>
      <c r="C50" s="509" t="s">
        <v>548</v>
      </c>
      <c r="D50" s="510" t="s">
        <v>549</v>
      </c>
      <c r="E50" s="509" t="s">
        <v>918</v>
      </c>
      <c r="F50" s="510" t="s">
        <v>919</v>
      </c>
      <c r="G50" s="509" t="s">
        <v>1008</v>
      </c>
      <c r="H50" s="509" t="s">
        <v>1009</v>
      </c>
      <c r="I50" s="512">
        <v>6253.330078125</v>
      </c>
      <c r="J50" s="512">
        <v>7</v>
      </c>
      <c r="K50" s="513">
        <v>43773.310546875</v>
      </c>
    </row>
    <row r="51" spans="1:11" ht="14.4" customHeight="1" x14ac:dyDescent="0.3">
      <c r="A51" s="507" t="s">
        <v>541</v>
      </c>
      <c r="B51" s="508" t="s">
        <v>542</v>
      </c>
      <c r="C51" s="509" t="s">
        <v>548</v>
      </c>
      <c r="D51" s="510" t="s">
        <v>549</v>
      </c>
      <c r="E51" s="509" t="s">
        <v>918</v>
      </c>
      <c r="F51" s="510" t="s">
        <v>919</v>
      </c>
      <c r="G51" s="509" t="s">
        <v>1010</v>
      </c>
      <c r="H51" s="509" t="s">
        <v>1011</v>
      </c>
      <c r="I51" s="512">
        <v>5189.93017578125</v>
      </c>
      <c r="J51" s="512">
        <v>15</v>
      </c>
      <c r="K51" s="513">
        <v>77848.888671875</v>
      </c>
    </row>
    <row r="52" spans="1:11" ht="14.4" customHeight="1" x14ac:dyDescent="0.3">
      <c r="A52" s="507" t="s">
        <v>541</v>
      </c>
      <c r="B52" s="508" t="s">
        <v>542</v>
      </c>
      <c r="C52" s="509" t="s">
        <v>548</v>
      </c>
      <c r="D52" s="510" t="s">
        <v>549</v>
      </c>
      <c r="E52" s="509" t="s">
        <v>918</v>
      </c>
      <c r="F52" s="510" t="s">
        <v>919</v>
      </c>
      <c r="G52" s="509" t="s">
        <v>1012</v>
      </c>
      <c r="H52" s="509" t="s">
        <v>1013</v>
      </c>
      <c r="I52" s="512">
        <v>4882.4506138392853</v>
      </c>
      <c r="J52" s="512">
        <v>15</v>
      </c>
      <c r="K52" s="513">
        <v>73236.7724609375</v>
      </c>
    </row>
    <row r="53" spans="1:11" ht="14.4" customHeight="1" x14ac:dyDescent="0.3">
      <c r="A53" s="507" t="s">
        <v>541</v>
      </c>
      <c r="B53" s="508" t="s">
        <v>542</v>
      </c>
      <c r="C53" s="509" t="s">
        <v>548</v>
      </c>
      <c r="D53" s="510" t="s">
        <v>549</v>
      </c>
      <c r="E53" s="509" t="s">
        <v>918</v>
      </c>
      <c r="F53" s="510" t="s">
        <v>919</v>
      </c>
      <c r="G53" s="509" t="s">
        <v>1014</v>
      </c>
      <c r="H53" s="509" t="s">
        <v>1015</v>
      </c>
      <c r="I53" s="512">
        <v>8971.981689453125</v>
      </c>
      <c r="J53" s="512">
        <v>18</v>
      </c>
      <c r="K53" s="513">
        <v>161495.6328125</v>
      </c>
    </row>
    <row r="54" spans="1:11" ht="14.4" customHeight="1" x14ac:dyDescent="0.3">
      <c r="A54" s="507" t="s">
        <v>541</v>
      </c>
      <c r="B54" s="508" t="s">
        <v>542</v>
      </c>
      <c r="C54" s="509" t="s">
        <v>548</v>
      </c>
      <c r="D54" s="510" t="s">
        <v>549</v>
      </c>
      <c r="E54" s="509" t="s">
        <v>918</v>
      </c>
      <c r="F54" s="510" t="s">
        <v>919</v>
      </c>
      <c r="G54" s="509" t="s">
        <v>1016</v>
      </c>
      <c r="H54" s="509" t="s">
        <v>1017</v>
      </c>
      <c r="I54" s="512">
        <v>1083.47998046875</v>
      </c>
      <c r="J54" s="512">
        <v>7</v>
      </c>
      <c r="K54" s="513">
        <v>7584.369873046875</v>
      </c>
    </row>
    <row r="55" spans="1:11" ht="14.4" customHeight="1" x14ac:dyDescent="0.3">
      <c r="A55" s="507" t="s">
        <v>541</v>
      </c>
      <c r="B55" s="508" t="s">
        <v>542</v>
      </c>
      <c r="C55" s="509" t="s">
        <v>548</v>
      </c>
      <c r="D55" s="510" t="s">
        <v>549</v>
      </c>
      <c r="E55" s="509" t="s">
        <v>918</v>
      </c>
      <c r="F55" s="510" t="s">
        <v>919</v>
      </c>
      <c r="G55" s="509" t="s">
        <v>1018</v>
      </c>
      <c r="H55" s="509" t="s">
        <v>1019</v>
      </c>
      <c r="I55" s="512">
        <v>1374.199951171875</v>
      </c>
      <c r="J55" s="512">
        <v>27</v>
      </c>
      <c r="K55" s="513">
        <v>37103.309326171875</v>
      </c>
    </row>
    <row r="56" spans="1:11" ht="14.4" customHeight="1" x14ac:dyDescent="0.3">
      <c r="A56" s="507" t="s">
        <v>541</v>
      </c>
      <c r="B56" s="508" t="s">
        <v>542</v>
      </c>
      <c r="C56" s="509" t="s">
        <v>548</v>
      </c>
      <c r="D56" s="510" t="s">
        <v>549</v>
      </c>
      <c r="E56" s="509" t="s">
        <v>918</v>
      </c>
      <c r="F56" s="510" t="s">
        <v>919</v>
      </c>
      <c r="G56" s="509" t="s">
        <v>1020</v>
      </c>
      <c r="H56" s="509" t="s">
        <v>1021</v>
      </c>
      <c r="I56" s="512">
        <v>4766.26123046875</v>
      </c>
      <c r="J56" s="512">
        <v>8</v>
      </c>
      <c r="K56" s="513">
        <v>38130.2001953125</v>
      </c>
    </row>
    <row r="57" spans="1:11" ht="14.4" customHeight="1" x14ac:dyDescent="0.3">
      <c r="A57" s="507" t="s">
        <v>541</v>
      </c>
      <c r="B57" s="508" t="s">
        <v>542</v>
      </c>
      <c r="C57" s="509" t="s">
        <v>548</v>
      </c>
      <c r="D57" s="510" t="s">
        <v>549</v>
      </c>
      <c r="E57" s="509" t="s">
        <v>918</v>
      </c>
      <c r="F57" s="510" t="s">
        <v>919</v>
      </c>
      <c r="G57" s="509" t="s">
        <v>1022</v>
      </c>
      <c r="H57" s="509" t="s">
        <v>1023</v>
      </c>
      <c r="I57" s="512">
        <v>1414.4749755859375</v>
      </c>
      <c r="J57" s="512">
        <v>2</v>
      </c>
      <c r="K57" s="513">
        <v>2828.949951171875</v>
      </c>
    </row>
    <row r="58" spans="1:11" ht="14.4" customHeight="1" x14ac:dyDescent="0.3">
      <c r="A58" s="507" t="s">
        <v>541</v>
      </c>
      <c r="B58" s="508" t="s">
        <v>542</v>
      </c>
      <c r="C58" s="509" t="s">
        <v>548</v>
      </c>
      <c r="D58" s="510" t="s">
        <v>549</v>
      </c>
      <c r="E58" s="509" t="s">
        <v>918</v>
      </c>
      <c r="F58" s="510" t="s">
        <v>919</v>
      </c>
      <c r="G58" s="509" t="s">
        <v>1024</v>
      </c>
      <c r="H58" s="509" t="s">
        <v>1025</v>
      </c>
      <c r="I58" s="512">
        <v>2122.465087890625</v>
      </c>
      <c r="J58" s="512">
        <v>2</v>
      </c>
      <c r="K58" s="513">
        <v>4244.93017578125</v>
      </c>
    </row>
    <row r="59" spans="1:11" ht="14.4" customHeight="1" x14ac:dyDescent="0.3">
      <c r="A59" s="507" t="s">
        <v>541</v>
      </c>
      <c r="B59" s="508" t="s">
        <v>542</v>
      </c>
      <c r="C59" s="509" t="s">
        <v>548</v>
      </c>
      <c r="D59" s="510" t="s">
        <v>549</v>
      </c>
      <c r="E59" s="509" t="s">
        <v>918</v>
      </c>
      <c r="F59" s="510" t="s">
        <v>919</v>
      </c>
      <c r="G59" s="509" t="s">
        <v>1026</v>
      </c>
      <c r="H59" s="509" t="s">
        <v>1027</v>
      </c>
      <c r="I59" s="512">
        <v>3324.11572265625</v>
      </c>
      <c r="J59" s="512">
        <v>16</v>
      </c>
      <c r="K59" s="513">
        <v>30571.4296875</v>
      </c>
    </row>
    <row r="60" spans="1:11" ht="14.4" customHeight="1" x14ac:dyDescent="0.3">
      <c r="A60" s="507" t="s">
        <v>541</v>
      </c>
      <c r="B60" s="508" t="s">
        <v>542</v>
      </c>
      <c r="C60" s="509" t="s">
        <v>548</v>
      </c>
      <c r="D60" s="510" t="s">
        <v>549</v>
      </c>
      <c r="E60" s="509" t="s">
        <v>918</v>
      </c>
      <c r="F60" s="510" t="s">
        <v>919</v>
      </c>
      <c r="G60" s="509" t="s">
        <v>1028</v>
      </c>
      <c r="H60" s="509" t="s">
        <v>1029</v>
      </c>
      <c r="I60" s="512">
        <v>3896</v>
      </c>
      <c r="J60" s="512">
        <v>1</v>
      </c>
      <c r="K60" s="513">
        <v>3896</v>
      </c>
    </row>
    <row r="61" spans="1:11" ht="14.4" customHeight="1" x14ac:dyDescent="0.3">
      <c r="A61" s="507" t="s">
        <v>541</v>
      </c>
      <c r="B61" s="508" t="s">
        <v>542</v>
      </c>
      <c r="C61" s="509" t="s">
        <v>548</v>
      </c>
      <c r="D61" s="510" t="s">
        <v>549</v>
      </c>
      <c r="E61" s="509" t="s">
        <v>918</v>
      </c>
      <c r="F61" s="510" t="s">
        <v>919</v>
      </c>
      <c r="G61" s="509" t="s">
        <v>1030</v>
      </c>
      <c r="H61" s="509" t="s">
        <v>1031</v>
      </c>
      <c r="I61" s="512">
        <v>2365.4366861979165</v>
      </c>
      <c r="J61" s="512">
        <v>3</v>
      </c>
      <c r="K61" s="513">
        <v>7096.31005859375</v>
      </c>
    </row>
    <row r="62" spans="1:11" ht="14.4" customHeight="1" x14ac:dyDescent="0.3">
      <c r="A62" s="507" t="s">
        <v>541</v>
      </c>
      <c r="B62" s="508" t="s">
        <v>542</v>
      </c>
      <c r="C62" s="509" t="s">
        <v>548</v>
      </c>
      <c r="D62" s="510" t="s">
        <v>549</v>
      </c>
      <c r="E62" s="509" t="s">
        <v>918</v>
      </c>
      <c r="F62" s="510" t="s">
        <v>919</v>
      </c>
      <c r="G62" s="509" t="s">
        <v>1032</v>
      </c>
      <c r="H62" s="509" t="s">
        <v>1033</v>
      </c>
      <c r="I62" s="512">
        <v>1453.2949829101562</v>
      </c>
      <c r="J62" s="512">
        <v>2</v>
      </c>
      <c r="K62" s="513">
        <v>2906.5899658203125</v>
      </c>
    </row>
    <row r="63" spans="1:11" ht="14.4" customHeight="1" x14ac:dyDescent="0.3">
      <c r="A63" s="507" t="s">
        <v>541</v>
      </c>
      <c r="B63" s="508" t="s">
        <v>542</v>
      </c>
      <c r="C63" s="509" t="s">
        <v>548</v>
      </c>
      <c r="D63" s="510" t="s">
        <v>549</v>
      </c>
      <c r="E63" s="509" t="s">
        <v>918</v>
      </c>
      <c r="F63" s="510" t="s">
        <v>919</v>
      </c>
      <c r="G63" s="509" t="s">
        <v>1034</v>
      </c>
      <c r="H63" s="509" t="s">
        <v>1035</v>
      </c>
      <c r="I63" s="512">
        <v>2271.156494140625</v>
      </c>
      <c r="J63" s="512">
        <v>40</v>
      </c>
      <c r="K63" s="513">
        <v>90846.2578125</v>
      </c>
    </row>
    <row r="64" spans="1:11" ht="14.4" customHeight="1" x14ac:dyDescent="0.3">
      <c r="A64" s="507" t="s">
        <v>541</v>
      </c>
      <c r="B64" s="508" t="s">
        <v>542</v>
      </c>
      <c r="C64" s="509" t="s">
        <v>548</v>
      </c>
      <c r="D64" s="510" t="s">
        <v>549</v>
      </c>
      <c r="E64" s="509" t="s">
        <v>918</v>
      </c>
      <c r="F64" s="510" t="s">
        <v>919</v>
      </c>
      <c r="G64" s="509" t="s">
        <v>1036</v>
      </c>
      <c r="H64" s="509" t="s">
        <v>1037</v>
      </c>
      <c r="I64" s="512">
        <v>1617.7384033203125</v>
      </c>
      <c r="J64" s="512">
        <v>4</v>
      </c>
      <c r="K64" s="513">
        <v>6470.81005859375</v>
      </c>
    </row>
    <row r="65" spans="1:11" ht="14.4" customHeight="1" x14ac:dyDescent="0.3">
      <c r="A65" s="507" t="s">
        <v>541</v>
      </c>
      <c r="B65" s="508" t="s">
        <v>542</v>
      </c>
      <c r="C65" s="509" t="s">
        <v>548</v>
      </c>
      <c r="D65" s="510" t="s">
        <v>549</v>
      </c>
      <c r="E65" s="509" t="s">
        <v>918</v>
      </c>
      <c r="F65" s="510" t="s">
        <v>919</v>
      </c>
      <c r="G65" s="509" t="s">
        <v>1038</v>
      </c>
      <c r="H65" s="509" t="s">
        <v>1039</v>
      </c>
      <c r="I65" s="512">
        <v>1838</v>
      </c>
      <c r="J65" s="512">
        <v>1</v>
      </c>
      <c r="K65" s="513">
        <v>1838</v>
      </c>
    </row>
    <row r="66" spans="1:11" ht="14.4" customHeight="1" x14ac:dyDescent="0.3">
      <c r="A66" s="507" t="s">
        <v>541</v>
      </c>
      <c r="B66" s="508" t="s">
        <v>542</v>
      </c>
      <c r="C66" s="509" t="s">
        <v>548</v>
      </c>
      <c r="D66" s="510" t="s">
        <v>549</v>
      </c>
      <c r="E66" s="509" t="s">
        <v>918</v>
      </c>
      <c r="F66" s="510" t="s">
        <v>919</v>
      </c>
      <c r="G66" s="509" t="s">
        <v>1040</v>
      </c>
      <c r="H66" s="509" t="s">
        <v>1041</v>
      </c>
      <c r="I66" s="512">
        <v>1321</v>
      </c>
      <c r="J66" s="512">
        <v>1</v>
      </c>
      <c r="K66" s="513">
        <v>1321</v>
      </c>
    </row>
    <row r="67" spans="1:11" ht="14.4" customHeight="1" x14ac:dyDescent="0.3">
      <c r="A67" s="507" t="s">
        <v>541</v>
      </c>
      <c r="B67" s="508" t="s">
        <v>542</v>
      </c>
      <c r="C67" s="509" t="s">
        <v>548</v>
      </c>
      <c r="D67" s="510" t="s">
        <v>549</v>
      </c>
      <c r="E67" s="509" t="s">
        <v>918</v>
      </c>
      <c r="F67" s="510" t="s">
        <v>919</v>
      </c>
      <c r="G67" s="509" t="s">
        <v>1042</v>
      </c>
      <c r="H67" s="509" t="s">
        <v>1043</v>
      </c>
      <c r="I67" s="512">
        <v>2559.159912109375</v>
      </c>
      <c r="J67" s="512">
        <v>1</v>
      </c>
      <c r="K67" s="513">
        <v>2559.159912109375</v>
      </c>
    </row>
    <row r="68" spans="1:11" ht="14.4" customHeight="1" x14ac:dyDescent="0.3">
      <c r="A68" s="507" t="s">
        <v>541</v>
      </c>
      <c r="B68" s="508" t="s">
        <v>542</v>
      </c>
      <c r="C68" s="509" t="s">
        <v>548</v>
      </c>
      <c r="D68" s="510" t="s">
        <v>549</v>
      </c>
      <c r="E68" s="509" t="s">
        <v>918</v>
      </c>
      <c r="F68" s="510" t="s">
        <v>919</v>
      </c>
      <c r="G68" s="509" t="s">
        <v>1044</v>
      </c>
      <c r="H68" s="509" t="s">
        <v>1045</v>
      </c>
      <c r="I68" s="512">
        <v>319.44000244140625</v>
      </c>
      <c r="J68" s="512">
        <v>9</v>
      </c>
      <c r="K68" s="513">
        <v>2874.9600219726562</v>
      </c>
    </row>
    <row r="69" spans="1:11" ht="14.4" customHeight="1" x14ac:dyDescent="0.3">
      <c r="A69" s="507" t="s">
        <v>541</v>
      </c>
      <c r="B69" s="508" t="s">
        <v>542</v>
      </c>
      <c r="C69" s="509" t="s">
        <v>548</v>
      </c>
      <c r="D69" s="510" t="s">
        <v>549</v>
      </c>
      <c r="E69" s="509" t="s">
        <v>918</v>
      </c>
      <c r="F69" s="510" t="s">
        <v>919</v>
      </c>
      <c r="G69" s="509" t="s">
        <v>1046</v>
      </c>
      <c r="H69" s="509" t="s">
        <v>1047</v>
      </c>
      <c r="I69" s="512">
        <v>321.8599853515625</v>
      </c>
      <c r="J69" s="512">
        <v>45</v>
      </c>
      <c r="K69" s="513">
        <v>14483.700439453125</v>
      </c>
    </row>
    <row r="70" spans="1:11" ht="14.4" customHeight="1" x14ac:dyDescent="0.3">
      <c r="A70" s="507" t="s">
        <v>541</v>
      </c>
      <c r="B70" s="508" t="s">
        <v>542</v>
      </c>
      <c r="C70" s="509" t="s">
        <v>548</v>
      </c>
      <c r="D70" s="510" t="s">
        <v>549</v>
      </c>
      <c r="E70" s="509" t="s">
        <v>918</v>
      </c>
      <c r="F70" s="510" t="s">
        <v>919</v>
      </c>
      <c r="G70" s="509" t="s">
        <v>1048</v>
      </c>
      <c r="H70" s="509" t="s">
        <v>1049</v>
      </c>
      <c r="I70" s="512">
        <v>320.64999389648437</v>
      </c>
      <c r="J70" s="512">
        <v>9</v>
      </c>
      <c r="K70" s="513">
        <v>2885.8499450683594</v>
      </c>
    </row>
    <row r="71" spans="1:11" ht="14.4" customHeight="1" x14ac:dyDescent="0.3">
      <c r="A71" s="507" t="s">
        <v>541</v>
      </c>
      <c r="B71" s="508" t="s">
        <v>542</v>
      </c>
      <c r="C71" s="509" t="s">
        <v>548</v>
      </c>
      <c r="D71" s="510" t="s">
        <v>549</v>
      </c>
      <c r="E71" s="509" t="s">
        <v>918</v>
      </c>
      <c r="F71" s="510" t="s">
        <v>919</v>
      </c>
      <c r="G71" s="509" t="s">
        <v>1050</v>
      </c>
      <c r="H71" s="509" t="s">
        <v>1051</v>
      </c>
      <c r="I71" s="512">
        <v>329.12200927734375</v>
      </c>
      <c r="J71" s="512">
        <v>45</v>
      </c>
      <c r="K71" s="513">
        <v>14810.489868164063</v>
      </c>
    </row>
    <row r="72" spans="1:11" ht="14.4" customHeight="1" x14ac:dyDescent="0.3">
      <c r="A72" s="507" t="s">
        <v>541</v>
      </c>
      <c r="B72" s="508" t="s">
        <v>542</v>
      </c>
      <c r="C72" s="509" t="s">
        <v>548</v>
      </c>
      <c r="D72" s="510" t="s">
        <v>549</v>
      </c>
      <c r="E72" s="509" t="s">
        <v>918</v>
      </c>
      <c r="F72" s="510" t="s">
        <v>919</v>
      </c>
      <c r="G72" s="509" t="s">
        <v>1052</v>
      </c>
      <c r="H72" s="509" t="s">
        <v>1053</v>
      </c>
      <c r="I72" s="512">
        <v>1391.5</v>
      </c>
      <c r="J72" s="512">
        <v>4</v>
      </c>
      <c r="K72" s="513">
        <v>5566</v>
      </c>
    </row>
    <row r="73" spans="1:11" ht="14.4" customHeight="1" x14ac:dyDescent="0.3">
      <c r="A73" s="507" t="s">
        <v>541</v>
      </c>
      <c r="B73" s="508" t="s">
        <v>542</v>
      </c>
      <c r="C73" s="509" t="s">
        <v>548</v>
      </c>
      <c r="D73" s="510" t="s">
        <v>549</v>
      </c>
      <c r="E73" s="509" t="s">
        <v>918</v>
      </c>
      <c r="F73" s="510" t="s">
        <v>919</v>
      </c>
      <c r="G73" s="509" t="s">
        <v>1054</v>
      </c>
      <c r="H73" s="509" t="s">
        <v>1055</v>
      </c>
      <c r="I73" s="512">
        <v>1391.5</v>
      </c>
      <c r="J73" s="512">
        <v>4</v>
      </c>
      <c r="K73" s="513">
        <v>5566</v>
      </c>
    </row>
    <row r="74" spans="1:11" ht="14.4" customHeight="1" x14ac:dyDescent="0.3">
      <c r="A74" s="507" t="s">
        <v>541</v>
      </c>
      <c r="B74" s="508" t="s">
        <v>542</v>
      </c>
      <c r="C74" s="509" t="s">
        <v>548</v>
      </c>
      <c r="D74" s="510" t="s">
        <v>549</v>
      </c>
      <c r="E74" s="509" t="s">
        <v>918</v>
      </c>
      <c r="F74" s="510" t="s">
        <v>919</v>
      </c>
      <c r="G74" s="509" t="s">
        <v>1056</v>
      </c>
      <c r="H74" s="509" t="s">
        <v>1057</v>
      </c>
      <c r="I74" s="512">
        <v>1896.31005859375</v>
      </c>
      <c r="J74" s="512">
        <v>50</v>
      </c>
      <c r="K74" s="513">
        <v>94815.595703125</v>
      </c>
    </row>
    <row r="75" spans="1:11" ht="14.4" customHeight="1" x14ac:dyDescent="0.3">
      <c r="A75" s="507" t="s">
        <v>541</v>
      </c>
      <c r="B75" s="508" t="s">
        <v>542</v>
      </c>
      <c r="C75" s="509" t="s">
        <v>548</v>
      </c>
      <c r="D75" s="510" t="s">
        <v>549</v>
      </c>
      <c r="E75" s="509" t="s">
        <v>918</v>
      </c>
      <c r="F75" s="510" t="s">
        <v>919</v>
      </c>
      <c r="G75" s="509" t="s">
        <v>1058</v>
      </c>
      <c r="H75" s="509" t="s">
        <v>1059</v>
      </c>
      <c r="I75" s="512">
        <v>229.89999389648437</v>
      </c>
      <c r="J75" s="512">
        <v>8</v>
      </c>
      <c r="K75" s="513">
        <v>1839.199951171875</v>
      </c>
    </row>
    <row r="76" spans="1:11" ht="14.4" customHeight="1" x14ac:dyDescent="0.3">
      <c r="A76" s="507" t="s">
        <v>541</v>
      </c>
      <c r="B76" s="508" t="s">
        <v>542</v>
      </c>
      <c r="C76" s="509" t="s">
        <v>548</v>
      </c>
      <c r="D76" s="510" t="s">
        <v>549</v>
      </c>
      <c r="E76" s="509" t="s">
        <v>918</v>
      </c>
      <c r="F76" s="510" t="s">
        <v>919</v>
      </c>
      <c r="G76" s="509" t="s">
        <v>1060</v>
      </c>
      <c r="H76" s="509" t="s">
        <v>1061</v>
      </c>
      <c r="I76" s="512">
        <v>2035.5</v>
      </c>
      <c r="J76" s="512">
        <v>3</v>
      </c>
      <c r="K76" s="513">
        <v>6106.5</v>
      </c>
    </row>
    <row r="77" spans="1:11" ht="14.4" customHeight="1" x14ac:dyDescent="0.3">
      <c r="A77" s="507" t="s">
        <v>541</v>
      </c>
      <c r="B77" s="508" t="s">
        <v>542</v>
      </c>
      <c r="C77" s="509" t="s">
        <v>548</v>
      </c>
      <c r="D77" s="510" t="s">
        <v>549</v>
      </c>
      <c r="E77" s="509" t="s">
        <v>918</v>
      </c>
      <c r="F77" s="510" t="s">
        <v>919</v>
      </c>
      <c r="G77" s="509" t="s">
        <v>1062</v>
      </c>
      <c r="H77" s="509" t="s">
        <v>1063</v>
      </c>
      <c r="I77" s="512">
        <v>1138.5</v>
      </c>
      <c r="J77" s="512">
        <v>35</v>
      </c>
      <c r="K77" s="513">
        <v>39847.5</v>
      </c>
    </row>
    <row r="78" spans="1:11" ht="14.4" customHeight="1" x14ac:dyDescent="0.3">
      <c r="A78" s="507" t="s">
        <v>541</v>
      </c>
      <c r="B78" s="508" t="s">
        <v>542</v>
      </c>
      <c r="C78" s="509" t="s">
        <v>548</v>
      </c>
      <c r="D78" s="510" t="s">
        <v>549</v>
      </c>
      <c r="E78" s="509" t="s">
        <v>918</v>
      </c>
      <c r="F78" s="510" t="s">
        <v>919</v>
      </c>
      <c r="G78" s="509" t="s">
        <v>1064</v>
      </c>
      <c r="H78" s="509" t="s">
        <v>1065</v>
      </c>
      <c r="I78" s="512">
        <v>10062.5</v>
      </c>
      <c r="J78" s="512">
        <v>1</v>
      </c>
      <c r="K78" s="513">
        <v>10062.5</v>
      </c>
    </row>
    <row r="79" spans="1:11" ht="14.4" customHeight="1" x14ac:dyDescent="0.3">
      <c r="A79" s="507" t="s">
        <v>541</v>
      </c>
      <c r="B79" s="508" t="s">
        <v>542</v>
      </c>
      <c r="C79" s="509" t="s">
        <v>548</v>
      </c>
      <c r="D79" s="510" t="s">
        <v>549</v>
      </c>
      <c r="E79" s="509" t="s">
        <v>918</v>
      </c>
      <c r="F79" s="510" t="s">
        <v>919</v>
      </c>
      <c r="G79" s="509" t="s">
        <v>1066</v>
      </c>
      <c r="H79" s="509" t="s">
        <v>1067</v>
      </c>
      <c r="I79" s="512">
        <v>379.5</v>
      </c>
      <c r="J79" s="512">
        <v>22</v>
      </c>
      <c r="K79" s="513">
        <v>8349</v>
      </c>
    </row>
    <row r="80" spans="1:11" ht="14.4" customHeight="1" x14ac:dyDescent="0.3">
      <c r="A80" s="507" t="s">
        <v>541</v>
      </c>
      <c r="B80" s="508" t="s">
        <v>542</v>
      </c>
      <c r="C80" s="509" t="s">
        <v>548</v>
      </c>
      <c r="D80" s="510" t="s">
        <v>549</v>
      </c>
      <c r="E80" s="509" t="s">
        <v>918</v>
      </c>
      <c r="F80" s="510" t="s">
        <v>919</v>
      </c>
      <c r="G80" s="509" t="s">
        <v>1068</v>
      </c>
      <c r="H80" s="509" t="s">
        <v>1069</v>
      </c>
      <c r="I80" s="512">
        <v>2917.320068359375</v>
      </c>
      <c r="J80" s="512">
        <v>1</v>
      </c>
      <c r="K80" s="513">
        <v>2917.320068359375</v>
      </c>
    </row>
    <row r="81" spans="1:11" ht="14.4" customHeight="1" x14ac:dyDescent="0.3">
      <c r="A81" s="507" t="s">
        <v>541</v>
      </c>
      <c r="B81" s="508" t="s">
        <v>542</v>
      </c>
      <c r="C81" s="509" t="s">
        <v>548</v>
      </c>
      <c r="D81" s="510" t="s">
        <v>549</v>
      </c>
      <c r="E81" s="509" t="s">
        <v>918</v>
      </c>
      <c r="F81" s="510" t="s">
        <v>919</v>
      </c>
      <c r="G81" s="509" t="s">
        <v>1070</v>
      </c>
      <c r="H81" s="509" t="s">
        <v>1071</v>
      </c>
      <c r="I81" s="512">
        <v>224.65082168579102</v>
      </c>
      <c r="J81" s="512">
        <v>21</v>
      </c>
      <c r="K81" s="513">
        <v>4717.7000732421875</v>
      </c>
    </row>
    <row r="82" spans="1:11" ht="14.4" customHeight="1" x14ac:dyDescent="0.3">
      <c r="A82" s="507" t="s">
        <v>541</v>
      </c>
      <c r="B82" s="508" t="s">
        <v>542</v>
      </c>
      <c r="C82" s="509" t="s">
        <v>548</v>
      </c>
      <c r="D82" s="510" t="s">
        <v>549</v>
      </c>
      <c r="E82" s="509" t="s">
        <v>918</v>
      </c>
      <c r="F82" s="510" t="s">
        <v>919</v>
      </c>
      <c r="G82" s="509" t="s">
        <v>1072</v>
      </c>
      <c r="H82" s="509" t="s">
        <v>1073</v>
      </c>
      <c r="I82" s="512">
        <v>3070.0400390625</v>
      </c>
      <c r="J82" s="512">
        <v>1</v>
      </c>
      <c r="K82" s="513">
        <v>3070.0400390625</v>
      </c>
    </row>
    <row r="83" spans="1:11" ht="14.4" customHeight="1" x14ac:dyDescent="0.3">
      <c r="A83" s="507" t="s">
        <v>541</v>
      </c>
      <c r="B83" s="508" t="s">
        <v>542</v>
      </c>
      <c r="C83" s="509" t="s">
        <v>548</v>
      </c>
      <c r="D83" s="510" t="s">
        <v>549</v>
      </c>
      <c r="E83" s="509" t="s">
        <v>918</v>
      </c>
      <c r="F83" s="510" t="s">
        <v>919</v>
      </c>
      <c r="G83" s="509" t="s">
        <v>1074</v>
      </c>
      <c r="H83" s="509" t="s">
        <v>1075</v>
      </c>
      <c r="I83" s="512">
        <v>2323.919921875</v>
      </c>
      <c r="J83" s="512">
        <v>1</v>
      </c>
      <c r="K83" s="513">
        <v>2323.919921875</v>
      </c>
    </row>
    <row r="84" spans="1:11" ht="14.4" customHeight="1" x14ac:dyDescent="0.3">
      <c r="A84" s="507" t="s">
        <v>541</v>
      </c>
      <c r="B84" s="508" t="s">
        <v>542</v>
      </c>
      <c r="C84" s="509" t="s">
        <v>548</v>
      </c>
      <c r="D84" s="510" t="s">
        <v>549</v>
      </c>
      <c r="E84" s="509" t="s">
        <v>918</v>
      </c>
      <c r="F84" s="510" t="s">
        <v>919</v>
      </c>
      <c r="G84" s="509" t="s">
        <v>1076</v>
      </c>
      <c r="H84" s="509" t="s">
        <v>1077</v>
      </c>
      <c r="I84" s="512">
        <v>1576.5400390625</v>
      </c>
      <c r="J84" s="512">
        <v>4</v>
      </c>
      <c r="K84" s="513">
        <v>6306.16015625</v>
      </c>
    </row>
    <row r="85" spans="1:11" ht="14.4" customHeight="1" x14ac:dyDescent="0.3">
      <c r="A85" s="507" t="s">
        <v>541</v>
      </c>
      <c r="B85" s="508" t="s">
        <v>542</v>
      </c>
      <c r="C85" s="509" t="s">
        <v>548</v>
      </c>
      <c r="D85" s="510" t="s">
        <v>549</v>
      </c>
      <c r="E85" s="509" t="s">
        <v>918</v>
      </c>
      <c r="F85" s="510" t="s">
        <v>919</v>
      </c>
      <c r="G85" s="509" t="s">
        <v>1078</v>
      </c>
      <c r="H85" s="509" t="s">
        <v>1079</v>
      </c>
      <c r="I85" s="512">
        <v>1876.800048828125</v>
      </c>
      <c r="J85" s="512">
        <v>10</v>
      </c>
      <c r="K85" s="513">
        <v>18768.000244140625</v>
      </c>
    </row>
    <row r="86" spans="1:11" ht="14.4" customHeight="1" x14ac:dyDescent="0.3">
      <c r="A86" s="507" t="s">
        <v>541</v>
      </c>
      <c r="B86" s="508" t="s">
        <v>542</v>
      </c>
      <c r="C86" s="509" t="s">
        <v>548</v>
      </c>
      <c r="D86" s="510" t="s">
        <v>549</v>
      </c>
      <c r="E86" s="509" t="s">
        <v>918</v>
      </c>
      <c r="F86" s="510" t="s">
        <v>919</v>
      </c>
      <c r="G86" s="509" t="s">
        <v>1080</v>
      </c>
      <c r="H86" s="509" t="s">
        <v>1081</v>
      </c>
      <c r="I86" s="512">
        <v>2571.75</v>
      </c>
      <c r="J86" s="512">
        <v>5</v>
      </c>
      <c r="K86" s="513">
        <v>12858.740234375</v>
      </c>
    </row>
    <row r="87" spans="1:11" ht="14.4" customHeight="1" x14ac:dyDescent="0.3">
      <c r="A87" s="507" t="s">
        <v>541</v>
      </c>
      <c r="B87" s="508" t="s">
        <v>542</v>
      </c>
      <c r="C87" s="509" t="s">
        <v>548</v>
      </c>
      <c r="D87" s="510" t="s">
        <v>549</v>
      </c>
      <c r="E87" s="509" t="s">
        <v>918</v>
      </c>
      <c r="F87" s="510" t="s">
        <v>919</v>
      </c>
      <c r="G87" s="509" t="s">
        <v>1082</v>
      </c>
      <c r="H87" s="509" t="s">
        <v>1083</v>
      </c>
      <c r="I87" s="512">
        <v>2990</v>
      </c>
      <c r="J87" s="512">
        <v>4</v>
      </c>
      <c r="K87" s="513">
        <v>11960</v>
      </c>
    </row>
    <row r="88" spans="1:11" ht="14.4" customHeight="1" x14ac:dyDescent="0.3">
      <c r="A88" s="507" t="s">
        <v>541</v>
      </c>
      <c r="B88" s="508" t="s">
        <v>542</v>
      </c>
      <c r="C88" s="509" t="s">
        <v>548</v>
      </c>
      <c r="D88" s="510" t="s">
        <v>549</v>
      </c>
      <c r="E88" s="509" t="s">
        <v>918</v>
      </c>
      <c r="F88" s="510" t="s">
        <v>919</v>
      </c>
      <c r="G88" s="509" t="s">
        <v>1084</v>
      </c>
      <c r="H88" s="509" t="s">
        <v>1085</v>
      </c>
      <c r="I88" s="512">
        <v>3318.7900390625</v>
      </c>
      <c r="J88" s="512">
        <v>1</v>
      </c>
      <c r="K88" s="513">
        <v>3318.7900390625</v>
      </c>
    </row>
    <row r="89" spans="1:11" ht="14.4" customHeight="1" x14ac:dyDescent="0.3">
      <c r="A89" s="507" t="s">
        <v>541</v>
      </c>
      <c r="B89" s="508" t="s">
        <v>542</v>
      </c>
      <c r="C89" s="509" t="s">
        <v>548</v>
      </c>
      <c r="D89" s="510" t="s">
        <v>549</v>
      </c>
      <c r="E89" s="509" t="s">
        <v>918</v>
      </c>
      <c r="F89" s="510" t="s">
        <v>919</v>
      </c>
      <c r="G89" s="509" t="s">
        <v>1086</v>
      </c>
      <c r="H89" s="509" t="s">
        <v>1087</v>
      </c>
      <c r="I89" s="512">
        <v>3261.39990234375</v>
      </c>
      <c r="J89" s="512">
        <v>1</v>
      </c>
      <c r="K89" s="513">
        <v>3261.39990234375</v>
      </c>
    </row>
    <row r="90" spans="1:11" ht="14.4" customHeight="1" x14ac:dyDescent="0.3">
      <c r="A90" s="507" t="s">
        <v>541</v>
      </c>
      <c r="B90" s="508" t="s">
        <v>542</v>
      </c>
      <c r="C90" s="509" t="s">
        <v>548</v>
      </c>
      <c r="D90" s="510" t="s">
        <v>549</v>
      </c>
      <c r="E90" s="509" t="s">
        <v>918</v>
      </c>
      <c r="F90" s="510" t="s">
        <v>919</v>
      </c>
      <c r="G90" s="509" t="s">
        <v>1088</v>
      </c>
      <c r="H90" s="509" t="s">
        <v>1089</v>
      </c>
      <c r="I90" s="512">
        <v>1876.800048828125</v>
      </c>
      <c r="J90" s="512">
        <v>5</v>
      </c>
      <c r="K90" s="513">
        <v>9384.000244140625</v>
      </c>
    </row>
    <row r="91" spans="1:11" ht="14.4" customHeight="1" x14ac:dyDescent="0.3">
      <c r="A91" s="507" t="s">
        <v>541</v>
      </c>
      <c r="B91" s="508" t="s">
        <v>542</v>
      </c>
      <c r="C91" s="509" t="s">
        <v>548</v>
      </c>
      <c r="D91" s="510" t="s">
        <v>549</v>
      </c>
      <c r="E91" s="509" t="s">
        <v>918</v>
      </c>
      <c r="F91" s="510" t="s">
        <v>919</v>
      </c>
      <c r="G91" s="509" t="s">
        <v>1090</v>
      </c>
      <c r="H91" s="509" t="s">
        <v>1091</v>
      </c>
      <c r="I91" s="512">
        <v>1876.800048828125</v>
      </c>
      <c r="J91" s="512">
        <v>5</v>
      </c>
      <c r="K91" s="513">
        <v>9384.000244140625</v>
      </c>
    </row>
    <row r="92" spans="1:11" ht="14.4" customHeight="1" x14ac:dyDescent="0.3">
      <c r="A92" s="507" t="s">
        <v>541</v>
      </c>
      <c r="B92" s="508" t="s">
        <v>542</v>
      </c>
      <c r="C92" s="509" t="s">
        <v>548</v>
      </c>
      <c r="D92" s="510" t="s">
        <v>549</v>
      </c>
      <c r="E92" s="509" t="s">
        <v>918</v>
      </c>
      <c r="F92" s="510" t="s">
        <v>919</v>
      </c>
      <c r="G92" s="509" t="s">
        <v>1092</v>
      </c>
      <c r="H92" s="509" t="s">
        <v>1093</v>
      </c>
      <c r="I92" s="512">
        <v>2875</v>
      </c>
      <c r="J92" s="512">
        <v>1</v>
      </c>
      <c r="K92" s="513">
        <v>2875</v>
      </c>
    </row>
    <row r="93" spans="1:11" ht="14.4" customHeight="1" x14ac:dyDescent="0.3">
      <c r="A93" s="507" t="s">
        <v>541</v>
      </c>
      <c r="B93" s="508" t="s">
        <v>542</v>
      </c>
      <c r="C93" s="509" t="s">
        <v>548</v>
      </c>
      <c r="D93" s="510" t="s">
        <v>549</v>
      </c>
      <c r="E93" s="509" t="s">
        <v>918</v>
      </c>
      <c r="F93" s="510" t="s">
        <v>919</v>
      </c>
      <c r="G93" s="509" t="s">
        <v>1094</v>
      </c>
      <c r="H93" s="509" t="s">
        <v>1095</v>
      </c>
      <c r="I93" s="512">
        <v>82026.28125</v>
      </c>
      <c r="J93" s="512">
        <v>5</v>
      </c>
      <c r="K93" s="513">
        <v>410131.40625</v>
      </c>
    </row>
    <row r="94" spans="1:11" ht="14.4" customHeight="1" x14ac:dyDescent="0.3">
      <c r="A94" s="507" t="s">
        <v>541</v>
      </c>
      <c r="B94" s="508" t="s">
        <v>542</v>
      </c>
      <c r="C94" s="509" t="s">
        <v>548</v>
      </c>
      <c r="D94" s="510" t="s">
        <v>549</v>
      </c>
      <c r="E94" s="509" t="s">
        <v>918</v>
      </c>
      <c r="F94" s="510" t="s">
        <v>919</v>
      </c>
      <c r="G94" s="509" t="s">
        <v>1096</v>
      </c>
      <c r="H94" s="509" t="s">
        <v>1097</v>
      </c>
      <c r="I94" s="512">
        <v>343.85000610351562</v>
      </c>
      <c r="J94" s="512">
        <v>50</v>
      </c>
      <c r="K94" s="513">
        <v>17192.5</v>
      </c>
    </row>
    <row r="95" spans="1:11" ht="14.4" customHeight="1" x14ac:dyDescent="0.3">
      <c r="A95" s="507" t="s">
        <v>541</v>
      </c>
      <c r="B95" s="508" t="s">
        <v>542</v>
      </c>
      <c r="C95" s="509" t="s">
        <v>548</v>
      </c>
      <c r="D95" s="510" t="s">
        <v>549</v>
      </c>
      <c r="E95" s="509" t="s">
        <v>918</v>
      </c>
      <c r="F95" s="510" t="s">
        <v>919</v>
      </c>
      <c r="G95" s="509" t="s">
        <v>1098</v>
      </c>
      <c r="H95" s="509" t="s">
        <v>1099</v>
      </c>
      <c r="I95" s="512">
        <v>1147.7835804332387</v>
      </c>
      <c r="J95" s="512">
        <v>216</v>
      </c>
      <c r="K95" s="513">
        <v>258524.60009765625</v>
      </c>
    </row>
    <row r="96" spans="1:11" ht="14.4" customHeight="1" x14ac:dyDescent="0.3">
      <c r="A96" s="507" t="s">
        <v>541</v>
      </c>
      <c r="B96" s="508" t="s">
        <v>542</v>
      </c>
      <c r="C96" s="509" t="s">
        <v>548</v>
      </c>
      <c r="D96" s="510" t="s">
        <v>549</v>
      </c>
      <c r="E96" s="509" t="s">
        <v>918</v>
      </c>
      <c r="F96" s="510" t="s">
        <v>919</v>
      </c>
      <c r="G96" s="509" t="s">
        <v>1100</v>
      </c>
      <c r="H96" s="509" t="s">
        <v>1101</v>
      </c>
      <c r="I96" s="512">
        <v>1128.1390769264915</v>
      </c>
      <c r="J96" s="512">
        <v>216</v>
      </c>
      <c r="K96" s="513">
        <v>254098.88732910156</v>
      </c>
    </row>
    <row r="97" spans="1:11" ht="14.4" customHeight="1" x14ac:dyDescent="0.3">
      <c r="A97" s="507" t="s">
        <v>541</v>
      </c>
      <c r="B97" s="508" t="s">
        <v>542</v>
      </c>
      <c r="C97" s="509" t="s">
        <v>548</v>
      </c>
      <c r="D97" s="510" t="s">
        <v>549</v>
      </c>
      <c r="E97" s="509" t="s">
        <v>918</v>
      </c>
      <c r="F97" s="510" t="s">
        <v>919</v>
      </c>
      <c r="G97" s="509" t="s">
        <v>1102</v>
      </c>
      <c r="H97" s="509" t="s">
        <v>1103</v>
      </c>
      <c r="I97" s="512">
        <v>3462.5400390625</v>
      </c>
      <c r="J97" s="512">
        <v>125</v>
      </c>
      <c r="K97" s="513">
        <v>432816.9921875</v>
      </c>
    </row>
    <row r="98" spans="1:11" ht="14.4" customHeight="1" x14ac:dyDescent="0.3">
      <c r="A98" s="507" t="s">
        <v>541</v>
      </c>
      <c r="B98" s="508" t="s">
        <v>542</v>
      </c>
      <c r="C98" s="509" t="s">
        <v>548</v>
      </c>
      <c r="D98" s="510" t="s">
        <v>549</v>
      </c>
      <c r="E98" s="509" t="s">
        <v>918</v>
      </c>
      <c r="F98" s="510" t="s">
        <v>919</v>
      </c>
      <c r="G98" s="509" t="s">
        <v>1104</v>
      </c>
      <c r="H98" s="509" t="s">
        <v>1105</v>
      </c>
      <c r="I98" s="512">
        <v>901.5999755859375</v>
      </c>
      <c r="J98" s="512">
        <v>75</v>
      </c>
      <c r="K98" s="513">
        <v>67620</v>
      </c>
    </row>
    <row r="99" spans="1:11" ht="14.4" customHeight="1" x14ac:dyDescent="0.3">
      <c r="A99" s="507" t="s">
        <v>541</v>
      </c>
      <c r="B99" s="508" t="s">
        <v>542</v>
      </c>
      <c r="C99" s="509" t="s">
        <v>548</v>
      </c>
      <c r="D99" s="510" t="s">
        <v>549</v>
      </c>
      <c r="E99" s="509" t="s">
        <v>918</v>
      </c>
      <c r="F99" s="510" t="s">
        <v>919</v>
      </c>
      <c r="G99" s="509" t="s">
        <v>1106</v>
      </c>
      <c r="H99" s="509" t="s">
        <v>1107</v>
      </c>
      <c r="I99" s="512">
        <v>2427.909912109375</v>
      </c>
      <c r="J99" s="512">
        <v>9</v>
      </c>
      <c r="K99" s="513">
        <v>21851.189208984375</v>
      </c>
    </row>
    <row r="100" spans="1:11" ht="14.4" customHeight="1" x14ac:dyDescent="0.3">
      <c r="A100" s="507" t="s">
        <v>541</v>
      </c>
      <c r="B100" s="508" t="s">
        <v>542</v>
      </c>
      <c r="C100" s="509" t="s">
        <v>548</v>
      </c>
      <c r="D100" s="510" t="s">
        <v>549</v>
      </c>
      <c r="E100" s="509" t="s">
        <v>918</v>
      </c>
      <c r="F100" s="510" t="s">
        <v>919</v>
      </c>
      <c r="G100" s="509" t="s">
        <v>1108</v>
      </c>
      <c r="H100" s="509" t="s">
        <v>1109</v>
      </c>
      <c r="I100" s="512">
        <v>3088.159912109375</v>
      </c>
      <c r="J100" s="512">
        <v>9</v>
      </c>
      <c r="K100" s="513">
        <v>27793.439208984375</v>
      </c>
    </row>
    <row r="101" spans="1:11" ht="14.4" customHeight="1" x14ac:dyDescent="0.3">
      <c r="A101" s="507" t="s">
        <v>541</v>
      </c>
      <c r="B101" s="508" t="s">
        <v>542</v>
      </c>
      <c r="C101" s="509" t="s">
        <v>548</v>
      </c>
      <c r="D101" s="510" t="s">
        <v>549</v>
      </c>
      <c r="E101" s="509" t="s">
        <v>918</v>
      </c>
      <c r="F101" s="510" t="s">
        <v>919</v>
      </c>
      <c r="G101" s="509" t="s">
        <v>1110</v>
      </c>
      <c r="H101" s="509" t="s">
        <v>1111</v>
      </c>
      <c r="I101" s="512">
        <v>3579.610107421875</v>
      </c>
      <c r="J101" s="512">
        <v>40</v>
      </c>
      <c r="K101" s="513">
        <v>143184.19921875</v>
      </c>
    </row>
    <row r="102" spans="1:11" ht="14.4" customHeight="1" x14ac:dyDescent="0.3">
      <c r="A102" s="507" t="s">
        <v>541</v>
      </c>
      <c r="B102" s="508" t="s">
        <v>542</v>
      </c>
      <c r="C102" s="509" t="s">
        <v>548</v>
      </c>
      <c r="D102" s="510" t="s">
        <v>549</v>
      </c>
      <c r="E102" s="509" t="s">
        <v>918</v>
      </c>
      <c r="F102" s="510" t="s">
        <v>919</v>
      </c>
      <c r="G102" s="509" t="s">
        <v>1112</v>
      </c>
      <c r="H102" s="509" t="s">
        <v>1113</v>
      </c>
      <c r="I102" s="512">
        <v>16031</v>
      </c>
      <c r="J102" s="512">
        <v>4</v>
      </c>
      <c r="K102" s="513">
        <v>64124</v>
      </c>
    </row>
    <row r="103" spans="1:11" ht="14.4" customHeight="1" x14ac:dyDescent="0.3">
      <c r="A103" s="507" t="s">
        <v>541</v>
      </c>
      <c r="B103" s="508" t="s">
        <v>542</v>
      </c>
      <c r="C103" s="509" t="s">
        <v>548</v>
      </c>
      <c r="D103" s="510" t="s">
        <v>549</v>
      </c>
      <c r="E103" s="509" t="s">
        <v>918</v>
      </c>
      <c r="F103" s="510" t="s">
        <v>919</v>
      </c>
      <c r="G103" s="509" t="s">
        <v>1114</v>
      </c>
      <c r="H103" s="509" t="s">
        <v>1115</v>
      </c>
      <c r="I103" s="512">
        <v>20849.5</v>
      </c>
      <c r="J103" s="512">
        <v>2</v>
      </c>
      <c r="K103" s="513">
        <v>41699</v>
      </c>
    </row>
    <row r="104" spans="1:11" ht="14.4" customHeight="1" x14ac:dyDescent="0.3">
      <c r="A104" s="507" t="s">
        <v>541</v>
      </c>
      <c r="B104" s="508" t="s">
        <v>542</v>
      </c>
      <c r="C104" s="509" t="s">
        <v>548</v>
      </c>
      <c r="D104" s="510" t="s">
        <v>549</v>
      </c>
      <c r="E104" s="509" t="s">
        <v>918</v>
      </c>
      <c r="F104" s="510" t="s">
        <v>919</v>
      </c>
      <c r="G104" s="509" t="s">
        <v>1116</v>
      </c>
      <c r="H104" s="509" t="s">
        <v>1117</v>
      </c>
      <c r="I104" s="512">
        <v>102952.140625</v>
      </c>
      <c r="J104" s="512">
        <v>1</v>
      </c>
      <c r="K104" s="513">
        <v>102952.140625</v>
      </c>
    </row>
    <row r="105" spans="1:11" ht="14.4" customHeight="1" x14ac:dyDescent="0.3">
      <c r="A105" s="507" t="s">
        <v>541</v>
      </c>
      <c r="B105" s="508" t="s">
        <v>542</v>
      </c>
      <c r="C105" s="509" t="s">
        <v>548</v>
      </c>
      <c r="D105" s="510" t="s">
        <v>549</v>
      </c>
      <c r="E105" s="509" t="s">
        <v>918</v>
      </c>
      <c r="F105" s="510" t="s">
        <v>919</v>
      </c>
      <c r="G105" s="509" t="s">
        <v>1118</v>
      </c>
      <c r="H105" s="509" t="s">
        <v>1119</v>
      </c>
      <c r="I105" s="512">
        <v>2184.916326349432</v>
      </c>
      <c r="J105" s="512">
        <v>21</v>
      </c>
      <c r="K105" s="513">
        <v>46923.67919921875</v>
      </c>
    </row>
    <row r="106" spans="1:11" ht="14.4" customHeight="1" x14ac:dyDescent="0.3">
      <c r="A106" s="507" t="s">
        <v>541</v>
      </c>
      <c r="B106" s="508" t="s">
        <v>542</v>
      </c>
      <c r="C106" s="509" t="s">
        <v>548</v>
      </c>
      <c r="D106" s="510" t="s">
        <v>549</v>
      </c>
      <c r="E106" s="509" t="s">
        <v>918</v>
      </c>
      <c r="F106" s="510" t="s">
        <v>919</v>
      </c>
      <c r="G106" s="509" t="s">
        <v>1120</v>
      </c>
      <c r="H106" s="509" t="s">
        <v>1121</v>
      </c>
      <c r="I106" s="512">
        <v>2288.9599609375</v>
      </c>
      <c r="J106" s="512">
        <v>20</v>
      </c>
      <c r="K106" s="513">
        <v>45779.19921875</v>
      </c>
    </row>
    <row r="107" spans="1:11" ht="14.4" customHeight="1" x14ac:dyDescent="0.3">
      <c r="A107" s="507" t="s">
        <v>541</v>
      </c>
      <c r="B107" s="508" t="s">
        <v>542</v>
      </c>
      <c r="C107" s="509" t="s">
        <v>548</v>
      </c>
      <c r="D107" s="510" t="s">
        <v>549</v>
      </c>
      <c r="E107" s="509" t="s">
        <v>918</v>
      </c>
      <c r="F107" s="510" t="s">
        <v>919</v>
      </c>
      <c r="G107" s="509" t="s">
        <v>1122</v>
      </c>
      <c r="H107" s="509" t="s">
        <v>1123</v>
      </c>
      <c r="I107" s="512">
        <v>6348</v>
      </c>
      <c r="J107" s="512">
        <v>1</v>
      </c>
      <c r="K107" s="513">
        <v>6348</v>
      </c>
    </row>
    <row r="108" spans="1:11" ht="14.4" customHeight="1" x14ac:dyDescent="0.3">
      <c r="A108" s="507" t="s">
        <v>541</v>
      </c>
      <c r="B108" s="508" t="s">
        <v>542</v>
      </c>
      <c r="C108" s="509" t="s">
        <v>548</v>
      </c>
      <c r="D108" s="510" t="s">
        <v>549</v>
      </c>
      <c r="E108" s="509" t="s">
        <v>918</v>
      </c>
      <c r="F108" s="510" t="s">
        <v>919</v>
      </c>
      <c r="G108" s="509" t="s">
        <v>1124</v>
      </c>
      <c r="H108" s="509" t="s">
        <v>1125</v>
      </c>
      <c r="I108" s="512">
        <v>12420</v>
      </c>
      <c r="J108" s="512">
        <v>1</v>
      </c>
      <c r="K108" s="513">
        <v>12420</v>
      </c>
    </row>
    <row r="109" spans="1:11" ht="14.4" customHeight="1" x14ac:dyDescent="0.3">
      <c r="A109" s="507" t="s">
        <v>541</v>
      </c>
      <c r="B109" s="508" t="s">
        <v>542</v>
      </c>
      <c r="C109" s="509" t="s">
        <v>548</v>
      </c>
      <c r="D109" s="510" t="s">
        <v>549</v>
      </c>
      <c r="E109" s="509" t="s">
        <v>918</v>
      </c>
      <c r="F109" s="510" t="s">
        <v>919</v>
      </c>
      <c r="G109" s="509" t="s">
        <v>1126</v>
      </c>
      <c r="H109" s="509" t="s">
        <v>1127</v>
      </c>
      <c r="I109" s="512">
        <v>4899</v>
      </c>
      <c r="J109" s="512">
        <v>1</v>
      </c>
      <c r="K109" s="513">
        <v>4899</v>
      </c>
    </row>
    <row r="110" spans="1:11" ht="14.4" customHeight="1" x14ac:dyDescent="0.3">
      <c r="A110" s="507" t="s">
        <v>541</v>
      </c>
      <c r="B110" s="508" t="s">
        <v>542</v>
      </c>
      <c r="C110" s="509" t="s">
        <v>548</v>
      </c>
      <c r="D110" s="510" t="s">
        <v>549</v>
      </c>
      <c r="E110" s="509" t="s">
        <v>918</v>
      </c>
      <c r="F110" s="510" t="s">
        <v>919</v>
      </c>
      <c r="G110" s="509" t="s">
        <v>1128</v>
      </c>
      <c r="H110" s="509" t="s">
        <v>1129</v>
      </c>
      <c r="I110" s="512">
        <v>2445.7124633789062</v>
      </c>
      <c r="J110" s="512">
        <v>7</v>
      </c>
      <c r="K110" s="513">
        <v>16976.2998046875</v>
      </c>
    </row>
    <row r="111" spans="1:11" ht="14.4" customHeight="1" x14ac:dyDescent="0.3">
      <c r="A111" s="507" t="s">
        <v>541</v>
      </c>
      <c r="B111" s="508" t="s">
        <v>542</v>
      </c>
      <c r="C111" s="509" t="s">
        <v>548</v>
      </c>
      <c r="D111" s="510" t="s">
        <v>549</v>
      </c>
      <c r="E111" s="509" t="s">
        <v>918</v>
      </c>
      <c r="F111" s="510" t="s">
        <v>919</v>
      </c>
      <c r="G111" s="509" t="s">
        <v>1130</v>
      </c>
      <c r="H111" s="509" t="s">
        <v>1131</v>
      </c>
      <c r="I111" s="512">
        <v>249.52258049787761</v>
      </c>
      <c r="J111" s="512">
        <v>72</v>
      </c>
      <c r="K111" s="513">
        <v>17965.625795847191</v>
      </c>
    </row>
    <row r="112" spans="1:11" ht="14.4" customHeight="1" x14ac:dyDescent="0.3">
      <c r="A112" s="507" t="s">
        <v>541</v>
      </c>
      <c r="B112" s="508" t="s">
        <v>542</v>
      </c>
      <c r="C112" s="509" t="s">
        <v>548</v>
      </c>
      <c r="D112" s="510" t="s">
        <v>549</v>
      </c>
      <c r="E112" s="509" t="s">
        <v>918</v>
      </c>
      <c r="F112" s="510" t="s">
        <v>919</v>
      </c>
      <c r="G112" s="509" t="s">
        <v>1132</v>
      </c>
      <c r="H112" s="509" t="s">
        <v>1133</v>
      </c>
      <c r="I112" s="512">
        <v>563.84500122070313</v>
      </c>
      <c r="J112" s="512">
        <v>2</v>
      </c>
      <c r="K112" s="513">
        <v>1127.6900024414062</v>
      </c>
    </row>
    <row r="113" spans="1:11" ht="14.4" customHeight="1" x14ac:dyDescent="0.3">
      <c r="A113" s="507" t="s">
        <v>541</v>
      </c>
      <c r="B113" s="508" t="s">
        <v>542</v>
      </c>
      <c r="C113" s="509" t="s">
        <v>548</v>
      </c>
      <c r="D113" s="510" t="s">
        <v>549</v>
      </c>
      <c r="E113" s="509" t="s">
        <v>918</v>
      </c>
      <c r="F113" s="510" t="s">
        <v>919</v>
      </c>
      <c r="G113" s="509" t="s">
        <v>1134</v>
      </c>
      <c r="H113" s="509" t="s">
        <v>1135</v>
      </c>
      <c r="I113" s="512">
        <v>675.21499633789062</v>
      </c>
      <c r="J113" s="512">
        <v>2</v>
      </c>
      <c r="K113" s="513">
        <v>1350.4299926757812</v>
      </c>
    </row>
    <row r="114" spans="1:11" ht="14.4" customHeight="1" x14ac:dyDescent="0.3">
      <c r="A114" s="507" t="s">
        <v>541</v>
      </c>
      <c r="B114" s="508" t="s">
        <v>542</v>
      </c>
      <c r="C114" s="509" t="s">
        <v>548</v>
      </c>
      <c r="D114" s="510" t="s">
        <v>549</v>
      </c>
      <c r="E114" s="509" t="s">
        <v>918</v>
      </c>
      <c r="F114" s="510" t="s">
        <v>919</v>
      </c>
      <c r="G114" s="509" t="s">
        <v>1136</v>
      </c>
      <c r="H114" s="509" t="s">
        <v>1137</v>
      </c>
      <c r="I114" s="512">
        <v>1437.5</v>
      </c>
      <c r="J114" s="512">
        <v>1</v>
      </c>
      <c r="K114" s="513">
        <v>1437.5</v>
      </c>
    </row>
    <row r="115" spans="1:11" ht="14.4" customHeight="1" x14ac:dyDescent="0.3">
      <c r="A115" s="507" t="s">
        <v>541</v>
      </c>
      <c r="B115" s="508" t="s">
        <v>542</v>
      </c>
      <c r="C115" s="509" t="s">
        <v>548</v>
      </c>
      <c r="D115" s="510" t="s">
        <v>549</v>
      </c>
      <c r="E115" s="509" t="s">
        <v>918</v>
      </c>
      <c r="F115" s="510" t="s">
        <v>919</v>
      </c>
      <c r="G115" s="509" t="s">
        <v>1138</v>
      </c>
      <c r="H115" s="509" t="s">
        <v>1139</v>
      </c>
      <c r="I115" s="512">
        <v>2520</v>
      </c>
      <c r="J115" s="512">
        <v>10</v>
      </c>
      <c r="K115" s="513">
        <v>25200</v>
      </c>
    </row>
    <row r="116" spans="1:11" ht="14.4" customHeight="1" x14ac:dyDescent="0.3">
      <c r="A116" s="507" t="s">
        <v>541</v>
      </c>
      <c r="B116" s="508" t="s">
        <v>542</v>
      </c>
      <c r="C116" s="509" t="s">
        <v>548</v>
      </c>
      <c r="D116" s="510" t="s">
        <v>549</v>
      </c>
      <c r="E116" s="509" t="s">
        <v>918</v>
      </c>
      <c r="F116" s="510" t="s">
        <v>919</v>
      </c>
      <c r="G116" s="509" t="s">
        <v>1140</v>
      </c>
      <c r="H116" s="509" t="s">
        <v>1141</v>
      </c>
      <c r="I116" s="512">
        <v>2123.550048828125</v>
      </c>
      <c r="J116" s="512">
        <v>1</v>
      </c>
      <c r="K116" s="513">
        <v>2123.550048828125</v>
      </c>
    </row>
    <row r="117" spans="1:11" ht="14.4" customHeight="1" x14ac:dyDescent="0.3">
      <c r="A117" s="507" t="s">
        <v>541</v>
      </c>
      <c r="B117" s="508" t="s">
        <v>542</v>
      </c>
      <c r="C117" s="509" t="s">
        <v>548</v>
      </c>
      <c r="D117" s="510" t="s">
        <v>549</v>
      </c>
      <c r="E117" s="509" t="s">
        <v>918</v>
      </c>
      <c r="F117" s="510" t="s">
        <v>919</v>
      </c>
      <c r="G117" s="509" t="s">
        <v>1142</v>
      </c>
      <c r="H117" s="509" t="s">
        <v>1143</v>
      </c>
      <c r="I117" s="512">
        <v>1352.4000244140625</v>
      </c>
      <c r="J117" s="512">
        <v>62</v>
      </c>
      <c r="K117" s="513">
        <v>83848.800048828125</v>
      </c>
    </row>
    <row r="118" spans="1:11" ht="14.4" customHeight="1" x14ac:dyDescent="0.3">
      <c r="A118" s="507" t="s">
        <v>541</v>
      </c>
      <c r="B118" s="508" t="s">
        <v>542</v>
      </c>
      <c r="C118" s="509" t="s">
        <v>548</v>
      </c>
      <c r="D118" s="510" t="s">
        <v>549</v>
      </c>
      <c r="E118" s="509" t="s">
        <v>918</v>
      </c>
      <c r="F118" s="510" t="s">
        <v>919</v>
      </c>
      <c r="G118" s="509" t="s">
        <v>1144</v>
      </c>
      <c r="H118" s="509" t="s">
        <v>1145</v>
      </c>
      <c r="I118" s="512">
        <v>1454.52001953125</v>
      </c>
      <c r="J118" s="512">
        <v>95</v>
      </c>
      <c r="K118" s="513">
        <v>138179.40234375</v>
      </c>
    </row>
    <row r="119" spans="1:11" ht="14.4" customHeight="1" x14ac:dyDescent="0.3">
      <c r="A119" s="507" t="s">
        <v>541</v>
      </c>
      <c r="B119" s="508" t="s">
        <v>542</v>
      </c>
      <c r="C119" s="509" t="s">
        <v>548</v>
      </c>
      <c r="D119" s="510" t="s">
        <v>549</v>
      </c>
      <c r="E119" s="509" t="s">
        <v>918</v>
      </c>
      <c r="F119" s="510" t="s">
        <v>919</v>
      </c>
      <c r="G119" s="509" t="s">
        <v>1146</v>
      </c>
      <c r="H119" s="509" t="s">
        <v>1147</v>
      </c>
      <c r="I119" s="512">
        <v>6877.919921875</v>
      </c>
      <c r="J119" s="512">
        <v>16</v>
      </c>
      <c r="K119" s="513">
        <v>110046.71875</v>
      </c>
    </row>
    <row r="120" spans="1:11" ht="14.4" customHeight="1" x14ac:dyDescent="0.3">
      <c r="A120" s="507" t="s">
        <v>541</v>
      </c>
      <c r="B120" s="508" t="s">
        <v>542</v>
      </c>
      <c r="C120" s="509" t="s">
        <v>548</v>
      </c>
      <c r="D120" s="510" t="s">
        <v>549</v>
      </c>
      <c r="E120" s="509" t="s">
        <v>918</v>
      </c>
      <c r="F120" s="510" t="s">
        <v>919</v>
      </c>
      <c r="G120" s="509" t="s">
        <v>1148</v>
      </c>
      <c r="H120" s="509" t="s">
        <v>1149</v>
      </c>
      <c r="I120" s="512">
        <v>297.66516876220703</v>
      </c>
      <c r="J120" s="512">
        <v>17</v>
      </c>
      <c r="K120" s="513">
        <v>5060.3300476074219</v>
      </c>
    </row>
    <row r="121" spans="1:11" ht="14.4" customHeight="1" x14ac:dyDescent="0.3">
      <c r="A121" s="507" t="s">
        <v>541</v>
      </c>
      <c r="B121" s="508" t="s">
        <v>542</v>
      </c>
      <c r="C121" s="509" t="s">
        <v>548</v>
      </c>
      <c r="D121" s="510" t="s">
        <v>549</v>
      </c>
      <c r="E121" s="509" t="s">
        <v>918</v>
      </c>
      <c r="F121" s="510" t="s">
        <v>919</v>
      </c>
      <c r="G121" s="509" t="s">
        <v>1150</v>
      </c>
      <c r="H121" s="509" t="s">
        <v>1151</v>
      </c>
      <c r="I121" s="512">
        <v>1909</v>
      </c>
      <c r="J121" s="512">
        <v>1</v>
      </c>
      <c r="K121" s="513">
        <v>1909</v>
      </c>
    </row>
    <row r="122" spans="1:11" ht="14.4" customHeight="1" x14ac:dyDescent="0.3">
      <c r="A122" s="507" t="s">
        <v>541</v>
      </c>
      <c r="B122" s="508" t="s">
        <v>542</v>
      </c>
      <c r="C122" s="509" t="s">
        <v>548</v>
      </c>
      <c r="D122" s="510" t="s">
        <v>549</v>
      </c>
      <c r="E122" s="509" t="s">
        <v>918</v>
      </c>
      <c r="F122" s="510" t="s">
        <v>919</v>
      </c>
      <c r="G122" s="509" t="s">
        <v>1152</v>
      </c>
      <c r="H122" s="509" t="s">
        <v>1153</v>
      </c>
      <c r="I122" s="512">
        <v>1437.5</v>
      </c>
      <c r="J122" s="512">
        <v>1</v>
      </c>
      <c r="K122" s="513">
        <v>1437.5</v>
      </c>
    </row>
    <row r="123" spans="1:11" ht="14.4" customHeight="1" x14ac:dyDescent="0.3">
      <c r="A123" s="507" t="s">
        <v>541</v>
      </c>
      <c r="B123" s="508" t="s">
        <v>542</v>
      </c>
      <c r="C123" s="509" t="s">
        <v>548</v>
      </c>
      <c r="D123" s="510" t="s">
        <v>549</v>
      </c>
      <c r="E123" s="509" t="s">
        <v>918</v>
      </c>
      <c r="F123" s="510" t="s">
        <v>919</v>
      </c>
      <c r="G123" s="509" t="s">
        <v>1154</v>
      </c>
      <c r="H123" s="509" t="s">
        <v>1155</v>
      </c>
      <c r="I123" s="512">
        <v>1437.5</v>
      </c>
      <c r="J123" s="512">
        <v>22</v>
      </c>
      <c r="K123" s="513">
        <v>31625</v>
      </c>
    </row>
    <row r="124" spans="1:11" ht="14.4" customHeight="1" x14ac:dyDescent="0.3">
      <c r="A124" s="507" t="s">
        <v>541</v>
      </c>
      <c r="B124" s="508" t="s">
        <v>542</v>
      </c>
      <c r="C124" s="509" t="s">
        <v>548</v>
      </c>
      <c r="D124" s="510" t="s">
        <v>549</v>
      </c>
      <c r="E124" s="509" t="s">
        <v>918</v>
      </c>
      <c r="F124" s="510" t="s">
        <v>919</v>
      </c>
      <c r="G124" s="509" t="s">
        <v>1156</v>
      </c>
      <c r="H124" s="509" t="s">
        <v>1157</v>
      </c>
      <c r="I124" s="512">
        <v>371.45999145507812</v>
      </c>
      <c r="J124" s="512">
        <v>1</v>
      </c>
      <c r="K124" s="513">
        <v>371.45999145507812</v>
      </c>
    </row>
    <row r="125" spans="1:11" ht="14.4" customHeight="1" x14ac:dyDescent="0.3">
      <c r="A125" s="507" t="s">
        <v>541</v>
      </c>
      <c r="B125" s="508" t="s">
        <v>542</v>
      </c>
      <c r="C125" s="509" t="s">
        <v>548</v>
      </c>
      <c r="D125" s="510" t="s">
        <v>549</v>
      </c>
      <c r="E125" s="509" t="s">
        <v>918</v>
      </c>
      <c r="F125" s="510" t="s">
        <v>919</v>
      </c>
      <c r="G125" s="509" t="s">
        <v>1158</v>
      </c>
      <c r="H125" s="509" t="s">
        <v>1159</v>
      </c>
      <c r="I125" s="512">
        <v>1254.530029296875</v>
      </c>
      <c r="J125" s="512">
        <v>195</v>
      </c>
      <c r="K125" s="513">
        <v>244632.955078125</v>
      </c>
    </row>
    <row r="126" spans="1:11" ht="14.4" customHeight="1" x14ac:dyDescent="0.3">
      <c r="A126" s="507" t="s">
        <v>541</v>
      </c>
      <c r="B126" s="508" t="s">
        <v>542</v>
      </c>
      <c r="C126" s="509" t="s">
        <v>548</v>
      </c>
      <c r="D126" s="510" t="s">
        <v>549</v>
      </c>
      <c r="E126" s="509" t="s">
        <v>918</v>
      </c>
      <c r="F126" s="510" t="s">
        <v>919</v>
      </c>
      <c r="G126" s="509" t="s">
        <v>1160</v>
      </c>
      <c r="H126" s="509" t="s">
        <v>1161</v>
      </c>
      <c r="I126" s="512">
        <v>1254.530029296875</v>
      </c>
      <c r="J126" s="512">
        <v>18</v>
      </c>
      <c r="K126" s="513">
        <v>22581.5</v>
      </c>
    </row>
    <row r="127" spans="1:11" ht="14.4" customHeight="1" x14ac:dyDescent="0.3">
      <c r="A127" s="507" t="s">
        <v>541</v>
      </c>
      <c r="B127" s="508" t="s">
        <v>542</v>
      </c>
      <c r="C127" s="509" t="s">
        <v>548</v>
      </c>
      <c r="D127" s="510" t="s">
        <v>549</v>
      </c>
      <c r="E127" s="509" t="s">
        <v>918</v>
      </c>
      <c r="F127" s="510" t="s">
        <v>919</v>
      </c>
      <c r="G127" s="509" t="s">
        <v>1162</v>
      </c>
      <c r="H127" s="509" t="s">
        <v>1163</v>
      </c>
      <c r="I127" s="512">
        <v>322</v>
      </c>
      <c r="J127" s="512">
        <v>5</v>
      </c>
      <c r="K127" s="513">
        <v>1610</v>
      </c>
    </row>
    <row r="128" spans="1:11" ht="14.4" customHeight="1" x14ac:dyDescent="0.3">
      <c r="A128" s="507" t="s">
        <v>541</v>
      </c>
      <c r="B128" s="508" t="s">
        <v>542</v>
      </c>
      <c r="C128" s="509" t="s">
        <v>548</v>
      </c>
      <c r="D128" s="510" t="s">
        <v>549</v>
      </c>
      <c r="E128" s="509" t="s">
        <v>918</v>
      </c>
      <c r="F128" s="510" t="s">
        <v>919</v>
      </c>
      <c r="G128" s="509" t="s">
        <v>1164</v>
      </c>
      <c r="H128" s="509" t="s">
        <v>1165</v>
      </c>
      <c r="I128" s="512">
        <v>84.699996948242188</v>
      </c>
      <c r="J128" s="512">
        <v>10</v>
      </c>
      <c r="K128" s="513">
        <v>847</v>
      </c>
    </row>
    <row r="129" spans="1:11" ht="14.4" customHeight="1" x14ac:dyDescent="0.3">
      <c r="A129" s="507" t="s">
        <v>541</v>
      </c>
      <c r="B129" s="508" t="s">
        <v>542</v>
      </c>
      <c r="C129" s="509" t="s">
        <v>548</v>
      </c>
      <c r="D129" s="510" t="s">
        <v>549</v>
      </c>
      <c r="E129" s="509" t="s">
        <v>918</v>
      </c>
      <c r="F129" s="510" t="s">
        <v>919</v>
      </c>
      <c r="G129" s="509" t="s">
        <v>1166</v>
      </c>
      <c r="H129" s="509" t="s">
        <v>1167</v>
      </c>
      <c r="I129" s="512">
        <v>108.90000152587891</v>
      </c>
      <c r="J129" s="512">
        <v>10</v>
      </c>
      <c r="K129" s="513">
        <v>1089</v>
      </c>
    </row>
    <row r="130" spans="1:11" ht="14.4" customHeight="1" x14ac:dyDescent="0.3">
      <c r="A130" s="507" t="s">
        <v>541</v>
      </c>
      <c r="B130" s="508" t="s">
        <v>542</v>
      </c>
      <c r="C130" s="509" t="s">
        <v>548</v>
      </c>
      <c r="D130" s="510" t="s">
        <v>549</v>
      </c>
      <c r="E130" s="509" t="s">
        <v>918</v>
      </c>
      <c r="F130" s="510" t="s">
        <v>919</v>
      </c>
      <c r="G130" s="509" t="s">
        <v>1168</v>
      </c>
      <c r="H130" s="509" t="s">
        <v>1169</v>
      </c>
      <c r="I130" s="512">
        <v>1400.3800048828125</v>
      </c>
      <c r="J130" s="512">
        <v>9</v>
      </c>
      <c r="K130" s="513">
        <v>12603.420043945313</v>
      </c>
    </row>
    <row r="131" spans="1:11" ht="14.4" customHeight="1" x14ac:dyDescent="0.3">
      <c r="A131" s="507" t="s">
        <v>541</v>
      </c>
      <c r="B131" s="508" t="s">
        <v>542</v>
      </c>
      <c r="C131" s="509" t="s">
        <v>548</v>
      </c>
      <c r="D131" s="510" t="s">
        <v>549</v>
      </c>
      <c r="E131" s="509" t="s">
        <v>918</v>
      </c>
      <c r="F131" s="510" t="s">
        <v>919</v>
      </c>
      <c r="G131" s="509" t="s">
        <v>1170</v>
      </c>
      <c r="H131" s="509" t="s">
        <v>1171</v>
      </c>
      <c r="I131" s="512">
        <v>1582.3499755859375</v>
      </c>
      <c r="J131" s="512">
        <v>9</v>
      </c>
      <c r="K131" s="513">
        <v>14241.149780273438</v>
      </c>
    </row>
    <row r="132" spans="1:11" ht="14.4" customHeight="1" x14ac:dyDescent="0.3">
      <c r="A132" s="507" t="s">
        <v>541</v>
      </c>
      <c r="B132" s="508" t="s">
        <v>542</v>
      </c>
      <c r="C132" s="509" t="s">
        <v>548</v>
      </c>
      <c r="D132" s="510" t="s">
        <v>549</v>
      </c>
      <c r="E132" s="509" t="s">
        <v>918</v>
      </c>
      <c r="F132" s="510" t="s">
        <v>919</v>
      </c>
      <c r="G132" s="509" t="s">
        <v>1172</v>
      </c>
      <c r="H132" s="509" t="s">
        <v>1173</v>
      </c>
      <c r="I132" s="512">
        <v>8128.8935546875</v>
      </c>
      <c r="J132" s="512">
        <v>6</v>
      </c>
      <c r="K132" s="513">
        <v>48773.3515625</v>
      </c>
    </row>
    <row r="133" spans="1:11" ht="14.4" customHeight="1" x14ac:dyDescent="0.3">
      <c r="A133" s="507" t="s">
        <v>541</v>
      </c>
      <c r="B133" s="508" t="s">
        <v>542</v>
      </c>
      <c r="C133" s="509" t="s">
        <v>548</v>
      </c>
      <c r="D133" s="510" t="s">
        <v>549</v>
      </c>
      <c r="E133" s="509" t="s">
        <v>918</v>
      </c>
      <c r="F133" s="510" t="s">
        <v>919</v>
      </c>
      <c r="G133" s="509" t="s">
        <v>1174</v>
      </c>
      <c r="H133" s="509" t="s">
        <v>1175</v>
      </c>
      <c r="I133" s="512">
        <v>414</v>
      </c>
      <c r="J133" s="512">
        <v>20</v>
      </c>
      <c r="K133" s="513">
        <v>8280</v>
      </c>
    </row>
    <row r="134" spans="1:11" ht="14.4" customHeight="1" x14ac:dyDescent="0.3">
      <c r="A134" s="507" t="s">
        <v>541</v>
      </c>
      <c r="B134" s="508" t="s">
        <v>542</v>
      </c>
      <c r="C134" s="509" t="s">
        <v>548</v>
      </c>
      <c r="D134" s="510" t="s">
        <v>549</v>
      </c>
      <c r="E134" s="509" t="s">
        <v>1176</v>
      </c>
      <c r="F134" s="510" t="s">
        <v>1177</v>
      </c>
      <c r="G134" s="509" t="s">
        <v>1178</v>
      </c>
      <c r="H134" s="509" t="s">
        <v>1179</v>
      </c>
      <c r="I134" s="512">
        <v>6.6399998664855957</v>
      </c>
      <c r="J134" s="512">
        <v>800</v>
      </c>
      <c r="K134" s="513">
        <v>5314.31982421875</v>
      </c>
    </row>
    <row r="135" spans="1:11" ht="14.4" customHeight="1" x14ac:dyDescent="0.3">
      <c r="A135" s="507" t="s">
        <v>541</v>
      </c>
      <c r="B135" s="508" t="s">
        <v>542</v>
      </c>
      <c r="C135" s="509" t="s">
        <v>548</v>
      </c>
      <c r="D135" s="510" t="s">
        <v>549</v>
      </c>
      <c r="E135" s="509" t="s">
        <v>1176</v>
      </c>
      <c r="F135" s="510" t="s">
        <v>1177</v>
      </c>
      <c r="G135" s="509" t="s">
        <v>1180</v>
      </c>
      <c r="H135" s="509" t="s">
        <v>1181</v>
      </c>
      <c r="I135" s="512">
        <v>0.25</v>
      </c>
      <c r="J135" s="512">
        <v>2000</v>
      </c>
      <c r="K135" s="513">
        <v>508.20001220703125</v>
      </c>
    </row>
    <row r="136" spans="1:11" ht="14.4" customHeight="1" x14ac:dyDescent="0.3">
      <c r="A136" s="507" t="s">
        <v>541</v>
      </c>
      <c r="B136" s="508" t="s">
        <v>542</v>
      </c>
      <c r="C136" s="509" t="s">
        <v>548</v>
      </c>
      <c r="D136" s="510" t="s">
        <v>549</v>
      </c>
      <c r="E136" s="509" t="s">
        <v>1176</v>
      </c>
      <c r="F136" s="510" t="s">
        <v>1177</v>
      </c>
      <c r="G136" s="509" t="s">
        <v>1182</v>
      </c>
      <c r="H136" s="509" t="s">
        <v>1183</v>
      </c>
      <c r="I136" s="512">
        <v>0.44999998807907104</v>
      </c>
      <c r="J136" s="512">
        <v>3000</v>
      </c>
      <c r="K136" s="513">
        <v>1343.1000366210937</v>
      </c>
    </row>
    <row r="137" spans="1:11" ht="14.4" customHeight="1" x14ac:dyDescent="0.3">
      <c r="A137" s="507" t="s">
        <v>541</v>
      </c>
      <c r="B137" s="508" t="s">
        <v>542</v>
      </c>
      <c r="C137" s="509" t="s">
        <v>548</v>
      </c>
      <c r="D137" s="510" t="s">
        <v>549</v>
      </c>
      <c r="E137" s="509" t="s">
        <v>1176</v>
      </c>
      <c r="F137" s="510" t="s">
        <v>1177</v>
      </c>
      <c r="G137" s="509" t="s">
        <v>1184</v>
      </c>
      <c r="H137" s="509" t="s">
        <v>1185</v>
      </c>
      <c r="I137" s="512">
        <v>0.33000001311302185</v>
      </c>
      <c r="J137" s="512">
        <v>24000</v>
      </c>
      <c r="K137" s="513">
        <v>7840.8001708984375</v>
      </c>
    </row>
    <row r="138" spans="1:11" ht="14.4" customHeight="1" x14ac:dyDescent="0.3">
      <c r="A138" s="507" t="s">
        <v>541</v>
      </c>
      <c r="B138" s="508" t="s">
        <v>542</v>
      </c>
      <c r="C138" s="509" t="s">
        <v>548</v>
      </c>
      <c r="D138" s="510" t="s">
        <v>549</v>
      </c>
      <c r="E138" s="509" t="s">
        <v>1176</v>
      </c>
      <c r="F138" s="510" t="s">
        <v>1177</v>
      </c>
      <c r="G138" s="509" t="s">
        <v>1186</v>
      </c>
      <c r="H138" s="509" t="s">
        <v>1187</v>
      </c>
      <c r="I138" s="512">
        <v>0.26666667395167881</v>
      </c>
      <c r="J138" s="512">
        <v>54000</v>
      </c>
      <c r="K138" s="513">
        <v>14381.400268554688</v>
      </c>
    </row>
    <row r="139" spans="1:11" ht="14.4" customHeight="1" x14ac:dyDescent="0.3">
      <c r="A139" s="507" t="s">
        <v>541</v>
      </c>
      <c r="B139" s="508" t="s">
        <v>542</v>
      </c>
      <c r="C139" s="509" t="s">
        <v>548</v>
      </c>
      <c r="D139" s="510" t="s">
        <v>549</v>
      </c>
      <c r="E139" s="509" t="s">
        <v>1188</v>
      </c>
      <c r="F139" s="510" t="s">
        <v>1189</v>
      </c>
      <c r="G139" s="509" t="s">
        <v>1190</v>
      </c>
      <c r="H139" s="509" t="s">
        <v>1191</v>
      </c>
      <c r="I139" s="512">
        <v>1.1699999570846558</v>
      </c>
      <c r="J139" s="512">
        <v>270</v>
      </c>
      <c r="K139" s="513">
        <v>315.89999389648437</v>
      </c>
    </row>
    <row r="140" spans="1:11" ht="14.4" customHeight="1" x14ac:dyDescent="0.3">
      <c r="A140" s="507" t="s">
        <v>541</v>
      </c>
      <c r="B140" s="508" t="s">
        <v>542</v>
      </c>
      <c r="C140" s="509" t="s">
        <v>548</v>
      </c>
      <c r="D140" s="510" t="s">
        <v>549</v>
      </c>
      <c r="E140" s="509" t="s">
        <v>1188</v>
      </c>
      <c r="F140" s="510" t="s">
        <v>1189</v>
      </c>
      <c r="G140" s="509" t="s">
        <v>1192</v>
      </c>
      <c r="H140" s="509" t="s">
        <v>1193</v>
      </c>
      <c r="I140" s="512">
        <v>13.020000457763672</v>
      </c>
      <c r="J140" s="512">
        <v>2</v>
      </c>
      <c r="K140" s="513">
        <v>26.040000915527344</v>
      </c>
    </row>
    <row r="141" spans="1:11" ht="14.4" customHeight="1" x14ac:dyDescent="0.3">
      <c r="A141" s="507" t="s">
        <v>541</v>
      </c>
      <c r="B141" s="508" t="s">
        <v>542</v>
      </c>
      <c r="C141" s="509" t="s">
        <v>548</v>
      </c>
      <c r="D141" s="510" t="s">
        <v>549</v>
      </c>
      <c r="E141" s="509" t="s">
        <v>1188</v>
      </c>
      <c r="F141" s="510" t="s">
        <v>1189</v>
      </c>
      <c r="G141" s="509" t="s">
        <v>1194</v>
      </c>
      <c r="H141" s="509" t="s">
        <v>1195</v>
      </c>
      <c r="I141" s="512">
        <v>17.620000839233398</v>
      </c>
      <c r="J141" s="512">
        <v>1</v>
      </c>
      <c r="K141" s="513">
        <v>17.620000839233398</v>
      </c>
    </row>
    <row r="142" spans="1:11" ht="14.4" customHeight="1" x14ac:dyDescent="0.3">
      <c r="A142" s="507" t="s">
        <v>541</v>
      </c>
      <c r="B142" s="508" t="s">
        <v>542</v>
      </c>
      <c r="C142" s="509" t="s">
        <v>548</v>
      </c>
      <c r="D142" s="510" t="s">
        <v>549</v>
      </c>
      <c r="E142" s="509" t="s">
        <v>1188</v>
      </c>
      <c r="F142" s="510" t="s">
        <v>1189</v>
      </c>
      <c r="G142" s="509" t="s">
        <v>1196</v>
      </c>
      <c r="H142" s="509" t="s">
        <v>1197</v>
      </c>
      <c r="I142" s="512">
        <v>28.734444088406033</v>
      </c>
      <c r="J142" s="512">
        <v>39</v>
      </c>
      <c r="K142" s="513">
        <v>1120.619966506958</v>
      </c>
    </row>
    <row r="143" spans="1:11" ht="14.4" customHeight="1" x14ac:dyDescent="0.3">
      <c r="A143" s="507" t="s">
        <v>541</v>
      </c>
      <c r="B143" s="508" t="s">
        <v>542</v>
      </c>
      <c r="C143" s="509" t="s">
        <v>548</v>
      </c>
      <c r="D143" s="510" t="s">
        <v>549</v>
      </c>
      <c r="E143" s="509" t="s">
        <v>1188</v>
      </c>
      <c r="F143" s="510" t="s">
        <v>1189</v>
      </c>
      <c r="G143" s="509" t="s">
        <v>1198</v>
      </c>
      <c r="H143" s="509" t="s">
        <v>1199</v>
      </c>
      <c r="I143" s="512">
        <v>9.3299999237060547</v>
      </c>
      <c r="J143" s="512">
        <v>1</v>
      </c>
      <c r="K143" s="513">
        <v>9.3299999237060547</v>
      </c>
    </row>
    <row r="144" spans="1:11" ht="14.4" customHeight="1" x14ac:dyDescent="0.3">
      <c r="A144" s="507" t="s">
        <v>541</v>
      </c>
      <c r="B144" s="508" t="s">
        <v>542</v>
      </c>
      <c r="C144" s="509" t="s">
        <v>548</v>
      </c>
      <c r="D144" s="510" t="s">
        <v>549</v>
      </c>
      <c r="E144" s="509" t="s">
        <v>1200</v>
      </c>
      <c r="F144" s="510" t="s">
        <v>1201</v>
      </c>
      <c r="G144" s="509" t="s">
        <v>1202</v>
      </c>
      <c r="H144" s="509" t="s">
        <v>1203</v>
      </c>
      <c r="I144" s="512">
        <v>748.989990234375</v>
      </c>
      <c r="J144" s="512">
        <v>9</v>
      </c>
      <c r="K144" s="513">
        <v>6740.909912109375</v>
      </c>
    </row>
    <row r="145" spans="1:11" ht="14.4" customHeight="1" x14ac:dyDescent="0.3">
      <c r="A145" s="507" t="s">
        <v>541</v>
      </c>
      <c r="B145" s="508" t="s">
        <v>542</v>
      </c>
      <c r="C145" s="509" t="s">
        <v>548</v>
      </c>
      <c r="D145" s="510" t="s">
        <v>549</v>
      </c>
      <c r="E145" s="509" t="s">
        <v>1200</v>
      </c>
      <c r="F145" s="510" t="s">
        <v>1201</v>
      </c>
      <c r="G145" s="509" t="s">
        <v>1204</v>
      </c>
      <c r="H145" s="509" t="s">
        <v>1205</v>
      </c>
      <c r="I145" s="512">
        <v>2.4600000381469727</v>
      </c>
      <c r="J145" s="512">
        <v>300</v>
      </c>
      <c r="K145" s="513">
        <v>738</v>
      </c>
    </row>
    <row r="146" spans="1:11" ht="14.4" customHeight="1" x14ac:dyDescent="0.3">
      <c r="A146" s="507" t="s">
        <v>541</v>
      </c>
      <c r="B146" s="508" t="s">
        <v>542</v>
      </c>
      <c r="C146" s="509" t="s">
        <v>548</v>
      </c>
      <c r="D146" s="510" t="s">
        <v>549</v>
      </c>
      <c r="E146" s="509" t="s">
        <v>1200</v>
      </c>
      <c r="F146" s="510" t="s">
        <v>1201</v>
      </c>
      <c r="G146" s="509" t="s">
        <v>1206</v>
      </c>
      <c r="H146" s="509" t="s">
        <v>1207</v>
      </c>
      <c r="I146" s="512">
        <v>0.61750000715255737</v>
      </c>
      <c r="J146" s="512">
        <v>24800</v>
      </c>
      <c r="K146" s="513">
        <v>15312.599975585938</v>
      </c>
    </row>
    <row r="147" spans="1:11" ht="14.4" customHeight="1" x14ac:dyDescent="0.3">
      <c r="A147" s="507" t="s">
        <v>541</v>
      </c>
      <c r="B147" s="508" t="s">
        <v>542</v>
      </c>
      <c r="C147" s="509" t="s">
        <v>548</v>
      </c>
      <c r="D147" s="510" t="s">
        <v>549</v>
      </c>
      <c r="E147" s="509" t="s">
        <v>1200</v>
      </c>
      <c r="F147" s="510" t="s">
        <v>1201</v>
      </c>
      <c r="G147" s="509" t="s">
        <v>1208</v>
      </c>
      <c r="H147" s="509" t="s">
        <v>1209</v>
      </c>
      <c r="I147" s="512">
        <v>0.31999999284744263</v>
      </c>
      <c r="J147" s="512">
        <v>18500</v>
      </c>
      <c r="K147" s="513">
        <v>5985.7498474121094</v>
      </c>
    </row>
    <row r="148" spans="1:11" ht="14.4" customHeight="1" x14ac:dyDescent="0.3">
      <c r="A148" s="507" t="s">
        <v>541</v>
      </c>
      <c r="B148" s="508" t="s">
        <v>542</v>
      </c>
      <c r="C148" s="509" t="s">
        <v>548</v>
      </c>
      <c r="D148" s="510" t="s">
        <v>549</v>
      </c>
      <c r="E148" s="509" t="s">
        <v>1200</v>
      </c>
      <c r="F148" s="510" t="s">
        <v>1201</v>
      </c>
      <c r="G148" s="509" t="s">
        <v>1210</v>
      </c>
      <c r="H148" s="509" t="s">
        <v>1211</v>
      </c>
      <c r="I148" s="512">
        <v>0.31999999284744263</v>
      </c>
      <c r="J148" s="512">
        <v>14000</v>
      </c>
      <c r="K148" s="513">
        <v>4444.4000549316406</v>
      </c>
    </row>
    <row r="149" spans="1:11" ht="14.4" customHeight="1" x14ac:dyDescent="0.3">
      <c r="A149" s="507" t="s">
        <v>541</v>
      </c>
      <c r="B149" s="508" t="s">
        <v>542</v>
      </c>
      <c r="C149" s="509" t="s">
        <v>548</v>
      </c>
      <c r="D149" s="510" t="s">
        <v>549</v>
      </c>
      <c r="E149" s="509" t="s">
        <v>1200</v>
      </c>
      <c r="F149" s="510" t="s">
        <v>1201</v>
      </c>
      <c r="G149" s="509" t="s">
        <v>1212</v>
      </c>
      <c r="H149" s="509" t="s">
        <v>1213</v>
      </c>
      <c r="I149" s="512">
        <v>0.51999998092651367</v>
      </c>
      <c r="J149" s="512">
        <v>12000</v>
      </c>
      <c r="K149" s="513">
        <v>6243.599853515625</v>
      </c>
    </row>
    <row r="150" spans="1:11" ht="14.4" customHeight="1" x14ac:dyDescent="0.3">
      <c r="A150" s="507" t="s">
        <v>541</v>
      </c>
      <c r="B150" s="508" t="s">
        <v>542</v>
      </c>
      <c r="C150" s="509" t="s">
        <v>548</v>
      </c>
      <c r="D150" s="510" t="s">
        <v>549</v>
      </c>
      <c r="E150" s="509" t="s">
        <v>1200</v>
      </c>
      <c r="F150" s="510" t="s">
        <v>1201</v>
      </c>
      <c r="G150" s="509" t="s">
        <v>1214</v>
      </c>
      <c r="H150" s="509" t="s">
        <v>1215</v>
      </c>
      <c r="I150" s="512">
        <v>2.5199999809265137</v>
      </c>
      <c r="J150" s="512">
        <v>50</v>
      </c>
      <c r="K150" s="513">
        <v>126</v>
      </c>
    </row>
    <row r="151" spans="1:11" ht="14.4" customHeight="1" x14ac:dyDescent="0.3">
      <c r="A151" s="507" t="s">
        <v>541</v>
      </c>
      <c r="B151" s="508" t="s">
        <v>542</v>
      </c>
      <c r="C151" s="509" t="s">
        <v>548</v>
      </c>
      <c r="D151" s="510" t="s">
        <v>549</v>
      </c>
      <c r="E151" s="509" t="s">
        <v>1216</v>
      </c>
      <c r="F151" s="510" t="s">
        <v>1217</v>
      </c>
      <c r="G151" s="509" t="s">
        <v>1218</v>
      </c>
      <c r="H151" s="509" t="s">
        <v>1219</v>
      </c>
      <c r="I151" s="512">
        <v>0.62999999523162842</v>
      </c>
      <c r="J151" s="512">
        <v>1200</v>
      </c>
      <c r="K151" s="513">
        <v>756</v>
      </c>
    </row>
    <row r="152" spans="1:11" ht="14.4" customHeight="1" x14ac:dyDescent="0.3">
      <c r="A152" s="507" t="s">
        <v>541</v>
      </c>
      <c r="B152" s="508" t="s">
        <v>542</v>
      </c>
      <c r="C152" s="509" t="s">
        <v>548</v>
      </c>
      <c r="D152" s="510" t="s">
        <v>549</v>
      </c>
      <c r="E152" s="509" t="s">
        <v>1216</v>
      </c>
      <c r="F152" s="510" t="s">
        <v>1217</v>
      </c>
      <c r="G152" s="509" t="s">
        <v>1220</v>
      </c>
      <c r="H152" s="509" t="s">
        <v>1221</v>
      </c>
      <c r="I152" s="512">
        <v>0.63499999046325684</v>
      </c>
      <c r="J152" s="512">
        <v>6400</v>
      </c>
      <c r="K152" s="513">
        <v>4072</v>
      </c>
    </row>
    <row r="153" spans="1:11" ht="14.4" customHeight="1" x14ac:dyDescent="0.3">
      <c r="A153" s="507" t="s">
        <v>541</v>
      </c>
      <c r="B153" s="508" t="s">
        <v>542</v>
      </c>
      <c r="C153" s="509" t="s">
        <v>548</v>
      </c>
      <c r="D153" s="510" t="s">
        <v>549</v>
      </c>
      <c r="E153" s="509" t="s">
        <v>1216</v>
      </c>
      <c r="F153" s="510" t="s">
        <v>1217</v>
      </c>
      <c r="G153" s="509" t="s">
        <v>1222</v>
      </c>
      <c r="H153" s="509" t="s">
        <v>1223</v>
      </c>
      <c r="I153" s="512">
        <v>0.62999999523162842</v>
      </c>
      <c r="J153" s="512">
        <v>3400</v>
      </c>
      <c r="K153" s="513">
        <v>2142</v>
      </c>
    </row>
    <row r="154" spans="1:11" ht="14.4" customHeight="1" x14ac:dyDescent="0.3">
      <c r="A154" s="507" t="s">
        <v>541</v>
      </c>
      <c r="B154" s="508" t="s">
        <v>542</v>
      </c>
      <c r="C154" s="509" t="s">
        <v>548</v>
      </c>
      <c r="D154" s="510" t="s">
        <v>549</v>
      </c>
      <c r="E154" s="509" t="s">
        <v>1216</v>
      </c>
      <c r="F154" s="510" t="s">
        <v>1217</v>
      </c>
      <c r="G154" s="509" t="s">
        <v>1220</v>
      </c>
      <c r="H154" s="509" t="s">
        <v>1224</v>
      </c>
      <c r="I154" s="512">
        <v>0.62999999523162842</v>
      </c>
      <c r="J154" s="512">
        <v>5600</v>
      </c>
      <c r="K154" s="513">
        <v>3528</v>
      </c>
    </row>
    <row r="155" spans="1:11" ht="14.4" customHeight="1" x14ac:dyDescent="0.3">
      <c r="A155" s="507" t="s">
        <v>541</v>
      </c>
      <c r="B155" s="508" t="s">
        <v>542</v>
      </c>
      <c r="C155" s="509" t="s">
        <v>548</v>
      </c>
      <c r="D155" s="510" t="s">
        <v>549</v>
      </c>
      <c r="E155" s="509" t="s">
        <v>1216</v>
      </c>
      <c r="F155" s="510" t="s">
        <v>1217</v>
      </c>
      <c r="G155" s="509" t="s">
        <v>1222</v>
      </c>
      <c r="H155" s="509" t="s">
        <v>1225</v>
      </c>
      <c r="I155" s="512">
        <v>0.62999999523162842</v>
      </c>
      <c r="J155" s="512">
        <v>1200</v>
      </c>
      <c r="K155" s="513">
        <v>756</v>
      </c>
    </row>
    <row r="156" spans="1:11" ht="14.4" customHeight="1" x14ac:dyDescent="0.3">
      <c r="A156" s="507" t="s">
        <v>541</v>
      </c>
      <c r="B156" s="508" t="s">
        <v>542</v>
      </c>
      <c r="C156" s="509" t="s">
        <v>548</v>
      </c>
      <c r="D156" s="510" t="s">
        <v>549</v>
      </c>
      <c r="E156" s="509" t="s">
        <v>1216</v>
      </c>
      <c r="F156" s="510" t="s">
        <v>1217</v>
      </c>
      <c r="G156" s="509" t="s">
        <v>1220</v>
      </c>
      <c r="H156" s="509" t="s">
        <v>1226</v>
      </c>
      <c r="I156" s="512">
        <v>0.62999999523162842</v>
      </c>
      <c r="J156" s="512">
        <v>1000</v>
      </c>
      <c r="K156" s="513">
        <v>630</v>
      </c>
    </row>
    <row r="157" spans="1:11" ht="14.4" customHeight="1" x14ac:dyDescent="0.3">
      <c r="A157" s="507" t="s">
        <v>541</v>
      </c>
      <c r="B157" s="508" t="s">
        <v>542</v>
      </c>
      <c r="C157" s="509" t="s">
        <v>911</v>
      </c>
      <c r="D157" s="510" t="s">
        <v>912</v>
      </c>
      <c r="E157" s="509" t="s">
        <v>1216</v>
      </c>
      <c r="F157" s="510" t="s">
        <v>1217</v>
      </c>
      <c r="G157" s="509" t="s">
        <v>1218</v>
      </c>
      <c r="H157" s="509" t="s">
        <v>1219</v>
      </c>
      <c r="I157" s="512">
        <v>0.62999999523162842</v>
      </c>
      <c r="J157" s="512">
        <v>200</v>
      </c>
      <c r="K157" s="513">
        <v>126</v>
      </c>
    </row>
    <row r="158" spans="1:11" ht="14.4" customHeight="1" x14ac:dyDescent="0.3">
      <c r="A158" s="507" t="s">
        <v>541</v>
      </c>
      <c r="B158" s="508" t="s">
        <v>542</v>
      </c>
      <c r="C158" s="509" t="s">
        <v>911</v>
      </c>
      <c r="D158" s="510" t="s">
        <v>912</v>
      </c>
      <c r="E158" s="509" t="s">
        <v>1216</v>
      </c>
      <c r="F158" s="510" t="s">
        <v>1217</v>
      </c>
      <c r="G158" s="509" t="s">
        <v>1220</v>
      </c>
      <c r="H158" s="509" t="s">
        <v>1221</v>
      </c>
      <c r="I158" s="512">
        <v>0.63499999046325684</v>
      </c>
      <c r="J158" s="512">
        <v>1000</v>
      </c>
      <c r="K158" s="513">
        <v>636</v>
      </c>
    </row>
    <row r="159" spans="1:11" ht="14.4" customHeight="1" x14ac:dyDescent="0.3">
      <c r="A159" s="507" t="s">
        <v>541</v>
      </c>
      <c r="B159" s="508" t="s">
        <v>542</v>
      </c>
      <c r="C159" s="509" t="s">
        <v>553</v>
      </c>
      <c r="D159" s="510" t="s">
        <v>554</v>
      </c>
      <c r="E159" s="509" t="s">
        <v>918</v>
      </c>
      <c r="F159" s="510" t="s">
        <v>919</v>
      </c>
      <c r="G159" s="509" t="s">
        <v>1227</v>
      </c>
      <c r="H159" s="509" t="s">
        <v>1228</v>
      </c>
      <c r="I159" s="512">
        <v>836.1099853515625</v>
      </c>
      <c r="J159" s="512">
        <v>2</v>
      </c>
      <c r="K159" s="513">
        <v>1672.219970703125</v>
      </c>
    </row>
    <row r="160" spans="1:11" ht="14.4" customHeight="1" x14ac:dyDescent="0.3">
      <c r="A160" s="507" t="s">
        <v>541</v>
      </c>
      <c r="B160" s="508" t="s">
        <v>542</v>
      </c>
      <c r="C160" s="509" t="s">
        <v>553</v>
      </c>
      <c r="D160" s="510" t="s">
        <v>554</v>
      </c>
      <c r="E160" s="509" t="s">
        <v>918</v>
      </c>
      <c r="F160" s="510" t="s">
        <v>919</v>
      </c>
      <c r="G160" s="509" t="s">
        <v>934</v>
      </c>
      <c r="H160" s="509" t="s">
        <v>935</v>
      </c>
      <c r="I160" s="512">
        <v>1458.6600341796875</v>
      </c>
      <c r="J160" s="512">
        <v>1</v>
      </c>
      <c r="K160" s="513">
        <v>1458.6600341796875</v>
      </c>
    </row>
    <row r="161" spans="1:11" ht="14.4" customHeight="1" x14ac:dyDescent="0.3">
      <c r="A161" s="507" t="s">
        <v>541</v>
      </c>
      <c r="B161" s="508" t="s">
        <v>542</v>
      </c>
      <c r="C161" s="509" t="s">
        <v>553</v>
      </c>
      <c r="D161" s="510" t="s">
        <v>554</v>
      </c>
      <c r="E161" s="509" t="s">
        <v>918</v>
      </c>
      <c r="F161" s="510" t="s">
        <v>919</v>
      </c>
      <c r="G161" s="509" t="s">
        <v>938</v>
      </c>
      <c r="H161" s="509" t="s">
        <v>939</v>
      </c>
      <c r="I161" s="512">
        <v>2990</v>
      </c>
      <c r="J161" s="512">
        <v>1</v>
      </c>
      <c r="K161" s="513">
        <v>2990</v>
      </c>
    </row>
    <row r="162" spans="1:11" ht="14.4" customHeight="1" x14ac:dyDescent="0.3">
      <c r="A162" s="507" t="s">
        <v>541</v>
      </c>
      <c r="B162" s="508" t="s">
        <v>542</v>
      </c>
      <c r="C162" s="509" t="s">
        <v>553</v>
      </c>
      <c r="D162" s="510" t="s">
        <v>554</v>
      </c>
      <c r="E162" s="509" t="s">
        <v>918</v>
      </c>
      <c r="F162" s="510" t="s">
        <v>919</v>
      </c>
      <c r="G162" s="509" t="s">
        <v>958</v>
      </c>
      <c r="H162" s="509" t="s">
        <v>959</v>
      </c>
      <c r="I162" s="512">
        <v>2917.320068359375</v>
      </c>
      <c r="J162" s="512">
        <v>1</v>
      </c>
      <c r="K162" s="513">
        <v>2917.320068359375</v>
      </c>
    </row>
    <row r="163" spans="1:11" ht="14.4" customHeight="1" x14ac:dyDescent="0.3">
      <c r="A163" s="507" t="s">
        <v>541</v>
      </c>
      <c r="B163" s="508" t="s">
        <v>542</v>
      </c>
      <c r="C163" s="509" t="s">
        <v>553</v>
      </c>
      <c r="D163" s="510" t="s">
        <v>554</v>
      </c>
      <c r="E163" s="509" t="s">
        <v>918</v>
      </c>
      <c r="F163" s="510" t="s">
        <v>919</v>
      </c>
      <c r="G163" s="509" t="s">
        <v>962</v>
      </c>
      <c r="H163" s="509" t="s">
        <v>963</v>
      </c>
      <c r="I163" s="512">
        <v>4643.97998046875</v>
      </c>
      <c r="J163" s="512">
        <v>2</v>
      </c>
      <c r="K163" s="513">
        <v>9287.9599609375</v>
      </c>
    </row>
    <row r="164" spans="1:11" ht="14.4" customHeight="1" x14ac:dyDescent="0.3">
      <c r="A164" s="507" t="s">
        <v>541</v>
      </c>
      <c r="B164" s="508" t="s">
        <v>542</v>
      </c>
      <c r="C164" s="509" t="s">
        <v>553</v>
      </c>
      <c r="D164" s="510" t="s">
        <v>554</v>
      </c>
      <c r="E164" s="509" t="s">
        <v>918</v>
      </c>
      <c r="F164" s="510" t="s">
        <v>919</v>
      </c>
      <c r="G164" s="509" t="s">
        <v>964</v>
      </c>
      <c r="H164" s="509" t="s">
        <v>965</v>
      </c>
      <c r="I164" s="512">
        <v>157300</v>
      </c>
      <c r="J164" s="512">
        <v>14</v>
      </c>
      <c r="K164" s="513">
        <v>2202200</v>
      </c>
    </row>
    <row r="165" spans="1:11" ht="14.4" customHeight="1" x14ac:dyDescent="0.3">
      <c r="A165" s="507" t="s">
        <v>541</v>
      </c>
      <c r="B165" s="508" t="s">
        <v>542</v>
      </c>
      <c r="C165" s="509" t="s">
        <v>553</v>
      </c>
      <c r="D165" s="510" t="s">
        <v>554</v>
      </c>
      <c r="E165" s="509" t="s">
        <v>918</v>
      </c>
      <c r="F165" s="510" t="s">
        <v>919</v>
      </c>
      <c r="G165" s="509" t="s">
        <v>966</v>
      </c>
      <c r="H165" s="509" t="s">
        <v>967</v>
      </c>
      <c r="I165" s="512">
        <v>5521.22998046875</v>
      </c>
      <c r="J165" s="512">
        <v>26</v>
      </c>
      <c r="K165" s="513">
        <v>143551.978515625</v>
      </c>
    </row>
    <row r="166" spans="1:11" ht="14.4" customHeight="1" x14ac:dyDescent="0.3">
      <c r="A166" s="507" t="s">
        <v>541</v>
      </c>
      <c r="B166" s="508" t="s">
        <v>542</v>
      </c>
      <c r="C166" s="509" t="s">
        <v>553</v>
      </c>
      <c r="D166" s="510" t="s">
        <v>554</v>
      </c>
      <c r="E166" s="509" t="s">
        <v>918</v>
      </c>
      <c r="F166" s="510" t="s">
        <v>919</v>
      </c>
      <c r="G166" s="509" t="s">
        <v>968</v>
      </c>
      <c r="H166" s="509" t="s">
        <v>969</v>
      </c>
      <c r="I166" s="512">
        <v>2480.5</v>
      </c>
      <c r="J166" s="512">
        <v>1</v>
      </c>
      <c r="K166" s="513">
        <v>2480.5</v>
      </c>
    </row>
    <row r="167" spans="1:11" ht="14.4" customHeight="1" x14ac:dyDescent="0.3">
      <c r="A167" s="507" t="s">
        <v>541</v>
      </c>
      <c r="B167" s="508" t="s">
        <v>542</v>
      </c>
      <c r="C167" s="509" t="s">
        <v>553</v>
      </c>
      <c r="D167" s="510" t="s">
        <v>554</v>
      </c>
      <c r="E167" s="509" t="s">
        <v>918</v>
      </c>
      <c r="F167" s="510" t="s">
        <v>919</v>
      </c>
      <c r="G167" s="509" t="s">
        <v>972</v>
      </c>
      <c r="H167" s="509" t="s">
        <v>973</v>
      </c>
      <c r="I167" s="512">
        <v>1161.5999755859375</v>
      </c>
      <c r="J167" s="512">
        <v>40</v>
      </c>
      <c r="K167" s="513">
        <v>46464</v>
      </c>
    </row>
    <row r="168" spans="1:11" ht="14.4" customHeight="1" x14ac:dyDescent="0.3">
      <c r="A168" s="507" t="s">
        <v>541</v>
      </c>
      <c r="B168" s="508" t="s">
        <v>542</v>
      </c>
      <c r="C168" s="509" t="s">
        <v>553</v>
      </c>
      <c r="D168" s="510" t="s">
        <v>554</v>
      </c>
      <c r="E168" s="509" t="s">
        <v>918</v>
      </c>
      <c r="F168" s="510" t="s">
        <v>919</v>
      </c>
      <c r="G168" s="509" t="s">
        <v>974</v>
      </c>
      <c r="H168" s="509" t="s">
        <v>975</v>
      </c>
      <c r="I168" s="512">
        <v>4247.10009765625</v>
      </c>
      <c r="J168" s="512">
        <v>1</v>
      </c>
      <c r="K168" s="513">
        <v>4247.10009765625</v>
      </c>
    </row>
    <row r="169" spans="1:11" ht="14.4" customHeight="1" x14ac:dyDescent="0.3">
      <c r="A169" s="507" t="s">
        <v>541</v>
      </c>
      <c r="B169" s="508" t="s">
        <v>542</v>
      </c>
      <c r="C169" s="509" t="s">
        <v>553</v>
      </c>
      <c r="D169" s="510" t="s">
        <v>554</v>
      </c>
      <c r="E169" s="509" t="s">
        <v>918</v>
      </c>
      <c r="F169" s="510" t="s">
        <v>919</v>
      </c>
      <c r="G169" s="509" t="s">
        <v>978</v>
      </c>
      <c r="H169" s="509" t="s">
        <v>979</v>
      </c>
      <c r="I169" s="512">
        <v>37824.6015625</v>
      </c>
      <c r="J169" s="512">
        <v>11</v>
      </c>
      <c r="K169" s="513">
        <v>416070.6171875</v>
      </c>
    </row>
    <row r="170" spans="1:11" ht="14.4" customHeight="1" x14ac:dyDescent="0.3">
      <c r="A170" s="507" t="s">
        <v>541</v>
      </c>
      <c r="B170" s="508" t="s">
        <v>542</v>
      </c>
      <c r="C170" s="509" t="s">
        <v>553</v>
      </c>
      <c r="D170" s="510" t="s">
        <v>554</v>
      </c>
      <c r="E170" s="509" t="s">
        <v>918</v>
      </c>
      <c r="F170" s="510" t="s">
        <v>919</v>
      </c>
      <c r="G170" s="509" t="s">
        <v>980</v>
      </c>
      <c r="H170" s="509" t="s">
        <v>981</v>
      </c>
      <c r="I170" s="512">
        <v>3285.14990234375</v>
      </c>
      <c r="J170" s="512">
        <v>1</v>
      </c>
      <c r="K170" s="513">
        <v>3285.14990234375</v>
      </c>
    </row>
    <row r="171" spans="1:11" ht="14.4" customHeight="1" x14ac:dyDescent="0.3">
      <c r="A171" s="507" t="s">
        <v>541</v>
      </c>
      <c r="B171" s="508" t="s">
        <v>542</v>
      </c>
      <c r="C171" s="509" t="s">
        <v>553</v>
      </c>
      <c r="D171" s="510" t="s">
        <v>554</v>
      </c>
      <c r="E171" s="509" t="s">
        <v>918</v>
      </c>
      <c r="F171" s="510" t="s">
        <v>919</v>
      </c>
      <c r="G171" s="509" t="s">
        <v>982</v>
      </c>
      <c r="H171" s="509" t="s">
        <v>983</v>
      </c>
      <c r="I171" s="512">
        <v>4719</v>
      </c>
      <c r="J171" s="512">
        <v>1</v>
      </c>
      <c r="K171" s="513">
        <v>4719</v>
      </c>
    </row>
    <row r="172" spans="1:11" ht="14.4" customHeight="1" x14ac:dyDescent="0.3">
      <c r="A172" s="507" t="s">
        <v>541</v>
      </c>
      <c r="B172" s="508" t="s">
        <v>542</v>
      </c>
      <c r="C172" s="509" t="s">
        <v>553</v>
      </c>
      <c r="D172" s="510" t="s">
        <v>554</v>
      </c>
      <c r="E172" s="509" t="s">
        <v>918</v>
      </c>
      <c r="F172" s="510" t="s">
        <v>919</v>
      </c>
      <c r="G172" s="509" t="s">
        <v>984</v>
      </c>
      <c r="H172" s="509" t="s">
        <v>985</v>
      </c>
      <c r="I172" s="512">
        <v>51425</v>
      </c>
      <c r="J172" s="512">
        <v>13</v>
      </c>
      <c r="K172" s="513">
        <v>668525</v>
      </c>
    </row>
    <row r="173" spans="1:11" ht="14.4" customHeight="1" x14ac:dyDescent="0.3">
      <c r="A173" s="507" t="s">
        <v>541</v>
      </c>
      <c r="B173" s="508" t="s">
        <v>542</v>
      </c>
      <c r="C173" s="509" t="s">
        <v>553</v>
      </c>
      <c r="D173" s="510" t="s">
        <v>554</v>
      </c>
      <c r="E173" s="509" t="s">
        <v>918</v>
      </c>
      <c r="F173" s="510" t="s">
        <v>919</v>
      </c>
      <c r="G173" s="509" t="s">
        <v>986</v>
      </c>
      <c r="H173" s="509" t="s">
        <v>987</v>
      </c>
      <c r="I173" s="512">
        <v>5115.8798828125</v>
      </c>
      <c r="J173" s="512">
        <v>3</v>
      </c>
      <c r="K173" s="513">
        <v>15347.6396484375</v>
      </c>
    </row>
    <row r="174" spans="1:11" ht="14.4" customHeight="1" x14ac:dyDescent="0.3">
      <c r="A174" s="507" t="s">
        <v>541</v>
      </c>
      <c r="B174" s="508" t="s">
        <v>542</v>
      </c>
      <c r="C174" s="509" t="s">
        <v>553</v>
      </c>
      <c r="D174" s="510" t="s">
        <v>554</v>
      </c>
      <c r="E174" s="509" t="s">
        <v>918</v>
      </c>
      <c r="F174" s="510" t="s">
        <v>919</v>
      </c>
      <c r="G174" s="509" t="s">
        <v>992</v>
      </c>
      <c r="H174" s="509" t="s">
        <v>993</v>
      </c>
      <c r="I174" s="512">
        <v>2227.610107421875</v>
      </c>
      <c r="J174" s="512">
        <v>1</v>
      </c>
      <c r="K174" s="513">
        <v>2227.610107421875</v>
      </c>
    </row>
    <row r="175" spans="1:11" ht="14.4" customHeight="1" x14ac:dyDescent="0.3">
      <c r="A175" s="507" t="s">
        <v>541</v>
      </c>
      <c r="B175" s="508" t="s">
        <v>542</v>
      </c>
      <c r="C175" s="509" t="s">
        <v>553</v>
      </c>
      <c r="D175" s="510" t="s">
        <v>554</v>
      </c>
      <c r="E175" s="509" t="s">
        <v>918</v>
      </c>
      <c r="F175" s="510" t="s">
        <v>919</v>
      </c>
      <c r="G175" s="509" t="s">
        <v>994</v>
      </c>
      <c r="H175" s="509" t="s">
        <v>995</v>
      </c>
      <c r="I175" s="512">
        <v>9952.25</v>
      </c>
      <c r="J175" s="512">
        <v>40</v>
      </c>
      <c r="K175" s="513">
        <v>398090</v>
      </c>
    </row>
    <row r="176" spans="1:11" ht="14.4" customHeight="1" x14ac:dyDescent="0.3">
      <c r="A176" s="507" t="s">
        <v>541</v>
      </c>
      <c r="B176" s="508" t="s">
        <v>542</v>
      </c>
      <c r="C176" s="509" t="s">
        <v>553</v>
      </c>
      <c r="D176" s="510" t="s">
        <v>554</v>
      </c>
      <c r="E176" s="509" t="s">
        <v>918</v>
      </c>
      <c r="F176" s="510" t="s">
        <v>919</v>
      </c>
      <c r="G176" s="509" t="s">
        <v>996</v>
      </c>
      <c r="H176" s="509" t="s">
        <v>997</v>
      </c>
      <c r="I176" s="512">
        <v>1988.030029296875</v>
      </c>
      <c r="J176" s="512">
        <v>6</v>
      </c>
      <c r="K176" s="513">
        <v>11928.18017578125</v>
      </c>
    </row>
    <row r="177" spans="1:11" ht="14.4" customHeight="1" x14ac:dyDescent="0.3">
      <c r="A177" s="507" t="s">
        <v>541</v>
      </c>
      <c r="B177" s="508" t="s">
        <v>542</v>
      </c>
      <c r="C177" s="509" t="s">
        <v>553</v>
      </c>
      <c r="D177" s="510" t="s">
        <v>554</v>
      </c>
      <c r="E177" s="509" t="s">
        <v>918</v>
      </c>
      <c r="F177" s="510" t="s">
        <v>919</v>
      </c>
      <c r="G177" s="509" t="s">
        <v>998</v>
      </c>
      <c r="H177" s="509" t="s">
        <v>999</v>
      </c>
      <c r="I177" s="512">
        <v>4278.56005859375</v>
      </c>
      <c r="J177" s="512">
        <v>1</v>
      </c>
      <c r="K177" s="513">
        <v>4278.56005859375</v>
      </c>
    </row>
    <row r="178" spans="1:11" ht="14.4" customHeight="1" x14ac:dyDescent="0.3">
      <c r="A178" s="507" t="s">
        <v>541</v>
      </c>
      <c r="B178" s="508" t="s">
        <v>542</v>
      </c>
      <c r="C178" s="509" t="s">
        <v>553</v>
      </c>
      <c r="D178" s="510" t="s">
        <v>554</v>
      </c>
      <c r="E178" s="509" t="s">
        <v>918</v>
      </c>
      <c r="F178" s="510" t="s">
        <v>919</v>
      </c>
      <c r="G178" s="509" t="s">
        <v>1000</v>
      </c>
      <c r="H178" s="509" t="s">
        <v>1001</v>
      </c>
      <c r="I178" s="512">
        <v>2994.75</v>
      </c>
      <c r="J178" s="512">
        <v>2</v>
      </c>
      <c r="K178" s="513">
        <v>5989.5</v>
      </c>
    </row>
    <row r="179" spans="1:11" ht="14.4" customHeight="1" x14ac:dyDescent="0.3">
      <c r="A179" s="507" t="s">
        <v>541</v>
      </c>
      <c r="B179" s="508" t="s">
        <v>542</v>
      </c>
      <c r="C179" s="509" t="s">
        <v>553</v>
      </c>
      <c r="D179" s="510" t="s">
        <v>554</v>
      </c>
      <c r="E179" s="509" t="s">
        <v>918</v>
      </c>
      <c r="F179" s="510" t="s">
        <v>919</v>
      </c>
      <c r="G179" s="509" t="s">
        <v>1229</v>
      </c>
      <c r="H179" s="509" t="s">
        <v>1230</v>
      </c>
      <c r="I179" s="512">
        <v>23159.400390625</v>
      </c>
      <c r="J179" s="512">
        <v>24</v>
      </c>
      <c r="K179" s="513">
        <v>555825.61328125</v>
      </c>
    </row>
    <row r="180" spans="1:11" ht="14.4" customHeight="1" x14ac:dyDescent="0.3">
      <c r="A180" s="507" t="s">
        <v>541</v>
      </c>
      <c r="B180" s="508" t="s">
        <v>542</v>
      </c>
      <c r="C180" s="509" t="s">
        <v>553</v>
      </c>
      <c r="D180" s="510" t="s">
        <v>554</v>
      </c>
      <c r="E180" s="509" t="s">
        <v>918</v>
      </c>
      <c r="F180" s="510" t="s">
        <v>919</v>
      </c>
      <c r="G180" s="509" t="s">
        <v>1231</v>
      </c>
      <c r="H180" s="509" t="s">
        <v>1232</v>
      </c>
      <c r="I180" s="512">
        <v>1815.20166015625</v>
      </c>
      <c r="J180" s="512">
        <v>5</v>
      </c>
      <c r="K180" s="513">
        <v>9076.2099609375</v>
      </c>
    </row>
    <row r="181" spans="1:11" ht="14.4" customHeight="1" x14ac:dyDescent="0.3">
      <c r="A181" s="507" t="s">
        <v>541</v>
      </c>
      <c r="B181" s="508" t="s">
        <v>542</v>
      </c>
      <c r="C181" s="509" t="s">
        <v>553</v>
      </c>
      <c r="D181" s="510" t="s">
        <v>554</v>
      </c>
      <c r="E181" s="509" t="s">
        <v>918</v>
      </c>
      <c r="F181" s="510" t="s">
        <v>919</v>
      </c>
      <c r="G181" s="509" t="s">
        <v>1002</v>
      </c>
      <c r="H181" s="509" t="s">
        <v>1003</v>
      </c>
      <c r="I181" s="512">
        <v>1724.2444091796874</v>
      </c>
      <c r="J181" s="512">
        <v>36</v>
      </c>
      <c r="K181" s="513">
        <v>62072.720703125</v>
      </c>
    </row>
    <row r="182" spans="1:11" ht="14.4" customHeight="1" x14ac:dyDescent="0.3">
      <c r="A182" s="507" t="s">
        <v>541</v>
      </c>
      <c r="B182" s="508" t="s">
        <v>542</v>
      </c>
      <c r="C182" s="509" t="s">
        <v>553</v>
      </c>
      <c r="D182" s="510" t="s">
        <v>554</v>
      </c>
      <c r="E182" s="509" t="s">
        <v>918</v>
      </c>
      <c r="F182" s="510" t="s">
        <v>919</v>
      </c>
      <c r="G182" s="509" t="s">
        <v>1233</v>
      </c>
      <c r="H182" s="509" t="s">
        <v>1234</v>
      </c>
      <c r="I182" s="512">
        <v>12.305760097503661</v>
      </c>
      <c r="J182" s="512">
        <v>330</v>
      </c>
      <c r="K182" s="513">
        <v>4060.8300170898437</v>
      </c>
    </row>
    <row r="183" spans="1:11" ht="14.4" customHeight="1" x14ac:dyDescent="0.3">
      <c r="A183" s="507" t="s">
        <v>541</v>
      </c>
      <c r="B183" s="508" t="s">
        <v>542</v>
      </c>
      <c r="C183" s="509" t="s">
        <v>553</v>
      </c>
      <c r="D183" s="510" t="s">
        <v>554</v>
      </c>
      <c r="E183" s="509" t="s">
        <v>918</v>
      </c>
      <c r="F183" s="510" t="s">
        <v>919</v>
      </c>
      <c r="G183" s="509" t="s">
        <v>1235</v>
      </c>
      <c r="H183" s="509" t="s">
        <v>1236</v>
      </c>
      <c r="I183" s="512">
        <v>344.07998657226562</v>
      </c>
      <c r="J183" s="512">
        <v>120</v>
      </c>
      <c r="K183" s="513">
        <v>41289.599609375</v>
      </c>
    </row>
    <row r="184" spans="1:11" ht="14.4" customHeight="1" x14ac:dyDescent="0.3">
      <c r="A184" s="507" t="s">
        <v>541</v>
      </c>
      <c r="B184" s="508" t="s">
        <v>542</v>
      </c>
      <c r="C184" s="509" t="s">
        <v>553</v>
      </c>
      <c r="D184" s="510" t="s">
        <v>554</v>
      </c>
      <c r="E184" s="509" t="s">
        <v>918</v>
      </c>
      <c r="F184" s="510" t="s">
        <v>919</v>
      </c>
      <c r="G184" s="509" t="s">
        <v>1237</v>
      </c>
      <c r="H184" s="509" t="s">
        <v>1238</v>
      </c>
      <c r="I184" s="512">
        <v>6598.126546223958</v>
      </c>
      <c r="J184" s="512">
        <v>14</v>
      </c>
      <c r="K184" s="513">
        <v>28503.8994140625</v>
      </c>
    </row>
    <row r="185" spans="1:11" ht="14.4" customHeight="1" x14ac:dyDescent="0.3">
      <c r="A185" s="507" t="s">
        <v>541</v>
      </c>
      <c r="B185" s="508" t="s">
        <v>542</v>
      </c>
      <c r="C185" s="509" t="s">
        <v>553</v>
      </c>
      <c r="D185" s="510" t="s">
        <v>554</v>
      </c>
      <c r="E185" s="509" t="s">
        <v>918</v>
      </c>
      <c r="F185" s="510" t="s">
        <v>919</v>
      </c>
      <c r="G185" s="509" t="s">
        <v>1239</v>
      </c>
      <c r="H185" s="509" t="s">
        <v>1240</v>
      </c>
      <c r="I185" s="512">
        <v>2035.5</v>
      </c>
      <c r="J185" s="512">
        <v>1</v>
      </c>
      <c r="K185" s="513">
        <v>2035.5</v>
      </c>
    </row>
    <row r="186" spans="1:11" ht="14.4" customHeight="1" x14ac:dyDescent="0.3">
      <c r="A186" s="507" t="s">
        <v>541</v>
      </c>
      <c r="B186" s="508" t="s">
        <v>542</v>
      </c>
      <c r="C186" s="509" t="s">
        <v>553</v>
      </c>
      <c r="D186" s="510" t="s">
        <v>554</v>
      </c>
      <c r="E186" s="509" t="s">
        <v>918</v>
      </c>
      <c r="F186" s="510" t="s">
        <v>919</v>
      </c>
      <c r="G186" s="509" t="s">
        <v>1241</v>
      </c>
      <c r="H186" s="509" t="s">
        <v>1242</v>
      </c>
      <c r="I186" s="512">
        <v>208.1199951171875</v>
      </c>
      <c r="J186" s="512">
        <v>2</v>
      </c>
      <c r="K186" s="513">
        <v>416.239990234375</v>
      </c>
    </row>
    <row r="187" spans="1:11" ht="14.4" customHeight="1" x14ac:dyDescent="0.3">
      <c r="A187" s="507" t="s">
        <v>541</v>
      </c>
      <c r="B187" s="508" t="s">
        <v>542</v>
      </c>
      <c r="C187" s="509" t="s">
        <v>553</v>
      </c>
      <c r="D187" s="510" t="s">
        <v>554</v>
      </c>
      <c r="E187" s="509" t="s">
        <v>918</v>
      </c>
      <c r="F187" s="510" t="s">
        <v>919</v>
      </c>
      <c r="G187" s="509" t="s">
        <v>1068</v>
      </c>
      <c r="H187" s="509" t="s">
        <v>1069</v>
      </c>
      <c r="I187" s="512">
        <v>2917.550048828125</v>
      </c>
      <c r="J187" s="512">
        <v>1</v>
      </c>
      <c r="K187" s="513">
        <v>2917.550048828125</v>
      </c>
    </row>
    <row r="188" spans="1:11" ht="14.4" customHeight="1" x14ac:dyDescent="0.3">
      <c r="A188" s="507" t="s">
        <v>541</v>
      </c>
      <c r="B188" s="508" t="s">
        <v>542</v>
      </c>
      <c r="C188" s="509" t="s">
        <v>553</v>
      </c>
      <c r="D188" s="510" t="s">
        <v>554</v>
      </c>
      <c r="E188" s="509" t="s">
        <v>918</v>
      </c>
      <c r="F188" s="510" t="s">
        <v>919</v>
      </c>
      <c r="G188" s="509" t="s">
        <v>1080</v>
      </c>
      <c r="H188" s="509" t="s">
        <v>1081</v>
      </c>
      <c r="I188" s="512">
        <v>2571.75</v>
      </c>
      <c r="J188" s="512">
        <v>1</v>
      </c>
      <c r="K188" s="513">
        <v>2571.75</v>
      </c>
    </row>
    <row r="189" spans="1:11" ht="14.4" customHeight="1" x14ac:dyDescent="0.3">
      <c r="A189" s="507" t="s">
        <v>541</v>
      </c>
      <c r="B189" s="508" t="s">
        <v>542</v>
      </c>
      <c r="C189" s="509" t="s">
        <v>553</v>
      </c>
      <c r="D189" s="510" t="s">
        <v>554</v>
      </c>
      <c r="E189" s="509" t="s">
        <v>918</v>
      </c>
      <c r="F189" s="510" t="s">
        <v>919</v>
      </c>
      <c r="G189" s="509" t="s">
        <v>1082</v>
      </c>
      <c r="H189" s="509" t="s">
        <v>1083</v>
      </c>
      <c r="I189" s="512">
        <v>1421.4000244140625</v>
      </c>
      <c r="J189" s="512">
        <v>1</v>
      </c>
      <c r="K189" s="513">
        <v>1421.4000244140625</v>
      </c>
    </row>
    <row r="190" spans="1:11" ht="14.4" customHeight="1" x14ac:dyDescent="0.3">
      <c r="A190" s="507" t="s">
        <v>541</v>
      </c>
      <c r="B190" s="508" t="s">
        <v>542</v>
      </c>
      <c r="C190" s="509" t="s">
        <v>553</v>
      </c>
      <c r="D190" s="510" t="s">
        <v>554</v>
      </c>
      <c r="E190" s="509" t="s">
        <v>918</v>
      </c>
      <c r="F190" s="510" t="s">
        <v>919</v>
      </c>
      <c r="G190" s="509" t="s">
        <v>1084</v>
      </c>
      <c r="H190" s="509" t="s">
        <v>1085</v>
      </c>
      <c r="I190" s="512">
        <v>3318.7900390625</v>
      </c>
      <c r="J190" s="512">
        <v>1</v>
      </c>
      <c r="K190" s="513">
        <v>3318.7900390625</v>
      </c>
    </row>
    <row r="191" spans="1:11" ht="14.4" customHeight="1" x14ac:dyDescent="0.3">
      <c r="A191" s="507" t="s">
        <v>541</v>
      </c>
      <c r="B191" s="508" t="s">
        <v>542</v>
      </c>
      <c r="C191" s="509" t="s">
        <v>553</v>
      </c>
      <c r="D191" s="510" t="s">
        <v>554</v>
      </c>
      <c r="E191" s="509" t="s">
        <v>918</v>
      </c>
      <c r="F191" s="510" t="s">
        <v>919</v>
      </c>
      <c r="G191" s="509" t="s">
        <v>1086</v>
      </c>
      <c r="H191" s="509" t="s">
        <v>1087</v>
      </c>
      <c r="I191" s="512">
        <v>3261.39990234375</v>
      </c>
      <c r="J191" s="512">
        <v>1</v>
      </c>
      <c r="K191" s="513">
        <v>3261.39990234375</v>
      </c>
    </row>
    <row r="192" spans="1:11" ht="14.4" customHeight="1" x14ac:dyDescent="0.3">
      <c r="A192" s="507" t="s">
        <v>541</v>
      </c>
      <c r="B192" s="508" t="s">
        <v>542</v>
      </c>
      <c r="C192" s="509" t="s">
        <v>553</v>
      </c>
      <c r="D192" s="510" t="s">
        <v>554</v>
      </c>
      <c r="E192" s="509" t="s">
        <v>918</v>
      </c>
      <c r="F192" s="510" t="s">
        <v>919</v>
      </c>
      <c r="G192" s="509" t="s">
        <v>1088</v>
      </c>
      <c r="H192" s="509" t="s">
        <v>1089</v>
      </c>
      <c r="I192" s="512">
        <v>1876.800048828125</v>
      </c>
      <c r="J192" s="512">
        <v>2</v>
      </c>
      <c r="K192" s="513">
        <v>3753.60009765625</v>
      </c>
    </row>
    <row r="193" spans="1:11" ht="14.4" customHeight="1" x14ac:dyDescent="0.3">
      <c r="A193" s="507" t="s">
        <v>541</v>
      </c>
      <c r="B193" s="508" t="s">
        <v>542</v>
      </c>
      <c r="C193" s="509" t="s">
        <v>553</v>
      </c>
      <c r="D193" s="510" t="s">
        <v>554</v>
      </c>
      <c r="E193" s="509" t="s">
        <v>918</v>
      </c>
      <c r="F193" s="510" t="s">
        <v>919</v>
      </c>
      <c r="G193" s="509" t="s">
        <v>1090</v>
      </c>
      <c r="H193" s="509" t="s">
        <v>1091</v>
      </c>
      <c r="I193" s="512">
        <v>1876.800048828125</v>
      </c>
      <c r="J193" s="512">
        <v>1</v>
      </c>
      <c r="K193" s="513">
        <v>1876.800048828125</v>
      </c>
    </row>
    <row r="194" spans="1:11" ht="14.4" customHeight="1" x14ac:dyDescent="0.3">
      <c r="A194" s="507" t="s">
        <v>541</v>
      </c>
      <c r="B194" s="508" t="s">
        <v>542</v>
      </c>
      <c r="C194" s="509" t="s">
        <v>553</v>
      </c>
      <c r="D194" s="510" t="s">
        <v>554</v>
      </c>
      <c r="E194" s="509" t="s">
        <v>918</v>
      </c>
      <c r="F194" s="510" t="s">
        <v>919</v>
      </c>
      <c r="G194" s="509" t="s">
        <v>1092</v>
      </c>
      <c r="H194" s="509" t="s">
        <v>1093</v>
      </c>
      <c r="I194" s="512">
        <v>2875</v>
      </c>
      <c r="J194" s="512">
        <v>1</v>
      </c>
      <c r="K194" s="513">
        <v>2875</v>
      </c>
    </row>
    <row r="195" spans="1:11" ht="14.4" customHeight="1" x14ac:dyDescent="0.3">
      <c r="A195" s="507" t="s">
        <v>541</v>
      </c>
      <c r="B195" s="508" t="s">
        <v>542</v>
      </c>
      <c r="C195" s="509" t="s">
        <v>553</v>
      </c>
      <c r="D195" s="510" t="s">
        <v>554</v>
      </c>
      <c r="E195" s="509" t="s">
        <v>918</v>
      </c>
      <c r="F195" s="510" t="s">
        <v>919</v>
      </c>
      <c r="G195" s="509" t="s">
        <v>1243</v>
      </c>
      <c r="H195" s="509" t="s">
        <v>1244</v>
      </c>
      <c r="I195" s="512">
        <v>126428.8369140625</v>
      </c>
      <c r="J195" s="512">
        <v>8</v>
      </c>
      <c r="K195" s="513">
        <v>1011430.6953125</v>
      </c>
    </row>
    <row r="196" spans="1:11" ht="14.4" customHeight="1" x14ac:dyDescent="0.3">
      <c r="A196" s="507" t="s">
        <v>541</v>
      </c>
      <c r="B196" s="508" t="s">
        <v>542</v>
      </c>
      <c r="C196" s="509" t="s">
        <v>553</v>
      </c>
      <c r="D196" s="510" t="s">
        <v>554</v>
      </c>
      <c r="E196" s="509" t="s">
        <v>918</v>
      </c>
      <c r="F196" s="510" t="s">
        <v>919</v>
      </c>
      <c r="G196" s="509" t="s">
        <v>1094</v>
      </c>
      <c r="H196" s="509" t="s">
        <v>1095</v>
      </c>
      <c r="I196" s="512">
        <v>82026.3515625</v>
      </c>
      <c r="J196" s="512">
        <v>2</v>
      </c>
      <c r="K196" s="513">
        <v>164052.703125</v>
      </c>
    </row>
    <row r="197" spans="1:11" ht="14.4" customHeight="1" x14ac:dyDescent="0.3">
      <c r="A197" s="507" t="s">
        <v>541</v>
      </c>
      <c r="B197" s="508" t="s">
        <v>542</v>
      </c>
      <c r="C197" s="509" t="s">
        <v>553</v>
      </c>
      <c r="D197" s="510" t="s">
        <v>554</v>
      </c>
      <c r="E197" s="509" t="s">
        <v>918</v>
      </c>
      <c r="F197" s="510" t="s">
        <v>919</v>
      </c>
      <c r="G197" s="509" t="s">
        <v>1245</v>
      </c>
      <c r="H197" s="509" t="s">
        <v>1246</v>
      </c>
      <c r="I197" s="512">
        <v>1144.47998046875</v>
      </c>
      <c r="J197" s="512">
        <v>64</v>
      </c>
      <c r="K197" s="513">
        <v>73246.71875</v>
      </c>
    </row>
    <row r="198" spans="1:11" ht="14.4" customHeight="1" x14ac:dyDescent="0.3">
      <c r="A198" s="507" t="s">
        <v>541</v>
      </c>
      <c r="B198" s="508" t="s">
        <v>542</v>
      </c>
      <c r="C198" s="509" t="s">
        <v>553</v>
      </c>
      <c r="D198" s="510" t="s">
        <v>554</v>
      </c>
      <c r="E198" s="509" t="s">
        <v>918</v>
      </c>
      <c r="F198" s="510" t="s">
        <v>919</v>
      </c>
      <c r="G198" s="509" t="s">
        <v>1110</v>
      </c>
      <c r="H198" s="509" t="s">
        <v>1111</v>
      </c>
      <c r="I198" s="512">
        <v>3579.610107421875</v>
      </c>
      <c r="J198" s="512">
        <v>10</v>
      </c>
      <c r="K198" s="513">
        <v>35796.10107421875</v>
      </c>
    </row>
    <row r="199" spans="1:11" ht="14.4" customHeight="1" x14ac:dyDescent="0.3">
      <c r="A199" s="507" t="s">
        <v>541</v>
      </c>
      <c r="B199" s="508" t="s">
        <v>542</v>
      </c>
      <c r="C199" s="509" t="s">
        <v>553</v>
      </c>
      <c r="D199" s="510" t="s">
        <v>554</v>
      </c>
      <c r="E199" s="509" t="s">
        <v>918</v>
      </c>
      <c r="F199" s="510" t="s">
        <v>919</v>
      </c>
      <c r="G199" s="509" t="s">
        <v>1116</v>
      </c>
      <c r="H199" s="509" t="s">
        <v>1117</v>
      </c>
      <c r="I199" s="512">
        <v>102952.140625</v>
      </c>
      <c r="J199" s="512">
        <v>1</v>
      </c>
      <c r="K199" s="513">
        <v>102952.140625</v>
      </c>
    </row>
    <row r="200" spans="1:11" ht="14.4" customHeight="1" x14ac:dyDescent="0.3">
      <c r="A200" s="507" t="s">
        <v>541</v>
      </c>
      <c r="B200" s="508" t="s">
        <v>542</v>
      </c>
      <c r="C200" s="509" t="s">
        <v>553</v>
      </c>
      <c r="D200" s="510" t="s">
        <v>554</v>
      </c>
      <c r="E200" s="509" t="s">
        <v>918</v>
      </c>
      <c r="F200" s="510" t="s">
        <v>919</v>
      </c>
      <c r="G200" s="509" t="s">
        <v>1247</v>
      </c>
      <c r="H200" s="509" t="s">
        <v>1248</v>
      </c>
      <c r="I200" s="512">
        <v>344.78267035758029</v>
      </c>
      <c r="J200" s="512">
        <v>4</v>
      </c>
      <c r="K200" s="513">
        <v>1379.1306814303211</v>
      </c>
    </row>
    <row r="201" spans="1:11" ht="14.4" customHeight="1" x14ac:dyDescent="0.3">
      <c r="A201" s="507" t="s">
        <v>541</v>
      </c>
      <c r="B201" s="508" t="s">
        <v>542</v>
      </c>
      <c r="C201" s="509" t="s">
        <v>553</v>
      </c>
      <c r="D201" s="510" t="s">
        <v>554</v>
      </c>
      <c r="E201" s="509" t="s">
        <v>918</v>
      </c>
      <c r="F201" s="510" t="s">
        <v>919</v>
      </c>
      <c r="G201" s="509" t="s">
        <v>1140</v>
      </c>
      <c r="H201" s="509" t="s">
        <v>1141</v>
      </c>
      <c r="I201" s="512">
        <v>2123.550048828125</v>
      </c>
      <c r="J201" s="512">
        <v>4</v>
      </c>
      <c r="K201" s="513">
        <v>8494.2001953125</v>
      </c>
    </row>
    <row r="202" spans="1:11" ht="14.4" customHeight="1" x14ac:dyDescent="0.3">
      <c r="A202" s="507" t="s">
        <v>541</v>
      </c>
      <c r="B202" s="508" t="s">
        <v>542</v>
      </c>
      <c r="C202" s="509" t="s">
        <v>553</v>
      </c>
      <c r="D202" s="510" t="s">
        <v>554</v>
      </c>
      <c r="E202" s="509" t="s">
        <v>918</v>
      </c>
      <c r="F202" s="510" t="s">
        <v>919</v>
      </c>
      <c r="G202" s="509" t="s">
        <v>1249</v>
      </c>
      <c r="H202" s="509" t="s">
        <v>1250</v>
      </c>
      <c r="I202" s="512">
        <v>5520</v>
      </c>
      <c r="J202" s="512">
        <v>6</v>
      </c>
      <c r="K202" s="513">
        <v>33120</v>
      </c>
    </row>
    <row r="203" spans="1:11" ht="14.4" customHeight="1" x14ac:dyDescent="0.3">
      <c r="A203" s="507" t="s">
        <v>541</v>
      </c>
      <c r="B203" s="508" t="s">
        <v>542</v>
      </c>
      <c r="C203" s="509" t="s">
        <v>553</v>
      </c>
      <c r="D203" s="510" t="s">
        <v>554</v>
      </c>
      <c r="E203" s="509" t="s">
        <v>918</v>
      </c>
      <c r="F203" s="510" t="s">
        <v>919</v>
      </c>
      <c r="G203" s="509" t="s">
        <v>1251</v>
      </c>
      <c r="H203" s="509" t="s">
        <v>1252</v>
      </c>
      <c r="I203" s="512">
        <v>300</v>
      </c>
      <c r="J203" s="512">
        <v>1</v>
      </c>
      <c r="K203" s="513">
        <v>300</v>
      </c>
    </row>
    <row r="204" spans="1:11" ht="14.4" customHeight="1" x14ac:dyDescent="0.3">
      <c r="A204" s="507" t="s">
        <v>541</v>
      </c>
      <c r="B204" s="508" t="s">
        <v>542</v>
      </c>
      <c r="C204" s="509" t="s">
        <v>553</v>
      </c>
      <c r="D204" s="510" t="s">
        <v>554</v>
      </c>
      <c r="E204" s="509" t="s">
        <v>918</v>
      </c>
      <c r="F204" s="510" t="s">
        <v>919</v>
      </c>
      <c r="G204" s="509" t="s">
        <v>1158</v>
      </c>
      <c r="H204" s="509" t="s">
        <v>1159</v>
      </c>
      <c r="I204" s="512">
        <v>1254.530029296875</v>
      </c>
      <c r="J204" s="512">
        <v>25</v>
      </c>
      <c r="K204" s="513">
        <v>31363.19921875</v>
      </c>
    </row>
    <row r="205" spans="1:11" ht="14.4" customHeight="1" x14ac:dyDescent="0.3">
      <c r="A205" s="507" t="s">
        <v>541</v>
      </c>
      <c r="B205" s="508" t="s">
        <v>542</v>
      </c>
      <c r="C205" s="509" t="s">
        <v>553</v>
      </c>
      <c r="D205" s="510" t="s">
        <v>554</v>
      </c>
      <c r="E205" s="509" t="s">
        <v>918</v>
      </c>
      <c r="F205" s="510" t="s">
        <v>919</v>
      </c>
      <c r="G205" s="509" t="s">
        <v>1160</v>
      </c>
      <c r="H205" s="509" t="s">
        <v>1161</v>
      </c>
      <c r="I205" s="512">
        <v>1254.530029296875</v>
      </c>
      <c r="J205" s="512">
        <v>18</v>
      </c>
      <c r="K205" s="513">
        <v>22581.5</v>
      </c>
    </row>
    <row r="206" spans="1:11" ht="14.4" customHeight="1" x14ac:dyDescent="0.3">
      <c r="A206" s="507" t="s">
        <v>541</v>
      </c>
      <c r="B206" s="508" t="s">
        <v>542</v>
      </c>
      <c r="C206" s="509" t="s">
        <v>553</v>
      </c>
      <c r="D206" s="510" t="s">
        <v>554</v>
      </c>
      <c r="E206" s="509" t="s">
        <v>918</v>
      </c>
      <c r="F206" s="510" t="s">
        <v>919</v>
      </c>
      <c r="G206" s="509" t="s">
        <v>1253</v>
      </c>
      <c r="H206" s="509" t="s">
        <v>1254</v>
      </c>
      <c r="I206" s="512">
        <v>0.49930000305175781</v>
      </c>
      <c r="J206" s="512">
        <v>3000</v>
      </c>
      <c r="K206" s="513">
        <v>1498</v>
      </c>
    </row>
    <row r="207" spans="1:11" ht="14.4" customHeight="1" x14ac:dyDescent="0.3">
      <c r="A207" s="507" t="s">
        <v>541</v>
      </c>
      <c r="B207" s="508" t="s">
        <v>542</v>
      </c>
      <c r="C207" s="509" t="s">
        <v>553</v>
      </c>
      <c r="D207" s="510" t="s">
        <v>554</v>
      </c>
      <c r="E207" s="509" t="s">
        <v>918</v>
      </c>
      <c r="F207" s="510" t="s">
        <v>919</v>
      </c>
      <c r="G207" s="509" t="s">
        <v>1255</v>
      </c>
      <c r="H207" s="509" t="s">
        <v>1256</v>
      </c>
      <c r="I207" s="512">
        <v>515.46</v>
      </c>
      <c r="J207" s="512">
        <v>2</v>
      </c>
      <c r="K207" s="513">
        <v>1030.92</v>
      </c>
    </row>
    <row r="208" spans="1:11" ht="14.4" customHeight="1" x14ac:dyDescent="0.3">
      <c r="A208" s="507" t="s">
        <v>541</v>
      </c>
      <c r="B208" s="508" t="s">
        <v>542</v>
      </c>
      <c r="C208" s="509" t="s">
        <v>553</v>
      </c>
      <c r="D208" s="510" t="s">
        <v>554</v>
      </c>
      <c r="E208" s="509" t="s">
        <v>918</v>
      </c>
      <c r="F208" s="510" t="s">
        <v>919</v>
      </c>
      <c r="G208" s="509" t="s">
        <v>1257</v>
      </c>
      <c r="H208" s="509" t="s">
        <v>1258</v>
      </c>
      <c r="I208" s="512">
        <v>1207.58</v>
      </c>
      <c r="J208" s="512">
        <v>1</v>
      </c>
      <c r="K208" s="513">
        <v>1207.58</v>
      </c>
    </row>
    <row r="209" spans="1:11" ht="14.4" customHeight="1" x14ac:dyDescent="0.3">
      <c r="A209" s="507" t="s">
        <v>541</v>
      </c>
      <c r="B209" s="508" t="s">
        <v>542</v>
      </c>
      <c r="C209" s="509" t="s">
        <v>553</v>
      </c>
      <c r="D209" s="510" t="s">
        <v>554</v>
      </c>
      <c r="E209" s="509" t="s">
        <v>918</v>
      </c>
      <c r="F209" s="510" t="s">
        <v>919</v>
      </c>
      <c r="G209" s="509" t="s">
        <v>1259</v>
      </c>
      <c r="H209" s="509" t="s">
        <v>1260</v>
      </c>
      <c r="I209" s="512">
        <v>17.545483271280926</v>
      </c>
      <c r="J209" s="512">
        <v>340</v>
      </c>
      <c r="K209" s="513">
        <v>5965.4600830078125</v>
      </c>
    </row>
    <row r="210" spans="1:11" ht="14.4" customHeight="1" x14ac:dyDescent="0.3">
      <c r="A210" s="507" t="s">
        <v>541</v>
      </c>
      <c r="B210" s="508" t="s">
        <v>542</v>
      </c>
      <c r="C210" s="509" t="s">
        <v>553</v>
      </c>
      <c r="D210" s="510" t="s">
        <v>554</v>
      </c>
      <c r="E210" s="509" t="s">
        <v>918</v>
      </c>
      <c r="F210" s="510" t="s">
        <v>919</v>
      </c>
      <c r="G210" s="509" t="s">
        <v>1172</v>
      </c>
      <c r="H210" s="509" t="s">
        <v>1173</v>
      </c>
      <c r="I210" s="512">
        <v>8128.773030598958</v>
      </c>
      <c r="J210" s="512">
        <v>14</v>
      </c>
      <c r="K210" s="513">
        <v>111192.154296875</v>
      </c>
    </row>
    <row r="211" spans="1:11" ht="14.4" customHeight="1" x14ac:dyDescent="0.3">
      <c r="A211" s="507" t="s">
        <v>541</v>
      </c>
      <c r="B211" s="508" t="s">
        <v>542</v>
      </c>
      <c r="C211" s="509" t="s">
        <v>553</v>
      </c>
      <c r="D211" s="510" t="s">
        <v>554</v>
      </c>
      <c r="E211" s="509" t="s">
        <v>918</v>
      </c>
      <c r="F211" s="510" t="s">
        <v>919</v>
      </c>
      <c r="G211" s="509" t="s">
        <v>1261</v>
      </c>
      <c r="H211" s="509" t="s">
        <v>1262</v>
      </c>
      <c r="I211" s="512">
        <v>1421.4000244140625</v>
      </c>
      <c r="J211" s="512">
        <v>1</v>
      </c>
      <c r="K211" s="513">
        <v>1421.4000244140625</v>
      </c>
    </row>
    <row r="212" spans="1:11" ht="14.4" customHeight="1" x14ac:dyDescent="0.3">
      <c r="A212" s="507" t="s">
        <v>541</v>
      </c>
      <c r="B212" s="508" t="s">
        <v>542</v>
      </c>
      <c r="C212" s="509" t="s">
        <v>553</v>
      </c>
      <c r="D212" s="510" t="s">
        <v>554</v>
      </c>
      <c r="E212" s="509" t="s">
        <v>918</v>
      </c>
      <c r="F212" s="510" t="s">
        <v>919</v>
      </c>
      <c r="G212" s="509" t="s">
        <v>1263</v>
      </c>
      <c r="H212" s="509" t="s">
        <v>1264</v>
      </c>
      <c r="I212" s="512">
        <v>1568.0799560546875</v>
      </c>
      <c r="J212" s="512">
        <v>1</v>
      </c>
      <c r="K212" s="513">
        <v>1568.0799560546875</v>
      </c>
    </row>
    <row r="213" spans="1:11" ht="14.4" customHeight="1" x14ac:dyDescent="0.3">
      <c r="A213" s="507" t="s">
        <v>541</v>
      </c>
      <c r="B213" s="508" t="s">
        <v>542</v>
      </c>
      <c r="C213" s="509" t="s">
        <v>553</v>
      </c>
      <c r="D213" s="510" t="s">
        <v>554</v>
      </c>
      <c r="E213" s="509" t="s">
        <v>918</v>
      </c>
      <c r="F213" s="510" t="s">
        <v>919</v>
      </c>
      <c r="G213" s="509" t="s">
        <v>1265</v>
      </c>
      <c r="H213" s="509" t="s">
        <v>1266</v>
      </c>
      <c r="I213" s="512">
        <v>9.0752100944519043</v>
      </c>
      <c r="J213" s="512">
        <v>3000</v>
      </c>
      <c r="K213" s="513">
        <v>27225.430023193359</v>
      </c>
    </row>
    <row r="214" spans="1:11" ht="14.4" customHeight="1" x14ac:dyDescent="0.3">
      <c r="A214" s="507" t="s">
        <v>541</v>
      </c>
      <c r="B214" s="508" t="s">
        <v>542</v>
      </c>
      <c r="C214" s="509" t="s">
        <v>553</v>
      </c>
      <c r="D214" s="510" t="s">
        <v>554</v>
      </c>
      <c r="E214" s="509" t="s">
        <v>918</v>
      </c>
      <c r="F214" s="510" t="s">
        <v>919</v>
      </c>
      <c r="G214" s="509" t="s">
        <v>1267</v>
      </c>
      <c r="H214" s="509" t="s">
        <v>1268</v>
      </c>
      <c r="I214" s="512">
        <v>12.584175109863281</v>
      </c>
      <c r="J214" s="512">
        <v>340</v>
      </c>
      <c r="K214" s="513">
        <v>4278.580078125</v>
      </c>
    </row>
    <row r="215" spans="1:11" ht="14.4" customHeight="1" x14ac:dyDescent="0.3">
      <c r="A215" s="507" t="s">
        <v>541</v>
      </c>
      <c r="B215" s="508" t="s">
        <v>542</v>
      </c>
      <c r="C215" s="509" t="s">
        <v>553</v>
      </c>
      <c r="D215" s="510" t="s">
        <v>554</v>
      </c>
      <c r="E215" s="509" t="s">
        <v>918</v>
      </c>
      <c r="F215" s="510" t="s">
        <v>919</v>
      </c>
      <c r="G215" s="509" t="s">
        <v>1269</v>
      </c>
      <c r="H215" s="509" t="s">
        <v>1270</v>
      </c>
      <c r="I215" s="512">
        <v>10.890177832709419</v>
      </c>
      <c r="J215" s="512">
        <v>1750</v>
      </c>
      <c r="K215" s="513">
        <v>19057.700073242188</v>
      </c>
    </row>
    <row r="216" spans="1:11" ht="14.4" customHeight="1" x14ac:dyDescent="0.3">
      <c r="A216" s="507" t="s">
        <v>541</v>
      </c>
      <c r="B216" s="508" t="s">
        <v>542</v>
      </c>
      <c r="C216" s="509" t="s">
        <v>553</v>
      </c>
      <c r="D216" s="510" t="s">
        <v>554</v>
      </c>
      <c r="E216" s="509" t="s">
        <v>1176</v>
      </c>
      <c r="F216" s="510" t="s">
        <v>1177</v>
      </c>
      <c r="G216" s="509" t="s">
        <v>1271</v>
      </c>
      <c r="H216" s="509" t="s">
        <v>1272</v>
      </c>
      <c r="I216" s="512">
        <v>10.760000228881836</v>
      </c>
      <c r="J216" s="512">
        <v>8400</v>
      </c>
      <c r="K216" s="513">
        <v>90357.9609375</v>
      </c>
    </row>
    <row r="217" spans="1:11" ht="14.4" customHeight="1" x14ac:dyDescent="0.3">
      <c r="A217" s="507" t="s">
        <v>541</v>
      </c>
      <c r="B217" s="508" t="s">
        <v>542</v>
      </c>
      <c r="C217" s="509" t="s">
        <v>553</v>
      </c>
      <c r="D217" s="510" t="s">
        <v>554</v>
      </c>
      <c r="E217" s="509" t="s">
        <v>1176</v>
      </c>
      <c r="F217" s="510" t="s">
        <v>1177</v>
      </c>
      <c r="G217" s="509" t="s">
        <v>1273</v>
      </c>
      <c r="H217" s="509" t="s">
        <v>1274</v>
      </c>
      <c r="I217" s="512">
        <v>1.2687499821186066</v>
      </c>
      <c r="J217" s="512">
        <v>160000</v>
      </c>
      <c r="K217" s="513">
        <v>202715.19921875</v>
      </c>
    </row>
    <row r="218" spans="1:11" ht="14.4" customHeight="1" x14ac:dyDescent="0.3">
      <c r="A218" s="507" t="s">
        <v>541</v>
      </c>
      <c r="B218" s="508" t="s">
        <v>542</v>
      </c>
      <c r="C218" s="509" t="s">
        <v>553</v>
      </c>
      <c r="D218" s="510" t="s">
        <v>554</v>
      </c>
      <c r="E218" s="509" t="s">
        <v>1176</v>
      </c>
      <c r="F218" s="510" t="s">
        <v>1177</v>
      </c>
      <c r="G218" s="509" t="s">
        <v>1275</v>
      </c>
      <c r="H218" s="509" t="s">
        <v>1276</v>
      </c>
      <c r="I218" s="512">
        <v>6.0300002098083496</v>
      </c>
      <c r="J218" s="512">
        <v>50</v>
      </c>
      <c r="K218" s="513">
        <v>301.48001098632812</v>
      </c>
    </row>
    <row r="219" spans="1:11" ht="14.4" customHeight="1" x14ac:dyDescent="0.3">
      <c r="A219" s="507" t="s">
        <v>541</v>
      </c>
      <c r="B219" s="508" t="s">
        <v>542</v>
      </c>
      <c r="C219" s="509" t="s">
        <v>553</v>
      </c>
      <c r="D219" s="510" t="s">
        <v>554</v>
      </c>
      <c r="E219" s="509" t="s">
        <v>1176</v>
      </c>
      <c r="F219" s="510" t="s">
        <v>1177</v>
      </c>
      <c r="G219" s="509" t="s">
        <v>1277</v>
      </c>
      <c r="H219" s="509" t="s">
        <v>1278</v>
      </c>
      <c r="I219" s="512">
        <v>3.380000114440918</v>
      </c>
      <c r="J219" s="512">
        <v>18000</v>
      </c>
      <c r="K219" s="513">
        <v>60833.259765625</v>
      </c>
    </row>
    <row r="220" spans="1:11" ht="14.4" customHeight="1" x14ac:dyDescent="0.3">
      <c r="A220" s="507" t="s">
        <v>541</v>
      </c>
      <c r="B220" s="508" t="s">
        <v>542</v>
      </c>
      <c r="C220" s="509" t="s">
        <v>553</v>
      </c>
      <c r="D220" s="510" t="s">
        <v>554</v>
      </c>
      <c r="E220" s="509" t="s">
        <v>1188</v>
      </c>
      <c r="F220" s="510" t="s">
        <v>1189</v>
      </c>
      <c r="G220" s="509" t="s">
        <v>1279</v>
      </c>
      <c r="H220" s="509" t="s">
        <v>1280</v>
      </c>
      <c r="I220" s="512">
        <v>0.50666666030883789</v>
      </c>
      <c r="J220" s="512">
        <v>700</v>
      </c>
      <c r="K220" s="513">
        <v>354</v>
      </c>
    </row>
    <row r="221" spans="1:11" ht="14.4" customHeight="1" x14ac:dyDescent="0.3">
      <c r="A221" s="507" t="s">
        <v>541</v>
      </c>
      <c r="B221" s="508" t="s">
        <v>542</v>
      </c>
      <c r="C221" s="509" t="s">
        <v>553</v>
      </c>
      <c r="D221" s="510" t="s">
        <v>554</v>
      </c>
      <c r="E221" s="509" t="s">
        <v>1188</v>
      </c>
      <c r="F221" s="510" t="s">
        <v>1189</v>
      </c>
      <c r="G221" s="509" t="s">
        <v>1281</v>
      </c>
      <c r="H221" s="509" t="s">
        <v>1282</v>
      </c>
      <c r="I221" s="512">
        <v>0.43000000715255737</v>
      </c>
      <c r="J221" s="512">
        <v>100</v>
      </c>
      <c r="K221" s="513">
        <v>43</v>
      </c>
    </row>
    <row r="222" spans="1:11" ht="14.4" customHeight="1" x14ac:dyDescent="0.3">
      <c r="A222" s="507" t="s">
        <v>541</v>
      </c>
      <c r="B222" s="508" t="s">
        <v>542</v>
      </c>
      <c r="C222" s="509" t="s">
        <v>553</v>
      </c>
      <c r="D222" s="510" t="s">
        <v>554</v>
      </c>
      <c r="E222" s="509" t="s">
        <v>1188</v>
      </c>
      <c r="F222" s="510" t="s">
        <v>1189</v>
      </c>
      <c r="G222" s="509" t="s">
        <v>1283</v>
      </c>
      <c r="H222" s="509" t="s">
        <v>1284</v>
      </c>
      <c r="I222" s="512">
        <v>3.0099999904632568</v>
      </c>
      <c r="J222" s="512">
        <v>4</v>
      </c>
      <c r="K222" s="513">
        <v>12.039999961853027</v>
      </c>
    </row>
    <row r="223" spans="1:11" ht="14.4" customHeight="1" x14ac:dyDescent="0.3">
      <c r="A223" s="507" t="s">
        <v>541</v>
      </c>
      <c r="B223" s="508" t="s">
        <v>542</v>
      </c>
      <c r="C223" s="509" t="s">
        <v>553</v>
      </c>
      <c r="D223" s="510" t="s">
        <v>554</v>
      </c>
      <c r="E223" s="509" t="s">
        <v>1188</v>
      </c>
      <c r="F223" s="510" t="s">
        <v>1189</v>
      </c>
      <c r="G223" s="509" t="s">
        <v>1285</v>
      </c>
      <c r="H223" s="509" t="s">
        <v>1286</v>
      </c>
      <c r="I223" s="512">
        <v>139.16999816894531</v>
      </c>
      <c r="J223" s="512">
        <v>2</v>
      </c>
      <c r="K223" s="513">
        <v>278.33999633789062</v>
      </c>
    </row>
    <row r="224" spans="1:11" ht="14.4" customHeight="1" x14ac:dyDescent="0.3">
      <c r="A224" s="507" t="s">
        <v>541</v>
      </c>
      <c r="B224" s="508" t="s">
        <v>542</v>
      </c>
      <c r="C224" s="509" t="s">
        <v>553</v>
      </c>
      <c r="D224" s="510" t="s">
        <v>554</v>
      </c>
      <c r="E224" s="509" t="s">
        <v>1188</v>
      </c>
      <c r="F224" s="510" t="s">
        <v>1189</v>
      </c>
      <c r="G224" s="509" t="s">
        <v>1192</v>
      </c>
      <c r="H224" s="509" t="s">
        <v>1193</v>
      </c>
      <c r="I224" s="512">
        <v>13.010000228881836</v>
      </c>
      <c r="J224" s="512">
        <v>20</v>
      </c>
      <c r="K224" s="513">
        <v>260.20001220703125</v>
      </c>
    </row>
    <row r="225" spans="1:11" ht="14.4" customHeight="1" x14ac:dyDescent="0.3">
      <c r="A225" s="507" t="s">
        <v>541</v>
      </c>
      <c r="B225" s="508" t="s">
        <v>542</v>
      </c>
      <c r="C225" s="509" t="s">
        <v>553</v>
      </c>
      <c r="D225" s="510" t="s">
        <v>554</v>
      </c>
      <c r="E225" s="509" t="s">
        <v>1188</v>
      </c>
      <c r="F225" s="510" t="s">
        <v>1189</v>
      </c>
      <c r="G225" s="509" t="s">
        <v>1287</v>
      </c>
      <c r="H225" s="509" t="s">
        <v>1288</v>
      </c>
      <c r="I225" s="512">
        <v>15.025000095367432</v>
      </c>
      <c r="J225" s="512">
        <v>160</v>
      </c>
      <c r="K225" s="513">
        <v>2404</v>
      </c>
    </row>
    <row r="226" spans="1:11" ht="14.4" customHeight="1" x14ac:dyDescent="0.3">
      <c r="A226" s="507" t="s">
        <v>541</v>
      </c>
      <c r="B226" s="508" t="s">
        <v>542</v>
      </c>
      <c r="C226" s="509" t="s">
        <v>553</v>
      </c>
      <c r="D226" s="510" t="s">
        <v>554</v>
      </c>
      <c r="E226" s="509" t="s">
        <v>1188</v>
      </c>
      <c r="F226" s="510" t="s">
        <v>1189</v>
      </c>
      <c r="G226" s="509" t="s">
        <v>1289</v>
      </c>
      <c r="H226" s="509" t="s">
        <v>1290</v>
      </c>
      <c r="I226" s="512">
        <v>98.378747940063477</v>
      </c>
      <c r="J226" s="512">
        <v>40</v>
      </c>
      <c r="K226" s="513">
        <v>3935.1499633789062</v>
      </c>
    </row>
    <row r="227" spans="1:11" ht="14.4" customHeight="1" x14ac:dyDescent="0.3">
      <c r="A227" s="507" t="s">
        <v>541</v>
      </c>
      <c r="B227" s="508" t="s">
        <v>542</v>
      </c>
      <c r="C227" s="509" t="s">
        <v>553</v>
      </c>
      <c r="D227" s="510" t="s">
        <v>554</v>
      </c>
      <c r="E227" s="509" t="s">
        <v>1188</v>
      </c>
      <c r="F227" s="510" t="s">
        <v>1189</v>
      </c>
      <c r="G227" s="509" t="s">
        <v>1291</v>
      </c>
      <c r="H227" s="509" t="s">
        <v>1292</v>
      </c>
      <c r="I227" s="512">
        <v>0.37999999523162842</v>
      </c>
      <c r="J227" s="512">
        <v>5</v>
      </c>
      <c r="K227" s="513">
        <v>1.8999999761581421</v>
      </c>
    </row>
    <row r="228" spans="1:11" ht="14.4" customHeight="1" x14ac:dyDescent="0.3">
      <c r="A228" s="507" t="s">
        <v>541</v>
      </c>
      <c r="B228" s="508" t="s">
        <v>542</v>
      </c>
      <c r="C228" s="509" t="s">
        <v>553</v>
      </c>
      <c r="D228" s="510" t="s">
        <v>554</v>
      </c>
      <c r="E228" s="509" t="s">
        <v>1188</v>
      </c>
      <c r="F228" s="510" t="s">
        <v>1189</v>
      </c>
      <c r="G228" s="509" t="s">
        <v>1293</v>
      </c>
      <c r="H228" s="509" t="s">
        <v>1294</v>
      </c>
      <c r="I228" s="512">
        <v>8.3900003433227539</v>
      </c>
      <c r="J228" s="512">
        <v>120</v>
      </c>
      <c r="K228" s="513">
        <v>1006.7999877929687</v>
      </c>
    </row>
    <row r="229" spans="1:11" ht="14.4" customHeight="1" x14ac:dyDescent="0.3">
      <c r="A229" s="507" t="s">
        <v>541</v>
      </c>
      <c r="B229" s="508" t="s">
        <v>542</v>
      </c>
      <c r="C229" s="509" t="s">
        <v>553</v>
      </c>
      <c r="D229" s="510" t="s">
        <v>554</v>
      </c>
      <c r="E229" s="509" t="s">
        <v>1188</v>
      </c>
      <c r="F229" s="510" t="s">
        <v>1189</v>
      </c>
      <c r="G229" s="509" t="s">
        <v>1295</v>
      </c>
      <c r="H229" s="509" t="s">
        <v>1296</v>
      </c>
      <c r="I229" s="512">
        <v>7.630000114440918</v>
      </c>
      <c r="J229" s="512">
        <v>240</v>
      </c>
      <c r="K229" s="513">
        <v>1831.199951171875</v>
      </c>
    </row>
    <row r="230" spans="1:11" ht="14.4" customHeight="1" x14ac:dyDescent="0.3">
      <c r="A230" s="507" t="s">
        <v>541</v>
      </c>
      <c r="B230" s="508" t="s">
        <v>542</v>
      </c>
      <c r="C230" s="509" t="s">
        <v>553</v>
      </c>
      <c r="D230" s="510" t="s">
        <v>554</v>
      </c>
      <c r="E230" s="509" t="s">
        <v>1188</v>
      </c>
      <c r="F230" s="510" t="s">
        <v>1189</v>
      </c>
      <c r="G230" s="509" t="s">
        <v>1297</v>
      </c>
      <c r="H230" s="509" t="s">
        <v>1298</v>
      </c>
      <c r="I230" s="512">
        <v>8.5799999237060547</v>
      </c>
      <c r="J230" s="512">
        <v>240</v>
      </c>
      <c r="K230" s="513">
        <v>2059.199951171875</v>
      </c>
    </row>
    <row r="231" spans="1:11" ht="14.4" customHeight="1" x14ac:dyDescent="0.3">
      <c r="A231" s="507" t="s">
        <v>541</v>
      </c>
      <c r="B231" s="508" t="s">
        <v>542</v>
      </c>
      <c r="C231" s="509" t="s">
        <v>553</v>
      </c>
      <c r="D231" s="510" t="s">
        <v>554</v>
      </c>
      <c r="E231" s="509" t="s">
        <v>1188</v>
      </c>
      <c r="F231" s="510" t="s">
        <v>1189</v>
      </c>
      <c r="G231" s="509" t="s">
        <v>1299</v>
      </c>
      <c r="H231" s="509" t="s">
        <v>1300</v>
      </c>
      <c r="I231" s="512">
        <v>8.1700000762939453</v>
      </c>
      <c r="J231" s="512">
        <v>1</v>
      </c>
      <c r="K231" s="513">
        <v>8.1700000762939453</v>
      </c>
    </row>
    <row r="232" spans="1:11" ht="14.4" customHeight="1" x14ac:dyDescent="0.3">
      <c r="A232" s="507" t="s">
        <v>541</v>
      </c>
      <c r="B232" s="508" t="s">
        <v>542</v>
      </c>
      <c r="C232" s="509" t="s">
        <v>553</v>
      </c>
      <c r="D232" s="510" t="s">
        <v>554</v>
      </c>
      <c r="E232" s="509" t="s">
        <v>1188</v>
      </c>
      <c r="F232" s="510" t="s">
        <v>1189</v>
      </c>
      <c r="G232" s="509" t="s">
        <v>1301</v>
      </c>
      <c r="H232" s="509" t="s">
        <v>1302</v>
      </c>
      <c r="I232" s="512">
        <v>42.442499478658043</v>
      </c>
      <c r="J232" s="512">
        <v>3588</v>
      </c>
      <c r="K232" s="513">
        <v>152285.75048828125</v>
      </c>
    </row>
    <row r="233" spans="1:11" ht="14.4" customHeight="1" x14ac:dyDescent="0.3">
      <c r="A233" s="507" t="s">
        <v>541</v>
      </c>
      <c r="B233" s="508" t="s">
        <v>542</v>
      </c>
      <c r="C233" s="509" t="s">
        <v>553</v>
      </c>
      <c r="D233" s="510" t="s">
        <v>554</v>
      </c>
      <c r="E233" s="509" t="s">
        <v>1188</v>
      </c>
      <c r="F233" s="510" t="s">
        <v>1189</v>
      </c>
      <c r="G233" s="509" t="s">
        <v>1194</v>
      </c>
      <c r="H233" s="509" t="s">
        <v>1195</v>
      </c>
      <c r="I233" s="512">
        <v>17.620000839233398</v>
      </c>
      <c r="J233" s="512">
        <v>1</v>
      </c>
      <c r="K233" s="513">
        <v>17.620000839233398</v>
      </c>
    </row>
    <row r="234" spans="1:11" ht="14.4" customHeight="1" x14ac:dyDescent="0.3">
      <c r="A234" s="507" t="s">
        <v>541</v>
      </c>
      <c r="B234" s="508" t="s">
        <v>542</v>
      </c>
      <c r="C234" s="509" t="s">
        <v>553</v>
      </c>
      <c r="D234" s="510" t="s">
        <v>554</v>
      </c>
      <c r="E234" s="509" t="s">
        <v>1188</v>
      </c>
      <c r="F234" s="510" t="s">
        <v>1189</v>
      </c>
      <c r="G234" s="509" t="s">
        <v>1303</v>
      </c>
      <c r="H234" s="509" t="s">
        <v>1304</v>
      </c>
      <c r="I234" s="512">
        <v>22.309999465942383</v>
      </c>
      <c r="J234" s="512">
        <v>1</v>
      </c>
      <c r="K234" s="513">
        <v>22.309999465942383</v>
      </c>
    </row>
    <row r="235" spans="1:11" ht="14.4" customHeight="1" x14ac:dyDescent="0.3">
      <c r="A235" s="507" t="s">
        <v>541</v>
      </c>
      <c r="B235" s="508" t="s">
        <v>542</v>
      </c>
      <c r="C235" s="509" t="s">
        <v>553</v>
      </c>
      <c r="D235" s="510" t="s">
        <v>554</v>
      </c>
      <c r="E235" s="509" t="s">
        <v>1188</v>
      </c>
      <c r="F235" s="510" t="s">
        <v>1189</v>
      </c>
      <c r="G235" s="509" t="s">
        <v>1305</v>
      </c>
      <c r="H235" s="509" t="s">
        <v>1306</v>
      </c>
      <c r="I235" s="512">
        <v>2.7300000190734863</v>
      </c>
      <c r="J235" s="512">
        <v>20</v>
      </c>
      <c r="K235" s="513">
        <v>54.599998474121094</v>
      </c>
    </row>
    <row r="236" spans="1:11" ht="14.4" customHeight="1" x14ac:dyDescent="0.3">
      <c r="A236" s="507" t="s">
        <v>541</v>
      </c>
      <c r="B236" s="508" t="s">
        <v>542</v>
      </c>
      <c r="C236" s="509" t="s">
        <v>553</v>
      </c>
      <c r="D236" s="510" t="s">
        <v>554</v>
      </c>
      <c r="E236" s="509" t="s">
        <v>1188</v>
      </c>
      <c r="F236" s="510" t="s">
        <v>1189</v>
      </c>
      <c r="G236" s="509" t="s">
        <v>1307</v>
      </c>
      <c r="H236" s="509" t="s">
        <v>1308</v>
      </c>
      <c r="I236" s="512">
        <v>0.49428571973528179</v>
      </c>
      <c r="J236" s="512">
        <v>34000</v>
      </c>
      <c r="K236" s="513">
        <v>16790</v>
      </c>
    </row>
    <row r="237" spans="1:11" ht="14.4" customHeight="1" x14ac:dyDescent="0.3">
      <c r="A237" s="507" t="s">
        <v>541</v>
      </c>
      <c r="B237" s="508" t="s">
        <v>542</v>
      </c>
      <c r="C237" s="509" t="s">
        <v>553</v>
      </c>
      <c r="D237" s="510" t="s">
        <v>554</v>
      </c>
      <c r="E237" s="509" t="s">
        <v>1188</v>
      </c>
      <c r="F237" s="510" t="s">
        <v>1189</v>
      </c>
      <c r="G237" s="509" t="s">
        <v>1309</v>
      </c>
      <c r="H237" s="509" t="s">
        <v>1310</v>
      </c>
      <c r="I237" s="512">
        <v>1.1699999570846558</v>
      </c>
      <c r="J237" s="512">
        <v>18000</v>
      </c>
      <c r="K237" s="513">
        <v>21114</v>
      </c>
    </row>
    <row r="238" spans="1:11" ht="14.4" customHeight="1" x14ac:dyDescent="0.3">
      <c r="A238" s="507" t="s">
        <v>541</v>
      </c>
      <c r="B238" s="508" t="s">
        <v>542</v>
      </c>
      <c r="C238" s="509" t="s">
        <v>553</v>
      </c>
      <c r="D238" s="510" t="s">
        <v>554</v>
      </c>
      <c r="E238" s="509" t="s">
        <v>1188</v>
      </c>
      <c r="F238" s="510" t="s">
        <v>1189</v>
      </c>
      <c r="G238" s="509" t="s">
        <v>1196</v>
      </c>
      <c r="H238" s="509" t="s">
        <v>1197</v>
      </c>
      <c r="I238" s="512">
        <v>28.736666361490887</v>
      </c>
      <c r="J238" s="512">
        <v>22</v>
      </c>
      <c r="K238" s="513">
        <v>632.22000122070313</v>
      </c>
    </row>
    <row r="239" spans="1:11" ht="14.4" customHeight="1" x14ac:dyDescent="0.3">
      <c r="A239" s="507" t="s">
        <v>541</v>
      </c>
      <c r="B239" s="508" t="s">
        <v>542</v>
      </c>
      <c r="C239" s="509" t="s">
        <v>553</v>
      </c>
      <c r="D239" s="510" t="s">
        <v>554</v>
      </c>
      <c r="E239" s="509" t="s">
        <v>1188</v>
      </c>
      <c r="F239" s="510" t="s">
        <v>1189</v>
      </c>
      <c r="G239" s="509" t="s">
        <v>1198</v>
      </c>
      <c r="H239" s="509" t="s">
        <v>1199</v>
      </c>
      <c r="I239" s="512">
        <v>9.3199996948242187</v>
      </c>
      <c r="J239" s="512">
        <v>1</v>
      </c>
      <c r="K239" s="513">
        <v>9.3199996948242187</v>
      </c>
    </row>
    <row r="240" spans="1:11" ht="14.4" customHeight="1" x14ac:dyDescent="0.3">
      <c r="A240" s="507" t="s">
        <v>541</v>
      </c>
      <c r="B240" s="508" t="s">
        <v>542</v>
      </c>
      <c r="C240" s="509" t="s">
        <v>553</v>
      </c>
      <c r="D240" s="510" t="s">
        <v>554</v>
      </c>
      <c r="E240" s="509" t="s">
        <v>1200</v>
      </c>
      <c r="F240" s="510" t="s">
        <v>1201</v>
      </c>
      <c r="G240" s="509" t="s">
        <v>1311</v>
      </c>
      <c r="H240" s="509" t="s">
        <v>1312</v>
      </c>
      <c r="I240" s="512">
        <v>1.0999999754130841E-2</v>
      </c>
      <c r="J240" s="512">
        <v>24000</v>
      </c>
      <c r="K240" s="513">
        <v>264</v>
      </c>
    </row>
    <row r="241" spans="1:11" ht="14.4" customHeight="1" x14ac:dyDescent="0.3">
      <c r="A241" s="507" t="s">
        <v>541</v>
      </c>
      <c r="B241" s="508" t="s">
        <v>542</v>
      </c>
      <c r="C241" s="509" t="s">
        <v>553</v>
      </c>
      <c r="D241" s="510" t="s">
        <v>554</v>
      </c>
      <c r="E241" s="509" t="s">
        <v>1200</v>
      </c>
      <c r="F241" s="510" t="s">
        <v>1201</v>
      </c>
      <c r="G241" s="509" t="s">
        <v>1313</v>
      </c>
      <c r="H241" s="509" t="s">
        <v>1314</v>
      </c>
      <c r="I241" s="512">
        <v>625.5</v>
      </c>
      <c r="J241" s="512">
        <v>2</v>
      </c>
      <c r="K241" s="513">
        <v>1251</v>
      </c>
    </row>
    <row r="242" spans="1:11" ht="14.4" customHeight="1" x14ac:dyDescent="0.3">
      <c r="A242" s="507" t="s">
        <v>541</v>
      </c>
      <c r="B242" s="508" t="s">
        <v>542</v>
      </c>
      <c r="C242" s="509" t="s">
        <v>553</v>
      </c>
      <c r="D242" s="510" t="s">
        <v>554</v>
      </c>
      <c r="E242" s="509" t="s">
        <v>1200</v>
      </c>
      <c r="F242" s="510" t="s">
        <v>1201</v>
      </c>
      <c r="G242" s="509" t="s">
        <v>1315</v>
      </c>
      <c r="H242" s="509" t="s">
        <v>1316</v>
      </c>
      <c r="I242" s="512">
        <v>0.70999997854232788</v>
      </c>
      <c r="J242" s="512">
        <v>1000</v>
      </c>
      <c r="K242" s="513">
        <v>713.95001220703125</v>
      </c>
    </row>
    <row r="243" spans="1:11" ht="14.4" customHeight="1" x14ac:dyDescent="0.3">
      <c r="A243" s="507" t="s">
        <v>541</v>
      </c>
      <c r="B243" s="508" t="s">
        <v>542</v>
      </c>
      <c r="C243" s="509" t="s">
        <v>553</v>
      </c>
      <c r="D243" s="510" t="s">
        <v>554</v>
      </c>
      <c r="E243" s="509" t="s">
        <v>1200</v>
      </c>
      <c r="F243" s="510" t="s">
        <v>1201</v>
      </c>
      <c r="G243" s="509" t="s">
        <v>1317</v>
      </c>
      <c r="H243" s="509" t="s">
        <v>1318</v>
      </c>
      <c r="I243" s="512">
        <v>0.73000001907348633</v>
      </c>
      <c r="J243" s="512">
        <v>2000</v>
      </c>
      <c r="K243" s="513">
        <v>1452</v>
      </c>
    </row>
    <row r="244" spans="1:11" ht="14.4" customHeight="1" x14ac:dyDescent="0.3">
      <c r="A244" s="507" t="s">
        <v>541</v>
      </c>
      <c r="B244" s="508" t="s">
        <v>542</v>
      </c>
      <c r="C244" s="509" t="s">
        <v>553</v>
      </c>
      <c r="D244" s="510" t="s">
        <v>554</v>
      </c>
      <c r="E244" s="509" t="s">
        <v>1200</v>
      </c>
      <c r="F244" s="510" t="s">
        <v>1201</v>
      </c>
      <c r="G244" s="509" t="s">
        <v>1319</v>
      </c>
      <c r="H244" s="509" t="s">
        <v>1320</v>
      </c>
      <c r="I244" s="512">
        <v>0.25999999046325684</v>
      </c>
      <c r="J244" s="512">
        <v>1100</v>
      </c>
      <c r="K244" s="513">
        <v>286</v>
      </c>
    </row>
    <row r="245" spans="1:11" ht="14.4" customHeight="1" x14ac:dyDescent="0.3">
      <c r="A245" s="507" t="s">
        <v>541</v>
      </c>
      <c r="B245" s="508" t="s">
        <v>542</v>
      </c>
      <c r="C245" s="509" t="s">
        <v>553</v>
      </c>
      <c r="D245" s="510" t="s">
        <v>554</v>
      </c>
      <c r="E245" s="509" t="s">
        <v>1200</v>
      </c>
      <c r="F245" s="510" t="s">
        <v>1201</v>
      </c>
      <c r="G245" s="509" t="s">
        <v>1321</v>
      </c>
      <c r="H245" s="509" t="s">
        <v>1322</v>
      </c>
      <c r="I245" s="512">
        <v>25.530000686645508</v>
      </c>
      <c r="J245" s="512">
        <v>890</v>
      </c>
      <c r="K245" s="513">
        <v>22721.700088500977</v>
      </c>
    </row>
    <row r="246" spans="1:11" ht="14.4" customHeight="1" x14ac:dyDescent="0.3">
      <c r="A246" s="507" t="s">
        <v>541</v>
      </c>
      <c r="B246" s="508" t="s">
        <v>542</v>
      </c>
      <c r="C246" s="509" t="s">
        <v>553</v>
      </c>
      <c r="D246" s="510" t="s">
        <v>554</v>
      </c>
      <c r="E246" s="509" t="s">
        <v>1200</v>
      </c>
      <c r="F246" s="510" t="s">
        <v>1201</v>
      </c>
      <c r="G246" s="509" t="s">
        <v>1206</v>
      </c>
      <c r="H246" s="509" t="s">
        <v>1207</v>
      </c>
      <c r="I246" s="512">
        <v>0.61666667461395264</v>
      </c>
      <c r="J246" s="512">
        <v>12000</v>
      </c>
      <c r="K246" s="513">
        <v>7396.4000244140625</v>
      </c>
    </row>
    <row r="247" spans="1:11" ht="14.4" customHeight="1" x14ac:dyDescent="0.3">
      <c r="A247" s="507" t="s">
        <v>541</v>
      </c>
      <c r="B247" s="508" t="s">
        <v>542</v>
      </c>
      <c r="C247" s="509" t="s">
        <v>553</v>
      </c>
      <c r="D247" s="510" t="s">
        <v>554</v>
      </c>
      <c r="E247" s="509" t="s">
        <v>1200</v>
      </c>
      <c r="F247" s="510" t="s">
        <v>1201</v>
      </c>
      <c r="G247" s="509" t="s">
        <v>1323</v>
      </c>
      <c r="H247" s="509" t="s">
        <v>1324</v>
      </c>
      <c r="I247" s="512">
        <v>3.619999885559082</v>
      </c>
      <c r="J247" s="512">
        <v>1000</v>
      </c>
      <c r="K247" s="513">
        <v>3621.550048828125</v>
      </c>
    </row>
    <row r="248" spans="1:11" ht="14.4" customHeight="1" x14ac:dyDescent="0.3">
      <c r="A248" s="507" t="s">
        <v>541</v>
      </c>
      <c r="B248" s="508" t="s">
        <v>542</v>
      </c>
      <c r="C248" s="509" t="s">
        <v>553</v>
      </c>
      <c r="D248" s="510" t="s">
        <v>554</v>
      </c>
      <c r="E248" s="509" t="s">
        <v>1200</v>
      </c>
      <c r="F248" s="510" t="s">
        <v>1201</v>
      </c>
      <c r="G248" s="509" t="s">
        <v>1325</v>
      </c>
      <c r="H248" s="509" t="s">
        <v>1326</v>
      </c>
      <c r="I248" s="512">
        <v>3.7899999618530273</v>
      </c>
      <c r="J248" s="512">
        <v>100</v>
      </c>
      <c r="K248" s="513">
        <v>378.73001098632812</v>
      </c>
    </row>
    <row r="249" spans="1:11" ht="14.4" customHeight="1" x14ac:dyDescent="0.3">
      <c r="A249" s="507" t="s">
        <v>541</v>
      </c>
      <c r="B249" s="508" t="s">
        <v>542</v>
      </c>
      <c r="C249" s="509" t="s">
        <v>553</v>
      </c>
      <c r="D249" s="510" t="s">
        <v>554</v>
      </c>
      <c r="E249" s="509" t="s">
        <v>1200</v>
      </c>
      <c r="F249" s="510" t="s">
        <v>1201</v>
      </c>
      <c r="G249" s="509" t="s">
        <v>1327</v>
      </c>
      <c r="H249" s="509" t="s">
        <v>1328</v>
      </c>
      <c r="I249" s="512">
        <v>46.029998779296875</v>
      </c>
      <c r="J249" s="512">
        <v>800</v>
      </c>
      <c r="K249" s="513">
        <v>36822.71875</v>
      </c>
    </row>
    <row r="250" spans="1:11" ht="14.4" customHeight="1" x14ac:dyDescent="0.3">
      <c r="A250" s="507" t="s">
        <v>541</v>
      </c>
      <c r="B250" s="508" t="s">
        <v>542</v>
      </c>
      <c r="C250" s="509" t="s">
        <v>553</v>
      </c>
      <c r="D250" s="510" t="s">
        <v>554</v>
      </c>
      <c r="E250" s="509" t="s">
        <v>1200</v>
      </c>
      <c r="F250" s="510" t="s">
        <v>1201</v>
      </c>
      <c r="G250" s="509" t="s">
        <v>1329</v>
      </c>
      <c r="H250" s="509" t="s">
        <v>1330</v>
      </c>
      <c r="I250" s="512">
        <v>1.0900000333786011</v>
      </c>
      <c r="J250" s="512">
        <v>200</v>
      </c>
      <c r="K250" s="513">
        <v>218</v>
      </c>
    </row>
    <row r="251" spans="1:11" ht="14.4" customHeight="1" x14ac:dyDescent="0.3">
      <c r="A251" s="507" t="s">
        <v>541</v>
      </c>
      <c r="B251" s="508" t="s">
        <v>542</v>
      </c>
      <c r="C251" s="509" t="s">
        <v>553</v>
      </c>
      <c r="D251" s="510" t="s">
        <v>554</v>
      </c>
      <c r="E251" s="509" t="s">
        <v>1200</v>
      </c>
      <c r="F251" s="510" t="s">
        <v>1201</v>
      </c>
      <c r="G251" s="509" t="s">
        <v>1331</v>
      </c>
      <c r="H251" s="509" t="s">
        <v>1332</v>
      </c>
      <c r="I251" s="512">
        <v>0.67000001668930054</v>
      </c>
      <c r="J251" s="512">
        <v>1300</v>
      </c>
      <c r="K251" s="513">
        <v>871</v>
      </c>
    </row>
    <row r="252" spans="1:11" ht="14.4" customHeight="1" x14ac:dyDescent="0.3">
      <c r="A252" s="507" t="s">
        <v>541</v>
      </c>
      <c r="B252" s="508" t="s">
        <v>542</v>
      </c>
      <c r="C252" s="509" t="s">
        <v>553</v>
      </c>
      <c r="D252" s="510" t="s">
        <v>554</v>
      </c>
      <c r="E252" s="509" t="s">
        <v>1200</v>
      </c>
      <c r="F252" s="510" t="s">
        <v>1201</v>
      </c>
      <c r="G252" s="509" t="s">
        <v>1333</v>
      </c>
      <c r="H252" s="509" t="s">
        <v>1334</v>
      </c>
      <c r="I252" s="512">
        <v>114.34999847412109</v>
      </c>
      <c r="J252" s="512">
        <v>21</v>
      </c>
      <c r="K252" s="513">
        <v>2401.2999267578125</v>
      </c>
    </row>
    <row r="253" spans="1:11" ht="14.4" customHeight="1" x14ac:dyDescent="0.3">
      <c r="A253" s="507" t="s">
        <v>541</v>
      </c>
      <c r="B253" s="508" t="s">
        <v>542</v>
      </c>
      <c r="C253" s="509" t="s">
        <v>553</v>
      </c>
      <c r="D253" s="510" t="s">
        <v>554</v>
      </c>
      <c r="E253" s="509" t="s">
        <v>1200</v>
      </c>
      <c r="F253" s="510" t="s">
        <v>1201</v>
      </c>
      <c r="G253" s="509" t="s">
        <v>1335</v>
      </c>
      <c r="H253" s="509" t="s">
        <v>1336</v>
      </c>
      <c r="I253" s="512">
        <v>35.090000152587891</v>
      </c>
      <c r="J253" s="512">
        <v>4</v>
      </c>
      <c r="K253" s="513">
        <v>140.36000061035156</v>
      </c>
    </row>
    <row r="254" spans="1:11" ht="14.4" customHeight="1" x14ac:dyDescent="0.3">
      <c r="A254" s="507" t="s">
        <v>541</v>
      </c>
      <c r="B254" s="508" t="s">
        <v>542</v>
      </c>
      <c r="C254" s="509" t="s">
        <v>553</v>
      </c>
      <c r="D254" s="510" t="s">
        <v>554</v>
      </c>
      <c r="E254" s="509" t="s">
        <v>1200</v>
      </c>
      <c r="F254" s="510" t="s">
        <v>1201</v>
      </c>
      <c r="G254" s="509" t="s">
        <v>1337</v>
      </c>
      <c r="H254" s="509" t="s">
        <v>1338</v>
      </c>
      <c r="I254" s="512">
        <v>66.550003051757812</v>
      </c>
      <c r="J254" s="512">
        <v>100</v>
      </c>
      <c r="K254" s="513">
        <v>6655</v>
      </c>
    </row>
    <row r="255" spans="1:11" ht="14.4" customHeight="1" x14ac:dyDescent="0.3">
      <c r="A255" s="507" t="s">
        <v>541</v>
      </c>
      <c r="B255" s="508" t="s">
        <v>542</v>
      </c>
      <c r="C255" s="509" t="s">
        <v>553</v>
      </c>
      <c r="D255" s="510" t="s">
        <v>554</v>
      </c>
      <c r="E255" s="509" t="s">
        <v>1200</v>
      </c>
      <c r="F255" s="510" t="s">
        <v>1201</v>
      </c>
      <c r="G255" s="509" t="s">
        <v>1339</v>
      </c>
      <c r="H255" s="509" t="s">
        <v>1340</v>
      </c>
      <c r="I255" s="512">
        <v>2.2699999809265137</v>
      </c>
      <c r="J255" s="512">
        <v>50</v>
      </c>
      <c r="K255" s="513">
        <v>113.73999786376953</v>
      </c>
    </row>
    <row r="256" spans="1:11" ht="14.4" customHeight="1" x14ac:dyDescent="0.3">
      <c r="A256" s="507" t="s">
        <v>541</v>
      </c>
      <c r="B256" s="508" t="s">
        <v>542</v>
      </c>
      <c r="C256" s="509" t="s">
        <v>553</v>
      </c>
      <c r="D256" s="510" t="s">
        <v>554</v>
      </c>
      <c r="E256" s="509" t="s">
        <v>1200</v>
      </c>
      <c r="F256" s="510" t="s">
        <v>1201</v>
      </c>
      <c r="G256" s="509" t="s">
        <v>1341</v>
      </c>
      <c r="H256" s="509" t="s">
        <v>1342</v>
      </c>
      <c r="I256" s="512">
        <v>1.9837500154972076</v>
      </c>
      <c r="J256" s="512">
        <v>12000</v>
      </c>
      <c r="K256" s="513">
        <v>23808</v>
      </c>
    </row>
    <row r="257" spans="1:11" ht="14.4" customHeight="1" x14ac:dyDescent="0.3">
      <c r="A257" s="507" t="s">
        <v>541</v>
      </c>
      <c r="B257" s="508" t="s">
        <v>542</v>
      </c>
      <c r="C257" s="509" t="s">
        <v>553</v>
      </c>
      <c r="D257" s="510" t="s">
        <v>554</v>
      </c>
      <c r="E257" s="509" t="s">
        <v>1200</v>
      </c>
      <c r="F257" s="510" t="s">
        <v>1201</v>
      </c>
      <c r="G257" s="509" t="s">
        <v>1343</v>
      </c>
      <c r="H257" s="509" t="s">
        <v>1344</v>
      </c>
      <c r="I257" s="512">
        <v>0.62999999523162842</v>
      </c>
      <c r="J257" s="512">
        <v>4000</v>
      </c>
      <c r="K257" s="513">
        <v>2516.800048828125</v>
      </c>
    </row>
    <row r="258" spans="1:11" ht="14.4" customHeight="1" x14ac:dyDescent="0.3">
      <c r="A258" s="507" t="s">
        <v>541</v>
      </c>
      <c r="B258" s="508" t="s">
        <v>542</v>
      </c>
      <c r="C258" s="509" t="s">
        <v>553</v>
      </c>
      <c r="D258" s="510" t="s">
        <v>554</v>
      </c>
      <c r="E258" s="509" t="s">
        <v>1200</v>
      </c>
      <c r="F258" s="510" t="s">
        <v>1201</v>
      </c>
      <c r="G258" s="509" t="s">
        <v>1345</v>
      </c>
      <c r="H258" s="509" t="s">
        <v>1346</v>
      </c>
      <c r="I258" s="512">
        <v>2.0454545021057129</v>
      </c>
      <c r="J258" s="512">
        <v>64800</v>
      </c>
      <c r="K258" s="513">
        <v>132514.7998046875</v>
      </c>
    </row>
    <row r="259" spans="1:11" ht="14.4" customHeight="1" x14ac:dyDescent="0.3">
      <c r="A259" s="507" t="s">
        <v>541</v>
      </c>
      <c r="B259" s="508" t="s">
        <v>542</v>
      </c>
      <c r="C259" s="509" t="s">
        <v>553</v>
      </c>
      <c r="D259" s="510" t="s">
        <v>554</v>
      </c>
      <c r="E259" s="509" t="s">
        <v>1200</v>
      </c>
      <c r="F259" s="510" t="s">
        <v>1201</v>
      </c>
      <c r="G259" s="509" t="s">
        <v>1347</v>
      </c>
      <c r="H259" s="509" t="s">
        <v>1348</v>
      </c>
      <c r="I259" s="512">
        <v>2.0399999618530273</v>
      </c>
      <c r="J259" s="512">
        <v>500</v>
      </c>
      <c r="K259" s="513">
        <v>1018.0999755859375</v>
      </c>
    </row>
    <row r="260" spans="1:11" ht="14.4" customHeight="1" x14ac:dyDescent="0.3">
      <c r="A260" s="507" t="s">
        <v>541</v>
      </c>
      <c r="B260" s="508" t="s">
        <v>542</v>
      </c>
      <c r="C260" s="509" t="s">
        <v>553</v>
      </c>
      <c r="D260" s="510" t="s">
        <v>554</v>
      </c>
      <c r="E260" s="509" t="s">
        <v>1200</v>
      </c>
      <c r="F260" s="510" t="s">
        <v>1201</v>
      </c>
      <c r="G260" s="509" t="s">
        <v>1349</v>
      </c>
      <c r="H260" s="509" t="s">
        <v>1350</v>
      </c>
      <c r="I260" s="512">
        <v>2.6983333826065063</v>
      </c>
      <c r="J260" s="512">
        <v>4850</v>
      </c>
      <c r="K260" s="513">
        <v>13093</v>
      </c>
    </row>
    <row r="261" spans="1:11" ht="14.4" customHeight="1" x14ac:dyDescent="0.3">
      <c r="A261" s="507" t="s">
        <v>541</v>
      </c>
      <c r="B261" s="508" t="s">
        <v>542</v>
      </c>
      <c r="C261" s="509" t="s">
        <v>553</v>
      </c>
      <c r="D261" s="510" t="s">
        <v>554</v>
      </c>
      <c r="E261" s="509" t="s">
        <v>1200</v>
      </c>
      <c r="F261" s="510" t="s">
        <v>1201</v>
      </c>
      <c r="G261" s="509" t="s">
        <v>1351</v>
      </c>
      <c r="H261" s="509" t="s">
        <v>1352</v>
      </c>
      <c r="I261" s="512">
        <v>3.0899999141693115</v>
      </c>
      <c r="J261" s="512">
        <v>50</v>
      </c>
      <c r="K261" s="513">
        <v>154.5</v>
      </c>
    </row>
    <row r="262" spans="1:11" ht="14.4" customHeight="1" x14ac:dyDescent="0.3">
      <c r="A262" s="507" t="s">
        <v>541</v>
      </c>
      <c r="B262" s="508" t="s">
        <v>542</v>
      </c>
      <c r="C262" s="509" t="s">
        <v>553</v>
      </c>
      <c r="D262" s="510" t="s">
        <v>554</v>
      </c>
      <c r="E262" s="509" t="s">
        <v>1200</v>
      </c>
      <c r="F262" s="510" t="s">
        <v>1201</v>
      </c>
      <c r="G262" s="509" t="s">
        <v>1353</v>
      </c>
      <c r="H262" s="509" t="s">
        <v>1354</v>
      </c>
      <c r="I262" s="512">
        <v>1.9199999570846558</v>
      </c>
      <c r="J262" s="512">
        <v>50</v>
      </c>
      <c r="K262" s="513">
        <v>96</v>
      </c>
    </row>
    <row r="263" spans="1:11" ht="14.4" customHeight="1" x14ac:dyDescent="0.3">
      <c r="A263" s="507" t="s">
        <v>541</v>
      </c>
      <c r="B263" s="508" t="s">
        <v>542</v>
      </c>
      <c r="C263" s="509" t="s">
        <v>553</v>
      </c>
      <c r="D263" s="510" t="s">
        <v>554</v>
      </c>
      <c r="E263" s="509" t="s">
        <v>1200</v>
      </c>
      <c r="F263" s="510" t="s">
        <v>1201</v>
      </c>
      <c r="G263" s="509" t="s">
        <v>1355</v>
      </c>
      <c r="H263" s="509" t="s">
        <v>1356</v>
      </c>
      <c r="I263" s="512">
        <v>3.6099998950958252</v>
      </c>
      <c r="J263" s="512">
        <v>50</v>
      </c>
      <c r="K263" s="513">
        <v>180.28999328613281</v>
      </c>
    </row>
    <row r="264" spans="1:11" ht="14.4" customHeight="1" x14ac:dyDescent="0.3">
      <c r="A264" s="507" t="s">
        <v>541</v>
      </c>
      <c r="B264" s="508" t="s">
        <v>542</v>
      </c>
      <c r="C264" s="509" t="s">
        <v>553</v>
      </c>
      <c r="D264" s="510" t="s">
        <v>554</v>
      </c>
      <c r="E264" s="509" t="s">
        <v>1200</v>
      </c>
      <c r="F264" s="510" t="s">
        <v>1201</v>
      </c>
      <c r="G264" s="509" t="s">
        <v>1357</v>
      </c>
      <c r="H264" s="509" t="s">
        <v>1358</v>
      </c>
      <c r="I264" s="512">
        <v>1.0700000524520874</v>
      </c>
      <c r="J264" s="512">
        <v>1000</v>
      </c>
      <c r="K264" s="513">
        <v>1066</v>
      </c>
    </row>
    <row r="265" spans="1:11" ht="14.4" customHeight="1" x14ac:dyDescent="0.3">
      <c r="A265" s="507" t="s">
        <v>541</v>
      </c>
      <c r="B265" s="508" t="s">
        <v>542</v>
      </c>
      <c r="C265" s="509" t="s">
        <v>553</v>
      </c>
      <c r="D265" s="510" t="s">
        <v>554</v>
      </c>
      <c r="E265" s="509" t="s">
        <v>1200</v>
      </c>
      <c r="F265" s="510" t="s">
        <v>1201</v>
      </c>
      <c r="G265" s="509" t="s">
        <v>1359</v>
      </c>
      <c r="H265" s="509" t="s">
        <v>1360</v>
      </c>
      <c r="I265" s="512">
        <v>21.233332951863606</v>
      </c>
      <c r="J265" s="512">
        <v>600</v>
      </c>
      <c r="K265" s="513">
        <v>12740</v>
      </c>
    </row>
    <row r="266" spans="1:11" ht="14.4" customHeight="1" x14ac:dyDescent="0.3">
      <c r="A266" s="507" t="s">
        <v>541</v>
      </c>
      <c r="B266" s="508" t="s">
        <v>542</v>
      </c>
      <c r="C266" s="509" t="s">
        <v>553</v>
      </c>
      <c r="D266" s="510" t="s">
        <v>554</v>
      </c>
      <c r="E266" s="509" t="s">
        <v>1200</v>
      </c>
      <c r="F266" s="510" t="s">
        <v>1201</v>
      </c>
      <c r="G266" s="509" t="s">
        <v>1361</v>
      </c>
      <c r="H266" s="509" t="s">
        <v>1362</v>
      </c>
      <c r="I266" s="512">
        <v>2.5299999713897705</v>
      </c>
      <c r="J266" s="512">
        <v>200</v>
      </c>
      <c r="K266" s="513">
        <v>506</v>
      </c>
    </row>
    <row r="267" spans="1:11" ht="14.4" customHeight="1" x14ac:dyDescent="0.3">
      <c r="A267" s="507" t="s">
        <v>541</v>
      </c>
      <c r="B267" s="508" t="s">
        <v>542</v>
      </c>
      <c r="C267" s="509" t="s">
        <v>553</v>
      </c>
      <c r="D267" s="510" t="s">
        <v>554</v>
      </c>
      <c r="E267" s="509" t="s">
        <v>914</v>
      </c>
      <c r="F267" s="510" t="s">
        <v>915</v>
      </c>
      <c r="G267" s="509" t="s">
        <v>1363</v>
      </c>
      <c r="H267" s="509" t="s">
        <v>1364</v>
      </c>
      <c r="I267" s="512">
        <v>726</v>
      </c>
      <c r="J267" s="512">
        <v>998</v>
      </c>
      <c r="K267" s="513">
        <v>724548</v>
      </c>
    </row>
    <row r="268" spans="1:11" ht="14.4" customHeight="1" x14ac:dyDescent="0.3">
      <c r="A268" s="507" t="s">
        <v>541</v>
      </c>
      <c r="B268" s="508" t="s">
        <v>542</v>
      </c>
      <c r="C268" s="509" t="s">
        <v>553</v>
      </c>
      <c r="D268" s="510" t="s">
        <v>554</v>
      </c>
      <c r="E268" s="509" t="s">
        <v>914</v>
      </c>
      <c r="F268" s="510" t="s">
        <v>915</v>
      </c>
      <c r="G268" s="509" t="s">
        <v>1365</v>
      </c>
      <c r="H268" s="509" t="s">
        <v>1366</v>
      </c>
      <c r="I268" s="512">
        <v>722.03997802734375</v>
      </c>
      <c r="J268" s="512">
        <v>60</v>
      </c>
      <c r="K268" s="513">
        <v>43322.6015625</v>
      </c>
    </row>
    <row r="269" spans="1:11" ht="14.4" customHeight="1" x14ac:dyDescent="0.3">
      <c r="A269" s="507" t="s">
        <v>541</v>
      </c>
      <c r="B269" s="508" t="s">
        <v>542</v>
      </c>
      <c r="C269" s="509" t="s">
        <v>553</v>
      </c>
      <c r="D269" s="510" t="s">
        <v>554</v>
      </c>
      <c r="E269" s="509" t="s">
        <v>914</v>
      </c>
      <c r="F269" s="510" t="s">
        <v>915</v>
      </c>
      <c r="G269" s="509" t="s">
        <v>1367</v>
      </c>
      <c r="H269" s="509" t="s">
        <v>1368</v>
      </c>
      <c r="I269" s="512">
        <v>26.920000076293945</v>
      </c>
      <c r="J269" s="512">
        <v>9500</v>
      </c>
      <c r="K269" s="513">
        <v>255763.75</v>
      </c>
    </row>
    <row r="270" spans="1:11" ht="14.4" customHeight="1" x14ac:dyDescent="0.3">
      <c r="A270" s="507" t="s">
        <v>541</v>
      </c>
      <c r="B270" s="508" t="s">
        <v>542</v>
      </c>
      <c r="C270" s="509" t="s">
        <v>553</v>
      </c>
      <c r="D270" s="510" t="s">
        <v>554</v>
      </c>
      <c r="E270" s="509" t="s">
        <v>914</v>
      </c>
      <c r="F270" s="510" t="s">
        <v>915</v>
      </c>
      <c r="G270" s="509" t="s">
        <v>1369</v>
      </c>
      <c r="H270" s="509" t="s">
        <v>1370</v>
      </c>
      <c r="I270" s="512">
        <v>272.25</v>
      </c>
      <c r="J270" s="512">
        <v>3990</v>
      </c>
      <c r="K270" s="513">
        <v>1086277.5</v>
      </c>
    </row>
    <row r="271" spans="1:11" ht="14.4" customHeight="1" x14ac:dyDescent="0.3">
      <c r="A271" s="507" t="s">
        <v>541</v>
      </c>
      <c r="B271" s="508" t="s">
        <v>542</v>
      </c>
      <c r="C271" s="509" t="s">
        <v>553</v>
      </c>
      <c r="D271" s="510" t="s">
        <v>554</v>
      </c>
      <c r="E271" s="509" t="s">
        <v>914</v>
      </c>
      <c r="F271" s="510" t="s">
        <v>915</v>
      </c>
      <c r="G271" s="509" t="s">
        <v>1371</v>
      </c>
      <c r="H271" s="509" t="s">
        <v>1372</v>
      </c>
      <c r="I271" s="512">
        <v>121</v>
      </c>
      <c r="J271" s="512">
        <v>660</v>
      </c>
      <c r="K271" s="513">
        <v>79860</v>
      </c>
    </row>
    <row r="272" spans="1:11" ht="14.4" customHeight="1" x14ac:dyDescent="0.3">
      <c r="A272" s="507" t="s">
        <v>541</v>
      </c>
      <c r="B272" s="508" t="s">
        <v>542</v>
      </c>
      <c r="C272" s="509" t="s">
        <v>553</v>
      </c>
      <c r="D272" s="510" t="s">
        <v>554</v>
      </c>
      <c r="E272" s="509" t="s">
        <v>914</v>
      </c>
      <c r="F272" s="510" t="s">
        <v>915</v>
      </c>
      <c r="G272" s="509" t="s">
        <v>1373</v>
      </c>
      <c r="H272" s="509" t="s">
        <v>1374</v>
      </c>
      <c r="I272" s="512">
        <v>226.27000427246094</v>
      </c>
      <c r="J272" s="512">
        <v>900</v>
      </c>
      <c r="K272" s="513">
        <v>203643</v>
      </c>
    </row>
    <row r="273" spans="1:11" ht="14.4" customHeight="1" x14ac:dyDescent="0.3">
      <c r="A273" s="507" t="s">
        <v>541</v>
      </c>
      <c r="B273" s="508" t="s">
        <v>542</v>
      </c>
      <c r="C273" s="509" t="s">
        <v>553</v>
      </c>
      <c r="D273" s="510" t="s">
        <v>554</v>
      </c>
      <c r="E273" s="509" t="s">
        <v>914</v>
      </c>
      <c r="F273" s="510" t="s">
        <v>915</v>
      </c>
      <c r="G273" s="509" t="s">
        <v>1375</v>
      </c>
      <c r="H273" s="509" t="s">
        <v>1376</v>
      </c>
      <c r="I273" s="512">
        <v>226.27000427246094</v>
      </c>
      <c r="J273" s="512">
        <v>440</v>
      </c>
      <c r="K273" s="513">
        <v>99558.798828125</v>
      </c>
    </row>
    <row r="274" spans="1:11" ht="14.4" customHeight="1" x14ac:dyDescent="0.3">
      <c r="A274" s="507" t="s">
        <v>541</v>
      </c>
      <c r="B274" s="508" t="s">
        <v>542</v>
      </c>
      <c r="C274" s="509" t="s">
        <v>553</v>
      </c>
      <c r="D274" s="510" t="s">
        <v>554</v>
      </c>
      <c r="E274" s="509" t="s">
        <v>914</v>
      </c>
      <c r="F274" s="510" t="s">
        <v>915</v>
      </c>
      <c r="G274" s="509" t="s">
        <v>1377</v>
      </c>
      <c r="H274" s="509" t="s">
        <v>1378</v>
      </c>
      <c r="I274" s="512">
        <v>145.19999694824219</v>
      </c>
      <c r="J274" s="512">
        <v>80</v>
      </c>
      <c r="K274" s="513">
        <v>11616</v>
      </c>
    </row>
    <row r="275" spans="1:11" ht="14.4" customHeight="1" x14ac:dyDescent="0.3">
      <c r="A275" s="507" t="s">
        <v>541</v>
      </c>
      <c r="B275" s="508" t="s">
        <v>542</v>
      </c>
      <c r="C275" s="509" t="s">
        <v>553</v>
      </c>
      <c r="D275" s="510" t="s">
        <v>554</v>
      </c>
      <c r="E275" s="509" t="s">
        <v>914</v>
      </c>
      <c r="F275" s="510" t="s">
        <v>915</v>
      </c>
      <c r="G275" s="509" t="s">
        <v>1379</v>
      </c>
      <c r="H275" s="509" t="s">
        <v>1380</v>
      </c>
      <c r="I275" s="512">
        <v>60.5</v>
      </c>
      <c r="J275" s="512">
        <v>4410</v>
      </c>
      <c r="K275" s="513">
        <v>266805</v>
      </c>
    </row>
    <row r="276" spans="1:11" ht="14.4" customHeight="1" x14ac:dyDescent="0.3">
      <c r="A276" s="507" t="s">
        <v>541</v>
      </c>
      <c r="B276" s="508" t="s">
        <v>542</v>
      </c>
      <c r="C276" s="509" t="s">
        <v>553</v>
      </c>
      <c r="D276" s="510" t="s">
        <v>554</v>
      </c>
      <c r="E276" s="509" t="s">
        <v>914</v>
      </c>
      <c r="F276" s="510" t="s">
        <v>915</v>
      </c>
      <c r="G276" s="509" t="s">
        <v>1381</v>
      </c>
      <c r="H276" s="509" t="s">
        <v>1382</v>
      </c>
      <c r="I276" s="512">
        <v>68.970001220703125</v>
      </c>
      <c r="J276" s="512">
        <v>6030</v>
      </c>
      <c r="K276" s="513">
        <v>415889.1005859375</v>
      </c>
    </row>
    <row r="277" spans="1:11" ht="14.4" customHeight="1" x14ac:dyDescent="0.3">
      <c r="A277" s="507" t="s">
        <v>541</v>
      </c>
      <c r="B277" s="508" t="s">
        <v>542</v>
      </c>
      <c r="C277" s="509" t="s">
        <v>553</v>
      </c>
      <c r="D277" s="510" t="s">
        <v>554</v>
      </c>
      <c r="E277" s="509" t="s">
        <v>914</v>
      </c>
      <c r="F277" s="510" t="s">
        <v>915</v>
      </c>
      <c r="G277" s="509" t="s">
        <v>1383</v>
      </c>
      <c r="H277" s="509" t="s">
        <v>1384</v>
      </c>
      <c r="I277" s="512">
        <v>20.899999618530273</v>
      </c>
      <c r="J277" s="512">
        <v>6700</v>
      </c>
      <c r="K277" s="513">
        <v>140030</v>
      </c>
    </row>
    <row r="278" spans="1:11" ht="14.4" customHeight="1" x14ac:dyDescent="0.3">
      <c r="A278" s="507" t="s">
        <v>541</v>
      </c>
      <c r="B278" s="508" t="s">
        <v>542</v>
      </c>
      <c r="C278" s="509" t="s">
        <v>553</v>
      </c>
      <c r="D278" s="510" t="s">
        <v>554</v>
      </c>
      <c r="E278" s="509" t="s">
        <v>914</v>
      </c>
      <c r="F278" s="510" t="s">
        <v>915</v>
      </c>
      <c r="G278" s="509" t="s">
        <v>1385</v>
      </c>
      <c r="H278" s="509" t="s">
        <v>1386</v>
      </c>
      <c r="I278" s="512">
        <v>217.80000305175781</v>
      </c>
      <c r="J278" s="512">
        <v>40</v>
      </c>
      <c r="K278" s="513">
        <v>8712</v>
      </c>
    </row>
    <row r="279" spans="1:11" ht="14.4" customHeight="1" x14ac:dyDescent="0.3">
      <c r="A279" s="507" t="s">
        <v>541</v>
      </c>
      <c r="B279" s="508" t="s">
        <v>542</v>
      </c>
      <c r="C279" s="509" t="s">
        <v>553</v>
      </c>
      <c r="D279" s="510" t="s">
        <v>554</v>
      </c>
      <c r="E279" s="509" t="s">
        <v>914</v>
      </c>
      <c r="F279" s="510" t="s">
        <v>915</v>
      </c>
      <c r="G279" s="509" t="s">
        <v>1387</v>
      </c>
      <c r="H279" s="509" t="s">
        <v>1388</v>
      </c>
      <c r="I279" s="512">
        <v>102.84999847412109</v>
      </c>
      <c r="J279" s="512">
        <v>4000</v>
      </c>
      <c r="K279" s="513">
        <v>411400</v>
      </c>
    </row>
    <row r="280" spans="1:11" ht="14.4" customHeight="1" x14ac:dyDescent="0.3">
      <c r="A280" s="507" t="s">
        <v>541</v>
      </c>
      <c r="B280" s="508" t="s">
        <v>542</v>
      </c>
      <c r="C280" s="509" t="s">
        <v>553</v>
      </c>
      <c r="D280" s="510" t="s">
        <v>554</v>
      </c>
      <c r="E280" s="509" t="s">
        <v>914</v>
      </c>
      <c r="F280" s="510" t="s">
        <v>915</v>
      </c>
      <c r="G280" s="509" t="s">
        <v>1389</v>
      </c>
      <c r="H280" s="509" t="s">
        <v>1390</v>
      </c>
      <c r="I280" s="512">
        <v>10.159999847412109</v>
      </c>
      <c r="J280" s="512">
        <v>30</v>
      </c>
      <c r="K280" s="513">
        <v>304.79998779296875</v>
      </c>
    </row>
    <row r="281" spans="1:11" ht="14.4" customHeight="1" x14ac:dyDescent="0.3">
      <c r="A281" s="507" t="s">
        <v>541</v>
      </c>
      <c r="B281" s="508" t="s">
        <v>542</v>
      </c>
      <c r="C281" s="509" t="s">
        <v>553</v>
      </c>
      <c r="D281" s="510" t="s">
        <v>554</v>
      </c>
      <c r="E281" s="509" t="s">
        <v>914</v>
      </c>
      <c r="F281" s="510" t="s">
        <v>915</v>
      </c>
      <c r="G281" s="509" t="s">
        <v>1391</v>
      </c>
      <c r="H281" s="509" t="s">
        <v>1392</v>
      </c>
      <c r="I281" s="512">
        <v>6255.7001953125</v>
      </c>
      <c r="J281" s="512">
        <v>18</v>
      </c>
      <c r="K281" s="513">
        <v>112602.6015625</v>
      </c>
    </row>
    <row r="282" spans="1:11" ht="14.4" customHeight="1" x14ac:dyDescent="0.3">
      <c r="A282" s="507" t="s">
        <v>541</v>
      </c>
      <c r="B282" s="508" t="s">
        <v>542</v>
      </c>
      <c r="C282" s="509" t="s">
        <v>553</v>
      </c>
      <c r="D282" s="510" t="s">
        <v>554</v>
      </c>
      <c r="E282" s="509" t="s">
        <v>914</v>
      </c>
      <c r="F282" s="510" t="s">
        <v>915</v>
      </c>
      <c r="G282" s="509" t="s">
        <v>1393</v>
      </c>
      <c r="H282" s="509" t="s">
        <v>1394</v>
      </c>
      <c r="I282" s="512">
        <v>5203</v>
      </c>
      <c r="J282" s="512">
        <v>12</v>
      </c>
      <c r="K282" s="513">
        <v>62436</v>
      </c>
    </row>
    <row r="283" spans="1:11" ht="14.4" customHeight="1" x14ac:dyDescent="0.3">
      <c r="A283" s="507" t="s">
        <v>541</v>
      </c>
      <c r="B283" s="508" t="s">
        <v>542</v>
      </c>
      <c r="C283" s="509" t="s">
        <v>553</v>
      </c>
      <c r="D283" s="510" t="s">
        <v>554</v>
      </c>
      <c r="E283" s="509" t="s">
        <v>914</v>
      </c>
      <c r="F283" s="510" t="s">
        <v>915</v>
      </c>
      <c r="G283" s="509" t="s">
        <v>1395</v>
      </c>
      <c r="H283" s="509" t="s">
        <v>1396</v>
      </c>
      <c r="I283" s="512">
        <v>102.84999847412109</v>
      </c>
      <c r="J283" s="512">
        <v>6000</v>
      </c>
      <c r="K283" s="513">
        <v>617100</v>
      </c>
    </row>
    <row r="284" spans="1:11" ht="14.4" customHeight="1" x14ac:dyDescent="0.3">
      <c r="A284" s="507" t="s">
        <v>541</v>
      </c>
      <c r="B284" s="508" t="s">
        <v>542</v>
      </c>
      <c r="C284" s="509" t="s">
        <v>553</v>
      </c>
      <c r="D284" s="510" t="s">
        <v>554</v>
      </c>
      <c r="E284" s="509" t="s">
        <v>914</v>
      </c>
      <c r="F284" s="510" t="s">
        <v>915</v>
      </c>
      <c r="G284" s="509" t="s">
        <v>1397</v>
      </c>
      <c r="H284" s="509" t="s">
        <v>1398</v>
      </c>
      <c r="I284" s="512">
        <v>5566</v>
      </c>
      <c r="J284" s="512">
        <v>372</v>
      </c>
      <c r="K284" s="513">
        <v>2070552</v>
      </c>
    </row>
    <row r="285" spans="1:11" ht="14.4" customHeight="1" x14ac:dyDescent="0.3">
      <c r="A285" s="507" t="s">
        <v>541</v>
      </c>
      <c r="B285" s="508" t="s">
        <v>542</v>
      </c>
      <c r="C285" s="509" t="s">
        <v>553</v>
      </c>
      <c r="D285" s="510" t="s">
        <v>554</v>
      </c>
      <c r="E285" s="509" t="s">
        <v>914</v>
      </c>
      <c r="F285" s="510" t="s">
        <v>915</v>
      </c>
      <c r="G285" s="509" t="s">
        <v>1399</v>
      </c>
      <c r="H285" s="509" t="s">
        <v>1400</v>
      </c>
      <c r="I285" s="512">
        <v>919.5999755859375</v>
      </c>
      <c r="J285" s="512">
        <v>246</v>
      </c>
      <c r="K285" s="513">
        <v>226221.6025390625</v>
      </c>
    </row>
    <row r="286" spans="1:11" ht="14.4" customHeight="1" x14ac:dyDescent="0.3">
      <c r="A286" s="507" t="s">
        <v>541</v>
      </c>
      <c r="B286" s="508" t="s">
        <v>542</v>
      </c>
      <c r="C286" s="509" t="s">
        <v>553</v>
      </c>
      <c r="D286" s="510" t="s">
        <v>554</v>
      </c>
      <c r="E286" s="509" t="s">
        <v>914</v>
      </c>
      <c r="F286" s="510" t="s">
        <v>915</v>
      </c>
      <c r="G286" s="509" t="s">
        <v>1401</v>
      </c>
      <c r="H286" s="509" t="s">
        <v>1402</v>
      </c>
      <c r="I286" s="512">
        <v>5445</v>
      </c>
      <c r="J286" s="512">
        <v>12</v>
      </c>
      <c r="K286" s="513">
        <v>65340</v>
      </c>
    </row>
    <row r="287" spans="1:11" ht="14.4" customHeight="1" x14ac:dyDescent="0.3">
      <c r="A287" s="507" t="s">
        <v>541</v>
      </c>
      <c r="B287" s="508" t="s">
        <v>542</v>
      </c>
      <c r="C287" s="509" t="s">
        <v>553</v>
      </c>
      <c r="D287" s="510" t="s">
        <v>554</v>
      </c>
      <c r="E287" s="509" t="s">
        <v>914</v>
      </c>
      <c r="F287" s="510" t="s">
        <v>915</v>
      </c>
      <c r="G287" s="509" t="s">
        <v>1403</v>
      </c>
      <c r="H287" s="509" t="s">
        <v>1404</v>
      </c>
      <c r="I287" s="512">
        <v>3388</v>
      </c>
      <c r="J287" s="512">
        <v>24</v>
      </c>
      <c r="K287" s="513">
        <v>81312</v>
      </c>
    </row>
    <row r="288" spans="1:11" ht="14.4" customHeight="1" x14ac:dyDescent="0.3">
      <c r="A288" s="507" t="s">
        <v>541</v>
      </c>
      <c r="B288" s="508" t="s">
        <v>542</v>
      </c>
      <c r="C288" s="509" t="s">
        <v>553</v>
      </c>
      <c r="D288" s="510" t="s">
        <v>554</v>
      </c>
      <c r="E288" s="509" t="s">
        <v>914</v>
      </c>
      <c r="F288" s="510" t="s">
        <v>915</v>
      </c>
      <c r="G288" s="509" t="s">
        <v>1405</v>
      </c>
      <c r="H288" s="509" t="s">
        <v>1406</v>
      </c>
      <c r="I288" s="512">
        <v>4235</v>
      </c>
      <c r="J288" s="512">
        <v>112</v>
      </c>
      <c r="K288" s="513">
        <v>474320</v>
      </c>
    </row>
    <row r="289" spans="1:11" ht="14.4" customHeight="1" x14ac:dyDescent="0.3">
      <c r="A289" s="507" t="s">
        <v>541</v>
      </c>
      <c r="B289" s="508" t="s">
        <v>542</v>
      </c>
      <c r="C289" s="509" t="s">
        <v>553</v>
      </c>
      <c r="D289" s="510" t="s">
        <v>554</v>
      </c>
      <c r="E289" s="509" t="s">
        <v>914</v>
      </c>
      <c r="F289" s="510" t="s">
        <v>915</v>
      </c>
      <c r="G289" s="509" t="s">
        <v>1407</v>
      </c>
      <c r="H289" s="509" t="s">
        <v>1408</v>
      </c>
      <c r="I289" s="512">
        <v>1754.5</v>
      </c>
      <c r="J289" s="512">
        <v>64</v>
      </c>
      <c r="K289" s="513">
        <v>112288</v>
      </c>
    </row>
    <row r="290" spans="1:11" ht="14.4" customHeight="1" x14ac:dyDescent="0.3">
      <c r="A290" s="507" t="s">
        <v>541</v>
      </c>
      <c r="B290" s="508" t="s">
        <v>542</v>
      </c>
      <c r="C290" s="509" t="s">
        <v>553</v>
      </c>
      <c r="D290" s="510" t="s">
        <v>554</v>
      </c>
      <c r="E290" s="509" t="s">
        <v>914</v>
      </c>
      <c r="F290" s="510" t="s">
        <v>915</v>
      </c>
      <c r="G290" s="509" t="s">
        <v>1409</v>
      </c>
      <c r="H290" s="509" t="s">
        <v>1410</v>
      </c>
      <c r="I290" s="512">
        <v>689.70001220703125</v>
      </c>
      <c r="J290" s="512">
        <v>520</v>
      </c>
      <c r="K290" s="513">
        <v>358644</v>
      </c>
    </row>
    <row r="291" spans="1:11" ht="14.4" customHeight="1" x14ac:dyDescent="0.3">
      <c r="A291" s="507" t="s">
        <v>541</v>
      </c>
      <c r="B291" s="508" t="s">
        <v>542</v>
      </c>
      <c r="C291" s="509" t="s">
        <v>553</v>
      </c>
      <c r="D291" s="510" t="s">
        <v>554</v>
      </c>
      <c r="E291" s="509" t="s">
        <v>914</v>
      </c>
      <c r="F291" s="510" t="s">
        <v>915</v>
      </c>
      <c r="G291" s="509" t="s">
        <v>1411</v>
      </c>
      <c r="H291" s="509" t="s">
        <v>1412</v>
      </c>
      <c r="I291" s="512">
        <v>136.72999572753906</v>
      </c>
      <c r="J291" s="512">
        <v>10000</v>
      </c>
      <c r="K291" s="513">
        <v>1367300.0078125</v>
      </c>
    </row>
    <row r="292" spans="1:11" ht="14.4" customHeight="1" x14ac:dyDescent="0.3">
      <c r="A292" s="507" t="s">
        <v>541</v>
      </c>
      <c r="B292" s="508" t="s">
        <v>542</v>
      </c>
      <c r="C292" s="509" t="s">
        <v>553</v>
      </c>
      <c r="D292" s="510" t="s">
        <v>554</v>
      </c>
      <c r="E292" s="509" t="s">
        <v>914</v>
      </c>
      <c r="F292" s="510" t="s">
        <v>915</v>
      </c>
      <c r="G292" s="509" t="s">
        <v>1413</v>
      </c>
      <c r="H292" s="509" t="s">
        <v>1414</v>
      </c>
      <c r="I292" s="512">
        <v>290.39999389648437</v>
      </c>
      <c r="J292" s="512">
        <v>180</v>
      </c>
      <c r="K292" s="513">
        <v>52272.00146484375</v>
      </c>
    </row>
    <row r="293" spans="1:11" ht="14.4" customHeight="1" x14ac:dyDescent="0.3">
      <c r="A293" s="507" t="s">
        <v>541</v>
      </c>
      <c r="B293" s="508" t="s">
        <v>542</v>
      </c>
      <c r="C293" s="509" t="s">
        <v>553</v>
      </c>
      <c r="D293" s="510" t="s">
        <v>554</v>
      </c>
      <c r="E293" s="509" t="s">
        <v>914</v>
      </c>
      <c r="F293" s="510" t="s">
        <v>915</v>
      </c>
      <c r="G293" s="509" t="s">
        <v>1415</v>
      </c>
      <c r="H293" s="509" t="s">
        <v>1416</v>
      </c>
      <c r="I293" s="512">
        <v>834.9000244140625</v>
      </c>
      <c r="J293" s="512">
        <v>10</v>
      </c>
      <c r="K293" s="513">
        <v>8349</v>
      </c>
    </row>
    <row r="294" spans="1:11" ht="14.4" customHeight="1" x14ac:dyDescent="0.3">
      <c r="A294" s="507" t="s">
        <v>541</v>
      </c>
      <c r="B294" s="508" t="s">
        <v>542</v>
      </c>
      <c r="C294" s="509" t="s">
        <v>553</v>
      </c>
      <c r="D294" s="510" t="s">
        <v>554</v>
      </c>
      <c r="E294" s="509" t="s">
        <v>914</v>
      </c>
      <c r="F294" s="510" t="s">
        <v>915</v>
      </c>
      <c r="G294" s="509" t="s">
        <v>1417</v>
      </c>
      <c r="H294" s="509" t="s">
        <v>1418</v>
      </c>
      <c r="I294" s="512">
        <v>56.869998931884766</v>
      </c>
      <c r="J294" s="512">
        <v>200</v>
      </c>
      <c r="K294" s="513">
        <v>11374</v>
      </c>
    </row>
    <row r="295" spans="1:11" ht="14.4" customHeight="1" x14ac:dyDescent="0.3">
      <c r="A295" s="507" t="s">
        <v>541</v>
      </c>
      <c r="B295" s="508" t="s">
        <v>542</v>
      </c>
      <c r="C295" s="509" t="s">
        <v>553</v>
      </c>
      <c r="D295" s="510" t="s">
        <v>554</v>
      </c>
      <c r="E295" s="509" t="s">
        <v>914</v>
      </c>
      <c r="F295" s="510" t="s">
        <v>915</v>
      </c>
      <c r="G295" s="509" t="s">
        <v>916</v>
      </c>
      <c r="H295" s="509" t="s">
        <v>917</v>
      </c>
      <c r="I295" s="512">
        <v>598.95001220703125</v>
      </c>
      <c r="J295" s="512">
        <v>8728</v>
      </c>
      <c r="K295" s="513">
        <v>5227635.6125488281</v>
      </c>
    </row>
    <row r="296" spans="1:11" ht="14.4" customHeight="1" x14ac:dyDescent="0.3">
      <c r="A296" s="507" t="s">
        <v>541</v>
      </c>
      <c r="B296" s="508" t="s">
        <v>542</v>
      </c>
      <c r="C296" s="509" t="s">
        <v>553</v>
      </c>
      <c r="D296" s="510" t="s">
        <v>554</v>
      </c>
      <c r="E296" s="509" t="s">
        <v>914</v>
      </c>
      <c r="F296" s="510" t="s">
        <v>915</v>
      </c>
      <c r="G296" s="509" t="s">
        <v>1419</v>
      </c>
      <c r="H296" s="509" t="s">
        <v>1420</v>
      </c>
      <c r="I296" s="512">
        <v>139.14999389648438</v>
      </c>
      <c r="J296" s="512">
        <v>4176</v>
      </c>
      <c r="K296" s="513">
        <v>581090.3984375</v>
      </c>
    </row>
    <row r="297" spans="1:11" ht="14.4" customHeight="1" x14ac:dyDescent="0.3">
      <c r="A297" s="507" t="s">
        <v>541</v>
      </c>
      <c r="B297" s="508" t="s">
        <v>542</v>
      </c>
      <c r="C297" s="509" t="s">
        <v>553</v>
      </c>
      <c r="D297" s="510" t="s">
        <v>554</v>
      </c>
      <c r="E297" s="509" t="s">
        <v>914</v>
      </c>
      <c r="F297" s="510" t="s">
        <v>915</v>
      </c>
      <c r="G297" s="509" t="s">
        <v>1421</v>
      </c>
      <c r="H297" s="509" t="s">
        <v>1422</v>
      </c>
      <c r="I297" s="512">
        <v>133.10000610351562</v>
      </c>
      <c r="J297" s="512">
        <v>5904</v>
      </c>
      <c r="K297" s="513">
        <v>785822.40625</v>
      </c>
    </row>
    <row r="298" spans="1:11" ht="14.4" customHeight="1" x14ac:dyDescent="0.3">
      <c r="A298" s="507" t="s">
        <v>541</v>
      </c>
      <c r="B298" s="508" t="s">
        <v>542</v>
      </c>
      <c r="C298" s="509" t="s">
        <v>553</v>
      </c>
      <c r="D298" s="510" t="s">
        <v>554</v>
      </c>
      <c r="E298" s="509" t="s">
        <v>914</v>
      </c>
      <c r="F298" s="510" t="s">
        <v>915</v>
      </c>
      <c r="G298" s="509" t="s">
        <v>1423</v>
      </c>
      <c r="H298" s="509" t="s">
        <v>1424</v>
      </c>
      <c r="I298" s="512">
        <v>84.699996948242188</v>
      </c>
      <c r="J298" s="512">
        <v>200</v>
      </c>
      <c r="K298" s="513">
        <v>16940</v>
      </c>
    </row>
    <row r="299" spans="1:11" ht="14.4" customHeight="1" x14ac:dyDescent="0.3">
      <c r="A299" s="507" t="s">
        <v>541</v>
      </c>
      <c r="B299" s="508" t="s">
        <v>542</v>
      </c>
      <c r="C299" s="509" t="s">
        <v>553</v>
      </c>
      <c r="D299" s="510" t="s">
        <v>554</v>
      </c>
      <c r="E299" s="509" t="s">
        <v>914</v>
      </c>
      <c r="F299" s="510" t="s">
        <v>915</v>
      </c>
      <c r="G299" s="509" t="s">
        <v>1417</v>
      </c>
      <c r="H299" s="509" t="s">
        <v>1425</v>
      </c>
      <c r="I299" s="512">
        <v>56.869998931884766</v>
      </c>
      <c r="J299" s="512">
        <v>750</v>
      </c>
      <c r="K299" s="513">
        <v>42652.5</v>
      </c>
    </row>
    <row r="300" spans="1:11" ht="14.4" customHeight="1" x14ac:dyDescent="0.3">
      <c r="A300" s="507" t="s">
        <v>541</v>
      </c>
      <c r="B300" s="508" t="s">
        <v>542</v>
      </c>
      <c r="C300" s="509" t="s">
        <v>553</v>
      </c>
      <c r="D300" s="510" t="s">
        <v>554</v>
      </c>
      <c r="E300" s="509" t="s">
        <v>914</v>
      </c>
      <c r="F300" s="510" t="s">
        <v>915</v>
      </c>
      <c r="G300" s="509" t="s">
        <v>1426</v>
      </c>
      <c r="H300" s="509" t="s">
        <v>1427</v>
      </c>
      <c r="I300" s="512">
        <v>330.32998657226562</v>
      </c>
      <c r="J300" s="512">
        <v>30</v>
      </c>
      <c r="K300" s="513">
        <v>9909.900390625</v>
      </c>
    </row>
    <row r="301" spans="1:11" ht="14.4" customHeight="1" x14ac:dyDescent="0.3">
      <c r="A301" s="507" t="s">
        <v>541</v>
      </c>
      <c r="B301" s="508" t="s">
        <v>542</v>
      </c>
      <c r="C301" s="509" t="s">
        <v>553</v>
      </c>
      <c r="D301" s="510" t="s">
        <v>554</v>
      </c>
      <c r="E301" s="509" t="s">
        <v>914</v>
      </c>
      <c r="F301" s="510" t="s">
        <v>915</v>
      </c>
      <c r="G301" s="509" t="s">
        <v>1428</v>
      </c>
      <c r="H301" s="509" t="s">
        <v>1429</v>
      </c>
      <c r="I301" s="512">
        <v>248.05000305175781</v>
      </c>
      <c r="J301" s="512">
        <v>6000</v>
      </c>
      <c r="K301" s="513">
        <v>1488300</v>
      </c>
    </row>
    <row r="302" spans="1:11" ht="14.4" customHeight="1" x14ac:dyDescent="0.3">
      <c r="A302" s="507" t="s">
        <v>541</v>
      </c>
      <c r="B302" s="508" t="s">
        <v>542</v>
      </c>
      <c r="C302" s="509" t="s">
        <v>553</v>
      </c>
      <c r="D302" s="510" t="s">
        <v>554</v>
      </c>
      <c r="E302" s="509" t="s">
        <v>1430</v>
      </c>
      <c r="F302" s="510" t="s">
        <v>1431</v>
      </c>
      <c r="G302" s="509" t="s">
        <v>1432</v>
      </c>
      <c r="H302" s="509" t="s">
        <v>1433</v>
      </c>
      <c r="I302" s="512">
        <v>0.30500000715255737</v>
      </c>
      <c r="J302" s="512">
        <v>300</v>
      </c>
      <c r="K302" s="513">
        <v>91</v>
      </c>
    </row>
    <row r="303" spans="1:11" ht="14.4" customHeight="1" x14ac:dyDescent="0.3">
      <c r="A303" s="507" t="s">
        <v>541</v>
      </c>
      <c r="B303" s="508" t="s">
        <v>542</v>
      </c>
      <c r="C303" s="509" t="s">
        <v>553</v>
      </c>
      <c r="D303" s="510" t="s">
        <v>554</v>
      </c>
      <c r="E303" s="509" t="s">
        <v>1430</v>
      </c>
      <c r="F303" s="510" t="s">
        <v>1431</v>
      </c>
      <c r="G303" s="509" t="s">
        <v>1434</v>
      </c>
      <c r="H303" s="509" t="s">
        <v>1435</v>
      </c>
      <c r="I303" s="512">
        <v>0.54333335161209106</v>
      </c>
      <c r="J303" s="512">
        <v>1500</v>
      </c>
      <c r="K303" s="513">
        <v>818</v>
      </c>
    </row>
    <row r="304" spans="1:11" ht="14.4" customHeight="1" x14ac:dyDescent="0.3">
      <c r="A304" s="507" t="s">
        <v>541</v>
      </c>
      <c r="B304" s="508" t="s">
        <v>542</v>
      </c>
      <c r="C304" s="509" t="s">
        <v>553</v>
      </c>
      <c r="D304" s="510" t="s">
        <v>554</v>
      </c>
      <c r="E304" s="509" t="s">
        <v>1430</v>
      </c>
      <c r="F304" s="510" t="s">
        <v>1431</v>
      </c>
      <c r="G304" s="509" t="s">
        <v>1436</v>
      </c>
      <c r="H304" s="509" t="s">
        <v>1437</v>
      </c>
      <c r="I304" s="512">
        <v>1.8033332824707031</v>
      </c>
      <c r="J304" s="512">
        <v>23200</v>
      </c>
      <c r="K304" s="513">
        <v>41816</v>
      </c>
    </row>
    <row r="305" spans="1:11" ht="14.4" customHeight="1" x14ac:dyDescent="0.3">
      <c r="A305" s="507" t="s">
        <v>541</v>
      </c>
      <c r="B305" s="508" t="s">
        <v>542</v>
      </c>
      <c r="C305" s="509" t="s">
        <v>553</v>
      </c>
      <c r="D305" s="510" t="s">
        <v>554</v>
      </c>
      <c r="E305" s="509" t="s">
        <v>1216</v>
      </c>
      <c r="F305" s="510" t="s">
        <v>1217</v>
      </c>
      <c r="G305" s="509" t="s">
        <v>1220</v>
      </c>
      <c r="H305" s="509" t="s">
        <v>1221</v>
      </c>
      <c r="I305" s="512">
        <v>0.62999999523162842</v>
      </c>
      <c r="J305" s="512">
        <v>18000</v>
      </c>
      <c r="K305" s="513">
        <v>11340</v>
      </c>
    </row>
    <row r="306" spans="1:11" ht="14.4" customHeight="1" x14ac:dyDescent="0.3">
      <c r="A306" s="507" t="s">
        <v>541</v>
      </c>
      <c r="B306" s="508" t="s">
        <v>542</v>
      </c>
      <c r="C306" s="509" t="s">
        <v>553</v>
      </c>
      <c r="D306" s="510" t="s">
        <v>554</v>
      </c>
      <c r="E306" s="509" t="s">
        <v>1216</v>
      </c>
      <c r="F306" s="510" t="s">
        <v>1217</v>
      </c>
      <c r="G306" s="509" t="s">
        <v>1222</v>
      </c>
      <c r="H306" s="509" t="s">
        <v>1223</v>
      </c>
      <c r="I306" s="512">
        <v>0.62999999523162842</v>
      </c>
      <c r="J306" s="512">
        <v>2000</v>
      </c>
      <c r="K306" s="513">
        <v>1260</v>
      </c>
    </row>
    <row r="307" spans="1:11" ht="14.4" customHeight="1" x14ac:dyDescent="0.3">
      <c r="A307" s="507" t="s">
        <v>541</v>
      </c>
      <c r="B307" s="508" t="s">
        <v>542</v>
      </c>
      <c r="C307" s="509" t="s">
        <v>553</v>
      </c>
      <c r="D307" s="510" t="s">
        <v>554</v>
      </c>
      <c r="E307" s="509" t="s">
        <v>1216</v>
      </c>
      <c r="F307" s="510" t="s">
        <v>1217</v>
      </c>
      <c r="G307" s="509" t="s">
        <v>1220</v>
      </c>
      <c r="H307" s="509" t="s">
        <v>1224</v>
      </c>
      <c r="I307" s="512">
        <v>0.62999999523162842</v>
      </c>
      <c r="J307" s="512">
        <v>47000</v>
      </c>
      <c r="K307" s="513">
        <v>29610</v>
      </c>
    </row>
    <row r="308" spans="1:11" ht="14.4" customHeight="1" x14ac:dyDescent="0.3">
      <c r="A308" s="507" t="s">
        <v>541</v>
      </c>
      <c r="B308" s="508" t="s">
        <v>542</v>
      </c>
      <c r="C308" s="509" t="s">
        <v>553</v>
      </c>
      <c r="D308" s="510" t="s">
        <v>554</v>
      </c>
      <c r="E308" s="509" t="s">
        <v>1216</v>
      </c>
      <c r="F308" s="510" t="s">
        <v>1217</v>
      </c>
      <c r="G308" s="509" t="s">
        <v>1222</v>
      </c>
      <c r="H308" s="509" t="s">
        <v>1225</v>
      </c>
      <c r="I308" s="512">
        <v>0.625</v>
      </c>
      <c r="J308" s="512">
        <v>9000</v>
      </c>
      <c r="K308" s="513">
        <v>5610</v>
      </c>
    </row>
    <row r="309" spans="1:11" ht="14.4" customHeight="1" thickBot="1" x14ac:dyDescent="0.35">
      <c r="A309" s="514" t="s">
        <v>541</v>
      </c>
      <c r="B309" s="515" t="s">
        <v>542</v>
      </c>
      <c r="C309" s="516" t="s">
        <v>553</v>
      </c>
      <c r="D309" s="517" t="s">
        <v>554</v>
      </c>
      <c r="E309" s="516" t="s">
        <v>1216</v>
      </c>
      <c r="F309" s="517" t="s">
        <v>1217</v>
      </c>
      <c r="G309" s="516" t="s">
        <v>1220</v>
      </c>
      <c r="H309" s="516" t="s">
        <v>1226</v>
      </c>
      <c r="I309" s="519">
        <v>0.62999999523162842</v>
      </c>
      <c r="J309" s="519">
        <v>8000</v>
      </c>
      <c r="K309" s="520">
        <v>5040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79.333333333333343</v>
      </c>
      <c r="D6" s="308"/>
      <c r="E6" s="308"/>
      <c r="F6" s="307"/>
      <c r="G6" s="309">
        <f ca="1">SUM(Tabulka[05 h_vram])/2</f>
        <v>104592.40000000001</v>
      </c>
      <c r="H6" s="308">
        <f ca="1">SUM(Tabulka[06 h_naduv])/2</f>
        <v>4667.5</v>
      </c>
      <c r="I6" s="308">
        <f ca="1">SUM(Tabulka[07 h_nadzk])/2</f>
        <v>56.5</v>
      </c>
      <c r="J6" s="307">
        <f ca="1">SUM(Tabulka[08 h_oon])/2</f>
        <v>639.1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1082485</v>
      </c>
      <c r="N6" s="308">
        <f ca="1">SUM(Tabulka[12 m_oc])/2</f>
        <v>1082485</v>
      </c>
      <c r="O6" s="307">
        <f ca="1">SUM(Tabulka[13 m_sk])/2</f>
        <v>25437359</v>
      </c>
      <c r="P6" s="306">
        <f ca="1">SUM(Tabulka[14_vzsk])/2</f>
        <v>1400</v>
      </c>
      <c r="Q6" s="306">
        <f ca="1">SUM(Tabulka[15_vzpl])/2</f>
        <v>43389.283310843464</v>
      </c>
      <c r="R6" s="305">
        <f ca="1">IF(Q6=0,0,P6/Q6)</f>
        <v>3.2266031913233385E-2</v>
      </c>
      <c r="S6" s="304">
        <f ca="1">Q6-P6</f>
        <v>41989.283310843464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7.166666666666667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9378.15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192131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192131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4738559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14443.235906294844</v>
      </c>
      <c r="R8" s="288">
        <f ca="1">IF(Tabulka[[#This Row],[15_vzpl]]=0,"",Tabulka[[#This Row],[14_vzsk]]/Tabulka[[#This Row],[15_vzpl]])</f>
        <v>5.81587121784738E-2</v>
      </c>
      <c r="S8" s="287">
        <f ca="1">IF(Tabulka[[#This Row],[15_vzpl]]-Tabulka[[#This Row],[14_vzsk]]=0,"",Tabulka[[#This Row],[15_vzpl]]-Tabulka[[#This Row],[14_vzsk]])</f>
        <v>13603.235906294844</v>
      </c>
    </row>
    <row r="9" spans="1:19" x14ac:dyDescent="0.3">
      <c r="A9" s="286">
        <v>99</v>
      </c>
      <c r="B9" s="285" t="s">
        <v>1453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3256.55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43722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43722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858903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14443.235906294844</v>
      </c>
      <c r="R9" s="288">
        <f ca="1">IF(Tabulka[[#This Row],[15_vzpl]]=0,"",Tabulka[[#This Row],[14_vzsk]]/Tabulka[[#This Row],[15_vzpl]])</f>
        <v>5.81587121784738E-2</v>
      </c>
      <c r="S9" s="287">
        <f ca="1">IF(Tabulka[[#This Row],[15_vzpl]]-Tabulka[[#This Row],[14_vzsk]]=0,"",Tabulka[[#This Row],[15_vzpl]]-Tabulka[[#This Row],[14_vzsk]])</f>
        <v>13603.235906294844</v>
      </c>
    </row>
    <row r="10" spans="1:19" x14ac:dyDescent="0.3">
      <c r="A10" s="286">
        <v>101</v>
      </c>
      <c r="B10" s="285" t="s">
        <v>1454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4.6666666666666679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6121.6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148409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148409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3879656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1439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4563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137.60000000000002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54771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54771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1045508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15071.047404548619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15071.047404548619</v>
      </c>
    </row>
    <row r="12" spans="1:19" x14ac:dyDescent="0.3">
      <c r="A12" s="286">
        <v>526</v>
      </c>
      <c r="B12" s="285" t="s">
        <v>1455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4563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137.60000000000002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54771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54771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1045508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15071.047404548619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15071.047404548619</v>
      </c>
    </row>
    <row r="13" spans="1:19" x14ac:dyDescent="0.3">
      <c r="A13" s="286" t="s">
        <v>1440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60.833333333333336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80230.250000000015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4117.5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758670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758670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17897753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13874.999999999998</v>
      </c>
      <c r="R13" s="288">
        <f ca="1">IF(Tabulka[[#This Row],[15_vzpl]]=0,"",Tabulka[[#This Row],[14_vzsk]]/Tabulka[[#This Row],[15_vzpl]])</f>
        <v>4.0360360360360364E-2</v>
      </c>
      <c r="S13" s="287">
        <f ca="1">IF(Tabulka[[#This Row],[15_vzpl]]-Tabulka[[#This Row],[14_vzsk]]=0,"",Tabulka[[#This Row],[15_vzpl]]-Tabulka[[#This Row],[14_vzsk]])</f>
        <v>13314.999999999998</v>
      </c>
    </row>
    <row r="14" spans="1:19" x14ac:dyDescent="0.3">
      <c r="A14" s="286">
        <v>303</v>
      </c>
      <c r="B14" s="285" t="s">
        <v>1456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20577.499999999996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186265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186265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4389672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13874.999999999998</v>
      </c>
      <c r="R14" s="288">
        <f ca="1">IF(Tabulka[[#This Row],[15_vzpl]]=0,"",Tabulka[[#This Row],[14_vzsk]]/Tabulka[[#This Row],[15_vzpl]])</f>
        <v>4.0360360360360364E-2</v>
      </c>
      <c r="S14" s="287">
        <f ca="1">IF(Tabulka[[#This Row],[15_vzpl]]-Tabulka[[#This Row],[14_vzsk]]=0,"",Tabulka[[#This Row],[15_vzpl]]-Tabulka[[#This Row],[14_vzsk]])</f>
        <v>13314.999999999998</v>
      </c>
    </row>
    <row r="15" spans="1:19" x14ac:dyDescent="0.3">
      <c r="A15" s="286">
        <v>304</v>
      </c>
      <c r="B15" s="285" t="s">
        <v>1457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7907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116889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116889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1986018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1458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2557.5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43481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43481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765472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1459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22.333333333333332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29296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3386.5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39.5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283292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283292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7421834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636</v>
      </c>
      <c r="B18" s="285" t="s">
        <v>1460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243613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1461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18491.25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119603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119603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3091144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1441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10421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76913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76913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1722239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25</v>
      </c>
      <c r="B21" s="285" t="s">
        <v>1462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20758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20758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408799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1463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6765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56155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56155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1313440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 t="s">
        <v>1444</v>
      </c>
      <c r="B23" s="285"/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s="286">
        <v>0</v>
      </c>
      <c r="B24" s="285" t="s">
        <v>1464</v>
      </c>
      <c r="C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8" t="str">
        <f ca="1">IF(Tabulka[[#This Row],[15_vzpl]]=0,"",Tabulka[[#This Row],[14_vzsk]]/Tabulka[[#This Row],[15_vzpl]])</f>
        <v/>
      </c>
      <c r="S24" s="287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247</v>
      </c>
    </row>
    <row r="26" spans="1:19" x14ac:dyDescent="0.3">
      <c r="A26" s="113" t="s">
        <v>160</v>
      </c>
    </row>
    <row r="27" spans="1:19" x14ac:dyDescent="0.3">
      <c r="A27" s="114" t="s">
        <v>217</v>
      </c>
    </row>
    <row r="28" spans="1:19" x14ac:dyDescent="0.3">
      <c r="A28" s="278" t="s">
        <v>216</v>
      </c>
    </row>
    <row r="29" spans="1:19" x14ac:dyDescent="0.3">
      <c r="A29" s="235" t="s">
        <v>189</v>
      </c>
    </row>
    <row r="30" spans="1:19" x14ac:dyDescent="0.3">
      <c r="A30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25544.634852781295</v>
      </c>
      <c r="D4" s="160">
        <f ca="1">IF(ISERROR(VLOOKUP("Náklady celkem",INDIRECT("HI!$A:$G"),5,0)),0,VLOOKUP("Náklady celkem",INDIRECT("HI!$A:$G"),5,0))</f>
        <v>27585.31265</v>
      </c>
      <c r="E4" s="161">
        <f ca="1">IF(C4=0,0,D4/C4)</f>
        <v>1.0798867476078451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87.278065307617183</v>
      </c>
      <c r="D7" s="168">
        <f>IF(ISERROR(HI!E5),"",HI!E5)</f>
        <v>99.17822000000001</v>
      </c>
      <c r="E7" s="165">
        <f t="shared" ref="E7:E15" si="0">IF(C7=0,0,D7/C7)</f>
        <v>1.1363475994849332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0.02</v>
      </c>
      <c r="E9" s="165">
        <f>IF(C9=0,0,D9/C9)</f>
        <v>6.6666666666666666E-2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0.85219506785511301</v>
      </c>
      <c r="E11" s="165">
        <f t="shared" si="0"/>
        <v>1.4203251130918551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0.64121433364352554</v>
      </c>
      <c r="E12" s="165">
        <f t="shared" si="0"/>
        <v>0.80151791705440689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31132.355024112698</v>
      </c>
      <c r="D15" s="168">
        <f>IF(ISERROR(HI!E6),"",HI!E6)</f>
        <v>29683.953929999996</v>
      </c>
      <c r="E15" s="165">
        <f t="shared" si="0"/>
        <v>0.95347601898440115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32825.145302734374</v>
      </c>
      <c r="D16" s="164">
        <f ca="1">IF(ISERROR(VLOOKUP("Osobní náklady (Kč) *",INDIRECT("HI!$A:$G"),5,0)),0,VLOOKUP("Osobní náklady (Kč) *",INDIRECT("HI!$A:$G"),5,0))</f>
        <v>34687.12659</v>
      </c>
      <c r="E16" s="165">
        <f ca="1">IF(C16=0,0,D16/C16)</f>
        <v>1.0567242359506179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12006.86766</v>
      </c>
      <c r="D18" s="183">
        <f ca="1">IF(ISERROR(VLOOKUP("Výnosy celkem",INDIRECT("HI!$A:$G"),5,0)),0,VLOOKUP("Výnosy celkem",INDIRECT("HI!$A:$G"),5,0))</f>
        <v>11906.120989999998</v>
      </c>
      <c r="E18" s="184">
        <f t="shared" ref="E18:E23" ca="1" si="1">IF(C18=0,0,D18/C18)</f>
        <v>0.99160924623699886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12006.86766</v>
      </c>
      <c r="D19" s="164">
        <f ca="1">IF(ISERROR(VLOOKUP("Ambulance *",INDIRECT("HI!$A:$G"),5,0)),0,VLOOKUP("Ambulance *",INDIRECT("HI!$A:$G"),5,0))</f>
        <v>11906.120989999998</v>
      </c>
      <c r="E19" s="165">
        <f t="shared" ca="1" si="1"/>
        <v>0.99160924623699886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0.99160924623699886</v>
      </c>
      <c r="E20" s="165">
        <f t="shared" si="1"/>
        <v>0.99160924623699886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0.82808134724238458</v>
      </c>
      <c r="E21" s="165">
        <f t="shared" si="1"/>
        <v>0.82808134724238458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1.0033475810687338</v>
      </c>
      <c r="E22" s="165">
        <f>IF(OR(C22=0,D22=""),0,IF(C22="","",D22/C22))</f>
        <v>1.0033475810687338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1.0804331829739804</v>
      </c>
      <c r="E23" s="165">
        <f t="shared" si="1"/>
        <v>1.2710978623223299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5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1452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7.3000000000000007</v>
      </c>
      <c r="F4" s="315"/>
      <c r="G4" s="315"/>
      <c r="H4" s="315"/>
      <c r="I4" s="315">
        <v>1156.4000000000001</v>
      </c>
      <c r="J4" s="315">
        <v>59</v>
      </c>
      <c r="K4" s="315"/>
      <c r="L4" s="315"/>
      <c r="M4" s="315"/>
      <c r="N4" s="315"/>
      <c r="O4" s="315">
        <v>2000</v>
      </c>
      <c r="P4" s="315">
        <v>2000</v>
      </c>
      <c r="Q4" s="315">
        <v>513308</v>
      </c>
      <c r="R4" s="315">
        <v>400</v>
      </c>
      <c r="S4" s="315">
        <v>1604.803989588316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322.8</v>
      </c>
      <c r="Q5">
        <v>74503</v>
      </c>
      <c r="R5">
        <v>400</v>
      </c>
      <c r="S5">
        <v>1604.803989588316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4.8000000000000007</v>
      </c>
      <c r="I6">
        <v>833.6</v>
      </c>
      <c r="J6">
        <v>59</v>
      </c>
      <c r="O6">
        <v>2000</v>
      </c>
      <c r="P6">
        <v>2000</v>
      </c>
      <c r="Q6">
        <v>438805</v>
      </c>
    </row>
    <row r="7" spans="1:19" x14ac:dyDescent="0.3">
      <c r="A7" s="320" t="s">
        <v>170</v>
      </c>
      <c r="B7" s="319">
        <v>4</v>
      </c>
      <c r="C7">
        <v>1</v>
      </c>
      <c r="D7" t="s">
        <v>1439</v>
      </c>
      <c r="E7">
        <v>4</v>
      </c>
      <c r="I7">
        <v>706.5</v>
      </c>
      <c r="O7">
        <v>2000</v>
      </c>
      <c r="P7">
        <v>2000</v>
      </c>
      <c r="Q7">
        <v>127913</v>
      </c>
      <c r="S7">
        <v>1674.5608227276243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4</v>
      </c>
      <c r="I8">
        <v>706.5</v>
      </c>
      <c r="O8">
        <v>2000</v>
      </c>
      <c r="P8">
        <v>2000</v>
      </c>
      <c r="Q8">
        <v>127913</v>
      </c>
      <c r="S8">
        <v>1674.5608227276243</v>
      </c>
    </row>
    <row r="9" spans="1:19" x14ac:dyDescent="0.3">
      <c r="A9" s="320" t="s">
        <v>172</v>
      </c>
      <c r="B9" s="319">
        <v>6</v>
      </c>
      <c r="C9">
        <v>1</v>
      </c>
      <c r="D9" t="s">
        <v>1440</v>
      </c>
      <c r="E9">
        <v>60.5</v>
      </c>
      <c r="I9">
        <v>9929.5</v>
      </c>
      <c r="J9">
        <v>385.5</v>
      </c>
      <c r="L9">
        <v>14</v>
      </c>
      <c r="O9">
        <v>23958</v>
      </c>
      <c r="P9">
        <v>23958</v>
      </c>
      <c r="Q9">
        <v>1867016</v>
      </c>
      <c r="S9">
        <v>1541.6666666666667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2508.75</v>
      </c>
      <c r="J10">
        <v>18.5</v>
      </c>
      <c r="O10">
        <v>750</v>
      </c>
      <c r="P10">
        <v>750</v>
      </c>
      <c r="Q10">
        <v>456454</v>
      </c>
      <c r="S10">
        <v>1541.6666666666667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1035.25</v>
      </c>
      <c r="J11">
        <v>14.5</v>
      </c>
      <c r="O11">
        <v>10000</v>
      </c>
      <c r="P11">
        <v>10000</v>
      </c>
      <c r="Q11">
        <v>211239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2</v>
      </c>
      <c r="I12">
        <v>319.5</v>
      </c>
      <c r="J12">
        <v>5</v>
      </c>
      <c r="O12">
        <v>808</v>
      </c>
      <c r="P12">
        <v>808</v>
      </c>
      <c r="Q12">
        <v>75499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22</v>
      </c>
      <c r="I13">
        <v>3632</v>
      </c>
      <c r="J13">
        <v>347.5</v>
      </c>
      <c r="L13">
        <v>14</v>
      </c>
      <c r="O13">
        <v>12400</v>
      </c>
      <c r="P13">
        <v>12400</v>
      </c>
      <c r="Q13">
        <v>777471</v>
      </c>
    </row>
    <row r="14" spans="1:19" x14ac:dyDescent="0.3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25720</v>
      </c>
    </row>
    <row r="15" spans="1:19" x14ac:dyDescent="0.3">
      <c r="A15" s="320" t="s">
        <v>178</v>
      </c>
      <c r="B15" s="319">
        <v>12</v>
      </c>
      <c r="C15">
        <v>1</v>
      </c>
      <c r="D15">
        <v>642</v>
      </c>
      <c r="E15">
        <v>14</v>
      </c>
      <c r="I15">
        <v>2250.5</v>
      </c>
      <c r="Q15">
        <v>320633</v>
      </c>
    </row>
    <row r="16" spans="1:19" x14ac:dyDescent="0.3">
      <c r="A16" s="318" t="s">
        <v>166</v>
      </c>
      <c r="B16" s="317">
        <v>2018</v>
      </c>
      <c r="C16">
        <v>1</v>
      </c>
      <c r="D16" t="s">
        <v>1441</v>
      </c>
      <c r="E16">
        <v>8</v>
      </c>
      <c r="I16">
        <v>1408</v>
      </c>
      <c r="L16">
        <v>86</v>
      </c>
      <c r="O16">
        <v>15000</v>
      </c>
      <c r="P16">
        <v>15000</v>
      </c>
      <c r="Q16">
        <v>210477</v>
      </c>
    </row>
    <row r="17" spans="3:19" x14ac:dyDescent="0.3">
      <c r="C17">
        <v>1</v>
      </c>
      <c r="D17">
        <v>25</v>
      </c>
      <c r="E17">
        <v>3</v>
      </c>
      <c r="I17">
        <v>524</v>
      </c>
      <c r="Q17">
        <v>45773</v>
      </c>
    </row>
    <row r="18" spans="3:19" x14ac:dyDescent="0.3">
      <c r="C18">
        <v>1</v>
      </c>
      <c r="D18">
        <v>30</v>
      </c>
      <c r="E18">
        <v>5</v>
      </c>
      <c r="I18">
        <v>884</v>
      </c>
      <c r="L18">
        <v>86</v>
      </c>
      <c r="O18">
        <v>15000</v>
      </c>
      <c r="P18">
        <v>15000</v>
      </c>
      <c r="Q18">
        <v>164704</v>
      </c>
    </row>
    <row r="19" spans="3:19" x14ac:dyDescent="0.3">
      <c r="C19" t="s">
        <v>1442</v>
      </c>
      <c r="E19">
        <v>79.8</v>
      </c>
      <c r="I19">
        <v>13200.4</v>
      </c>
      <c r="J19">
        <v>444.5</v>
      </c>
      <c r="L19">
        <v>100</v>
      </c>
      <c r="O19">
        <v>42958</v>
      </c>
      <c r="P19">
        <v>42958</v>
      </c>
      <c r="Q19">
        <v>2718714</v>
      </c>
      <c r="R19">
        <v>400</v>
      </c>
      <c r="S19">
        <v>4821.031478982607</v>
      </c>
    </row>
    <row r="20" spans="3:19" x14ac:dyDescent="0.3">
      <c r="C20">
        <v>2</v>
      </c>
      <c r="D20" t="s">
        <v>218</v>
      </c>
      <c r="E20">
        <v>7.3000000000000007</v>
      </c>
      <c r="I20">
        <v>1089.5</v>
      </c>
      <c r="J20">
        <v>57</v>
      </c>
      <c r="Q20">
        <v>521915</v>
      </c>
      <c r="R20">
        <v>440</v>
      </c>
      <c r="S20">
        <v>1604.803989588316</v>
      </c>
    </row>
    <row r="21" spans="3:19" x14ac:dyDescent="0.3">
      <c r="C21">
        <v>2</v>
      </c>
      <c r="D21">
        <v>99</v>
      </c>
      <c r="E21">
        <v>2.5</v>
      </c>
      <c r="I21">
        <v>370</v>
      </c>
      <c r="Q21">
        <v>95692</v>
      </c>
      <c r="R21">
        <v>440</v>
      </c>
      <c r="S21">
        <v>1604.803989588316</v>
      </c>
    </row>
    <row r="22" spans="3:19" x14ac:dyDescent="0.3">
      <c r="C22">
        <v>2</v>
      </c>
      <c r="D22">
        <v>101</v>
      </c>
      <c r="E22">
        <v>4.8000000000000007</v>
      </c>
      <c r="I22">
        <v>719.5</v>
      </c>
      <c r="J22">
        <v>57</v>
      </c>
      <c r="Q22">
        <v>426223</v>
      </c>
    </row>
    <row r="23" spans="3:19" x14ac:dyDescent="0.3">
      <c r="C23">
        <v>2</v>
      </c>
      <c r="D23" t="s">
        <v>1439</v>
      </c>
      <c r="E23">
        <v>3.5</v>
      </c>
      <c r="I23">
        <v>536</v>
      </c>
      <c r="Q23">
        <v>117155</v>
      </c>
      <c r="S23">
        <v>1674.5608227276243</v>
      </c>
    </row>
    <row r="24" spans="3:19" x14ac:dyDescent="0.3">
      <c r="C24">
        <v>2</v>
      </c>
      <c r="D24">
        <v>526</v>
      </c>
      <c r="E24">
        <v>3.5</v>
      </c>
      <c r="I24">
        <v>536</v>
      </c>
      <c r="Q24">
        <v>117155</v>
      </c>
      <c r="S24">
        <v>1674.5608227276243</v>
      </c>
    </row>
    <row r="25" spans="3:19" x14ac:dyDescent="0.3">
      <c r="C25">
        <v>2</v>
      </c>
      <c r="D25" t="s">
        <v>1440</v>
      </c>
      <c r="E25">
        <v>60.5</v>
      </c>
      <c r="I25">
        <v>8087.65</v>
      </c>
      <c r="J25">
        <v>349.5</v>
      </c>
      <c r="L25">
        <v>12</v>
      </c>
      <c r="O25">
        <v>17750</v>
      </c>
      <c r="P25">
        <v>17750</v>
      </c>
      <c r="Q25">
        <v>1748585</v>
      </c>
      <c r="R25">
        <v>110</v>
      </c>
      <c r="S25">
        <v>1541.6666666666667</v>
      </c>
    </row>
    <row r="26" spans="3:19" x14ac:dyDescent="0.3">
      <c r="C26">
        <v>2</v>
      </c>
      <c r="D26">
        <v>303</v>
      </c>
      <c r="E26">
        <v>15.5</v>
      </c>
      <c r="I26">
        <v>1951.9</v>
      </c>
      <c r="J26">
        <v>19</v>
      </c>
      <c r="O26">
        <v>4000</v>
      </c>
      <c r="P26">
        <v>4000</v>
      </c>
      <c r="Q26">
        <v>408141</v>
      </c>
      <c r="R26">
        <v>110</v>
      </c>
      <c r="S26">
        <v>1541.6666666666667</v>
      </c>
    </row>
    <row r="27" spans="3:19" x14ac:dyDescent="0.3">
      <c r="C27">
        <v>2</v>
      </c>
      <c r="D27">
        <v>304</v>
      </c>
      <c r="E27">
        <v>6</v>
      </c>
      <c r="I27">
        <v>856</v>
      </c>
      <c r="J27">
        <v>14.5</v>
      </c>
      <c r="O27">
        <v>4000</v>
      </c>
      <c r="P27">
        <v>4000</v>
      </c>
      <c r="Q27">
        <v>213910</v>
      </c>
    </row>
    <row r="28" spans="3:19" x14ac:dyDescent="0.3">
      <c r="C28">
        <v>2</v>
      </c>
      <c r="D28">
        <v>305</v>
      </c>
      <c r="E28">
        <v>2</v>
      </c>
      <c r="I28">
        <v>223</v>
      </c>
      <c r="J28">
        <v>4.5</v>
      </c>
      <c r="Q28">
        <v>72738</v>
      </c>
    </row>
    <row r="29" spans="3:19" x14ac:dyDescent="0.3">
      <c r="C29">
        <v>2</v>
      </c>
      <c r="D29">
        <v>409</v>
      </c>
      <c r="E29">
        <v>22</v>
      </c>
      <c r="I29">
        <v>3044</v>
      </c>
      <c r="J29">
        <v>311.5</v>
      </c>
      <c r="L29">
        <v>12</v>
      </c>
      <c r="O29">
        <v>8250</v>
      </c>
      <c r="P29">
        <v>8250</v>
      </c>
      <c r="Q29">
        <v>716111</v>
      </c>
    </row>
    <row r="30" spans="3:19" x14ac:dyDescent="0.3">
      <c r="C30">
        <v>2</v>
      </c>
      <c r="D30">
        <v>636</v>
      </c>
      <c r="E30">
        <v>1</v>
      </c>
      <c r="I30">
        <v>129</v>
      </c>
      <c r="Q30">
        <v>25485</v>
      </c>
    </row>
    <row r="31" spans="3:19" x14ac:dyDescent="0.3">
      <c r="C31">
        <v>2</v>
      </c>
      <c r="D31">
        <v>642</v>
      </c>
      <c r="E31">
        <v>14</v>
      </c>
      <c r="I31">
        <v>1883.75</v>
      </c>
      <c r="O31">
        <v>1500</v>
      </c>
      <c r="P31">
        <v>1500</v>
      </c>
      <c r="Q31">
        <v>312200</v>
      </c>
    </row>
    <row r="32" spans="3:19" x14ac:dyDescent="0.3">
      <c r="C32">
        <v>2</v>
      </c>
      <c r="D32" t="s">
        <v>1441</v>
      </c>
      <c r="E32">
        <v>8</v>
      </c>
      <c r="I32">
        <v>1044</v>
      </c>
      <c r="L32">
        <v>91</v>
      </c>
      <c r="O32">
        <v>2000</v>
      </c>
      <c r="P32">
        <v>2000</v>
      </c>
      <c r="Q32">
        <v>181382</v>
      </c>
    </row>
    <row r="33" spans="3:19" x14ac:dyDescent="0.3">
      <c r="C33">
        <v>2</v>
      </c>
      <c r="D33">
        <v>25</v>
      </c>
      <c r="E33">
        <v>3</v>
      </c>
      <c r="I33">
        <v>320</v>
      </c>
      <c r="O33">
        <v>2000</v>
      </c>
      <c r="P33">
        <v>2000</v>
      </c>
      <c r="Q33">
        <v>36842</v>
      </c>
    </row>
    <row r="34" spans="3:19" x14ac:dyDescent="0.3">
      <c r="C34">
        <v>2</v>
      </c>
      <c r="D34">
        <v>30</v>
      </c>
      <c r="E34">
        <v>5</v>
      </c>
      <c r="I34">
        <v>724</v>
      </c>
      <c r="L34">
        <v>91</v>
      </c>
      <c r="Q34">
        <v>144540</v>
      </c>
    </row>
    <row r="35" spans="3:19" x14ac:dyDescent="0.3">
      <c r="C35" t="s">
        <v>1443</v>
      </c>
      <c r="E35">
        <v>79.3</v>
      </c>
      <c r="I35">
        <v>10757.15</v>
      </c>
      <c r="J35">
        <v>406.5</v>
      </c>
      <c r="L35">
        <v>103</v>
      </c>
      <c r="O35">
        <v>19750</v>
      </c>
      <c r="P35">
        <v>19750</v>
      </c>
      <c r="Q35">
        <v>2569037</v>
      </c>
      <c r="R35">
        <v>550</v>
      </c>
      <c r="S35">
        <v>4821.031478982607</v>
      </c>
    </row>
    <row r="36" spans="3:19" x14ac:dyDescent="0.3">
      <c r="C36">
        <v>3</v>
      </c>
      <c r="D36" t="s">
        <v>218</v>
      </c>
      <c r="E36">
        <v>7.3000000000000007</v>
      </c>
      <c r="I36">
        <v>1104</v>
      </c>
      <c r="J36">
        <v>63</v>
      </c>
      <c r="Q36">
        <v>533177</v>
      </c>
      <c r="S36">
        <v>1604.803989588316</v>
      </c>
    </row>
    <row r="37" spans="3:19" x14ac:dyDescent="0.3">
      <c r="C37">
        <v>3</v>
      </c>
      <c r="D37">
        <v>99</v>
      </c>
      <c r="E37">
        <v>2.5</v>
      </c>
      <c r="I37">
        <v>367.5</v>
      </c>
      <c r="Q37">
        <v>92942</v>
      </c>
      <c r="S37">
        <v>1604.803989588316</v>
      </c>
    </row>
    <row r="38" spans="3:19" x14ac:dyDescent="0.3">
      <c r="C38">
        <v>3</v>
      </c>
      <c r="D38">
        <v>101</v>
      </c>
      <c r="E38">
        <v>4.8000000000000007</v>
      </c>
      <c r="I38">
        <v>736.5</v>
      </c>
      <c r="J38">
        <v>63</v>
      </c>
      <c r="Q38">
        <v>440235</v>
      </c>
    </row>
    <row r="39" spans="3:19" x14ac:dyDescent="0.3">
      <c r="C39">
        <v>3</v>
      </c>
      <c r="D39" t="s">
        <v>1439</v>
      </c>
      <c r="E39">
        <v>2.5</v>
      </c>
      <c r="I39">
        <v>424.5</v>
      </c>
      <c r="Q39">
        <v>100296</v>
      </c>
      <c r="S39">
        <v>1674.5608227276243</v>
      </c>
    </row>
    <row r="40" spans="3:19" x14ac:dyDescent="0.3">
      <c r="C40">
        <v>3</v>
      </c>
      <c r="D40">
        <v>526</v>
      </c>
      <c r="E40">
        <v>2.5</v>
      </c>
      <c r="I40">
        <v>424.5</v>
      </c>
      <c r="Q40">
        <v>100296</v>
      </c>
      <c r="S40">
        <v>1674.5608227276243</v>
      </c>
    </row>
    <row r="41" spans="3:19" x14ac:dyDescent="0.3">
      <c r="C41">
        <v>3</v>
      </c>
      <c r="D41" t="s">
        <v>1440</v>
      </c>
      <c r="E41">
        <v>60.5</v>
      </c>
      <c r="I41">
        <v>9205</v>
      </c>
      <c r="J41">
        <v>547.5</v>
      </c>
      <c r="L41">
        <v>1</v>
      </c>
      <c r="O41">
        <v>6950</v>
      </c>
      <c r="P41">
        <v>6950</v>
      </c>
      <c r="Q41">
        <v>1924025</v>
      </c>
      <c r="S41">
        <v>1541.6666666666667</v>
      </c>
    </row>
    <row r="42" spans="3:19" x14ac:dyDescent="0.3">
      <c r="C42">
        <v>3</v>
      </c>
      <c r="D42">
        <v>303</v>
      </c>
      <c r="E42">
        <v>15.5</v>
      </c>
      <c r="I42">
        <v>2390.5</v>
      </c>
      <c r="J42">
        <v>33</v>
      </c>
      <c r="Q42">
        <v>467304</v>
      </c>
      <c r="S42">
        <v>1541.6666666666667</v>
      </c>
    </row>
    <row r="43" spans="3:19" x14ac:dyDescent="0.3">
      <c r="C43">
        <v>3</v>
      </c>
      <c r="D43">
        <v>304</v>
      </c>
      <c r="E43">
        <v>6</v>
      </c>
      <c r="I43">
        <v>938.5</v>
      </c>
      <c r="J43">
        <v>9.5</v>
      </c>
      <c r="Q43">
        <v>211561</v>
      </c>
    </row>
    <row r="44" spans="3:19" x14ac:dyDescent="0.3">
      <c r="C44">
        <v>3</v>
      </c>
      <c r="D44">
        <v>305</v>
      </c>
      <c r="E44">
        <v>2</v>
      </c>
      <c r="I44">
        <v>280</v>
      </c>
      <c r="Q44">
        <v>71744</v>
      </c>
    </row>
    <row r="45" spans="3:19" x14ac:dyDescent="0.3">
      <c r="C45">
        <v>3</v>
      </c>
      <c r="D45">
        <v>409</v>
      </c>
      <c r="E45">
        <v>22</v>
      </c>
      <c r="I45">
        <v>3396</v>
      </c>
      <c r="J45">
        <v>395</v>
      </c>
      <c r="L45">
        <v>1</v>
      </c>
      <c r="Q45">
        <v>796882</v>
      </c>
    </row>
    <row r="46" spans="3:19" x14ac:dyDescent="0.3">
      <c r="C46">
        <v>3</v>
      </c>
      <c r="D46">
        <v>636</v>
      </c>
      <c r="E46">
        <v>1</v>
      </c>
      <c r="I46">
        <v>176.5</v>
      </c>
      <c r="O46">
        <v>800</v>
      </c>
      <c r="P46">
        <v>800</v>
      </c>
      <c r="Q46">
        <v>26520</v>
      </c>
    </row>
    <row r="47" spans="3:19" x14ac:dyDescent="0.3">
      <c r="C47">
        <v>3</v>
      </c>
      <c r="D47">
        <v>642</v>
      </c>
      <c r="E47">
        <v>14</v>
      </c>
      <c r="I47">
        <v>2023.5</v>
      </c>
      <c r="J47">
        <v>110</v>
      </c>
      <c r="O47">
        <v>6150</v>
      </c>
      <c r="P47">
        <v>6150</v>
      </c>
      <c r="Q47">
        <v>350014</v>
      </c>
    </row>
    <row r="48" spans="3:19" x14ac:dyDescent="0.3">
      <c r="C48">
        <v>3</v>
      </c>
      <c r="D48" t="s">
        <v>1441</v>
      </c>
      <c r="E48">
        <v>8</v>
      </c>
      <c r="I48">
        <v>1124.5</v>
      </c>
      <c r="L48">
        <v>8</v>
      </c>
      <c r="O48">
        <v>5000</v>
      </c>
      <c r="P48">
        <v>5000</v>
      </c>
      <c r="Q48">
        <v>174939</v>
      </c>
    </row>
    <row r="49" spans="3:19" x14ac:dyDescent="0.3">
      <c r="C49">
        <v>3</v>
      </c>
      <c r="D49">
        <v>25</v>
      </c>
      <c r="E49">
        <v>3</v>
      </c>
      <c r="I49">
        <v>312</v>
      </c>
      <c r="O49">
        <v>5000</v>
      </c>
      <c r="P49">
        <v>5000</v>
      </c>
      <c r="Q49">
        <v>37389</v>
      </c>
    </row>
    <row r="50" spans="3:19" x14ac:dyDescent="0.3">
      <c r="C50">
        <v>3</v>
      </c>
      <c r="D50">
        <v>30</v>
      </c>
      <c r="E50">
        <v>5</v>
      </c>
      <c r="I50">
        <v>812.5</v>
      </c>
      <c r="L50">
        <v>8</v>
      </c>
      <c r="Q50">
        <v>137550</v>
      </c>
    </row>
    <row r="51" spans="3:19" x14ac:dyDescent="0.3">
      <c r="C51">
        <v>3</v>
      </c>
      <c r="D51" t="s">
        <v>1444</v>
      </c>
      <c r="L51">
        <v>88</v>
      </c>
      <c r="Q51">
        <v>9000</v>
      </c>
    </row>
    <row r="52" spans="3:19" x14ac:dyDescent="0.3">
      <c r="C52">
        <v>3</v>
      </c>
      <c r="D52">
        <v>0</v>
      </c>
      <c r="L52">
        <v>88</v>
      </c>
      <c r="Q52">
        <v>9000</v>
      </c>
    </row>
    <row r="53" spans="3:19" x14ac:dyDescent="0.3">
      <c r="C53" t="s">
        <v>1445</v>
      </c>
      <c r="E53">
        <v>78.3</v>
      </c>
      <c r="I53">
        <v>11858</v>
      </c>
      <c r="J53">
        <v>610.5</v>
      </c>
      <c r="L53">
        <v>97</v>
      </c>
      <c r="O53">
        <v>11950</v>
      </c>
      <c r="P53">
        <v>11950</v>
      </c>
      <c r="Q53">
        <v>2741437</v>
      </c>
      <c r="S53">
        <v>4821.031478982607</v>
      </c>
    </row>
    <row r="54" spans="3:19" x14ac:dyDescent="0.3">
      <c r="C54">
        <v>4</v>
      </c>
      <c r="D54" t="s">
        <v>218</v>
      </c>
      <c r="E54">
        <v>7.1</v>
      </c>
      <c r="I54">
        <v>1124.75</v>
      </c>
      <c r="J54">
        <v>59</v>
      </c>
      <c r="O54">
        <v>750</v>
      </c>
      <c r="P54">
        <v>750</v>
      </c>
      <c r="Q54">
        <v>517426</v>
      </c>
      <c r="S54">
        <v>1604.803989588316</v>
      </c>
    </row>
    <row r="55" spans="3:19" x14ac:dyDescent="0.3">
      <c r="C55">
        <v>4</v>
      </c>
      <c r="D55">
        <v>99</v>
      </c>
      <c r="E55">
        <v>2.5</v>
      </c>
      <c r="I55">
        <v>396.75</v>
      </c>
      <c r="O55">
        <v>750</v>
      </c>
      <c r="P55">
        <v>750</v>
      </c>
      <c r="Q55">
        <v>92532</v>
      </c>
      <c r="S55">
        <v>1604.803989588316</v>
      </c>
    </row>
    <row r="56" spans="3:19" x14ac:dyDescent="0.3">
      <c r="C56">
        <v>4</v>
      </c>
      <c r="D56">
        <v>101</v>
      </c>
      <c r="E56">
        <v>4.5999999999999996</v>
      </c>
      <c r="I56">
        <v>728</v>
      </c>
      <c r="J56">
        <v>59</v>
      </c>
      <c r="Q56">
        <v>424894</v>
      </c>
    </row>
    <row r="57" spans="3:19" x14ac:dyDescent="0.3">
      <c r="C57">
        <v>4</v>
      </c>
      <c r="D57" t="s">
        <v>1439</v>
      </c>
      <c r="E57">
        <v>2.5</v>
      </c>
      <c r="I57">
        <v>371</v>
      </c>
      <c r="O57">
        <v>750</v>
      </c>
      <c r="P57">
        <v>750</v>
      </c>
      <c r="Q57">
        <v>82209</v>
      </c>
      <c r="S57">
        <v>1674.5608227276243</v>
      </c>
    </row>
    <row r="58" spans="3:19" x14ac:dyDescent="0.3">
      <c r="C58">
        <v>4</v>
      </c>
      <c r="D58">
        <v>526</v>
      </c>
      <c r="E58">
        <v>2.5</v>
      </c>
      <c r="I58">
        <v>371</v>
      </c>
      <c r="O58">
        <v>750</v>
      </c>
      <c r="P58">
        <v>750</v>
      </c>
      <c r="Q58">
        <v>82209</v>
      </c>
      <c r="S58">
        <v>1674.5608227276243</v>
      </c>
    </row>
    <row r="59" spans="3:19" x14ac:dyDescent="0.3">
      <c r="C59">
        <v>4</v>
      </c>
      <c r="D59" t="s">
        <v>1440</v>
      </c>
      <c r="E59">
        <v>60.5</v>
      </c>
      <c r="I59">
        <v>9152.5</v>
      </c>
      <c r="J59">
        <v>461</v>
      </c>
      <c r="K59">
        <v>2.5</v>
      </c>
      <c r="O59">
        <v>750</v>
      </c>
      <c r="P59">
        <v>750</v>
      </c>
      <c r="Q59">
        <v>1915943</v>
      </c>
      <c r="S59">
        <v>1541.6666666666667</v>
      </c>
    </row>
    <row r="60" spans="3:19" x14ac:dyDescent="0.3">
      <c r="C60">
        <v>4</v>
      </c>
      <c r="D60">
        <v>303</v>
      </c>
      <c r="E60">
        <v>15.5</v>
      </c>
      <c r="I60">
        <v>2373.5</v>
      </c>
      <c r="J60">
        <v>34.5</v>
      </c>
      <c r="K60">
        <v>2.5</v>
      </c>
      <c r="Q60">
        <v>476715</v>
      </c>
      <c r="S60">
        <v>1541.6666666666667</v>
      </c>
    </row>
    <row r="61" spans="3:19" x14ac:dyDescent="0.3">
      <c r="C61">
        <v>4</v>
      </c>
      <c r="D61">
        <v>304</v>
      </c>
      <c r="E61">
        <v>6</v>
      </c>
      <c r="I61">
        <v>916</v>
      </c>
      <c r="J61">
        <v>17.5</v>
      </c>
      <c r="Q61">
        <v>214306</v>
      </c>
    </row>
    <row r="62" spans="3:19" x14ac:dyDescent="0.3">
      <c r="C62">
        <v>4</v>
      </c>
      <c r="D62">
        <v>305</v>
      </c>
      <c r="E62">
        <v>2</v>
      </c>
      <c r="I62">
        <v>287.5</v>
      </c>
      <c r="J62">
        <v>5</v>
      </c>
      <c r="Q62">
        <v>83556</v>
      </c>
    </row>
    <row r="63" spans="3:19" x14ac:dyDescent="0.3">
      <c r="C63">
        <v>4</v>
      </c>
      <c r="D63">
        <v>409</v>
      </c>
      <c r="E63">
        <v>22</v>
      </c>
      <c r="I63">
        <v>3412</v>
      </c>
      <c r="J63">
        <v>393.5</v>
      </c>
      <c r="Q63">
        <v>783883</v>
      </c>
    </row>
    <row r="64" spans="3:19" x14ac:dyDescent="0.3">
      <c r="C64">
        <v>4</v>
      </c>
      <c r="D64">
        <v>636</v>
      </c>
      <c r="E64">
        <v>1</v>
      </c>
      <c r="I64">
        <v>159.5</v>
      </c>
      <c r="J64">
        <v>4</v>
      </c>
      <c r="Q64">
        <v>26843</v>
      </c>
    </row>
    <row r="65" spans="3:19" x14ac:dyDescent="0.3">
      <c r="C65">
        <v>4</v>
      </c>
      <c r="D65">
        <v>642</v>
      </c>
      <c r="E65">
        <v>14</v>
      </c>
      <c r="I65">
        <v>2004</v>
      </c>
      <c r="J65">
        <v>6.5</v>
      </c>
      <c r="O65">
        <v>750</v>
      </c>
      <c r="P65">
        <v>750</v>
      </c>
      <c r="Q65">
        <v>330640</v>
      </c>
    </row>
    <row r="66" spans="3:19" x14ac:dyDescent="0.3">
      <c r="C66">
        <v>4</v>
      </c>
      <c r="D66" t="s">
        <v>1441</v>
      </c>
      <c r="E66">
        <v>8</v>
      </c>
      <c r="I66">
        <v>1044.5</v>
      </c>
      <c r="Q66">
        <v>165136</v>
      </c>
    </row>
    <row r="67" spans="3:19" x14ac:dyDescent="0.3">
      <c r="C67">
        <v>4</v>
      </c>
      <c r="D67">
        <v>25</v>
      </c>
      <c r="E67">
        <v>3</v>
      </c>
      <c r="I67">
        <v>316</v>
      </c>
      <c r="Q67">
        <v>34511</v>
      </c>
    </row>
    <row r="68" spans="3:19" x14ac:dyDescent="0.3">
      <c r="C68">
        <v>4</v>
      </c>
      <c r="D68">
        <v>30</v>
      </c>
      <c r="E68">
        <v>5</v>
      </c>
      <c r="I68">
        <v>728.5</v>
      </c>
      <c r="Q68">
        <v>130625</v>
      </c>
    </row>
    <row r="69" spans="3:19" x14ac:dyDescent="0.3">
      <c r="C69">
        <v>4</v>
      </c>
      <c r="D69" t="s">
        <v>1444</v>
      </c>
      <c r="L69">
        <v>84</v>
      </c>
      <c r="Q69">
        <v>10200</v>
      </c>
    </row>
    <row r="70" spans="3:19" x14ac:dyDescent="0.3">
      <c r="C70">
        <v>4</v>
      </c>
      <c r="D70">
        <v>0</v>
      </c>
      <c r="L70">
        <v>84</v>
      </c>
      <c r="Q70">
        <v>10200</v>
      </c>
    </row>
    <row r="71" spans="3:19" x14ac:dyDescent="0.3">
      <c r="C71" t="s">
        <v>1446</v>
      </c>
      <c r="E71">
        <v>78.099999999999994</v>
      </c>
      <c r="I71">
        <v>11692.75</v>
      </c>
      <c r="J71">
        <v>520</v>
      </c>
      <c r="K71">
        <v>2.5</v>
      </c>
      <c r="L71">
        <v>84</v>
      </c>
      <c r="O71">
        <v>2250</v>
      </c>
      <c r="P71">
        <v>2250</v>
      </c>
      <c r="Q71">
        <v>2690914</v>
      </c>
      <c r="S71">
        <v>4821.031478982607</v>
      </c>
    </row>
    <row r="72" spans="3:19" x14ac:dyDescent="0.3">
      <c r="C72">
        <v>5</v>
      </c>
      <c r="D72" t="s">
        <v>218</v>
      </c>
      <c r="E72">
        <v>7.1</v>
      </c>
      <c r="I72">
        <v>1213</v>
      </c>
      <c r="J72">
        <v>62</v>
      </c>
      <c r="O72">
        <v>750</v>
      </c>
      <c r="P72">
        <v>750</v>
      </c>
      <c r="Q72">
        <v>499078</v>
      </c>
      <c r="S72">
        <v>1604.803989588316</v>
      </c>
    </row>
    <row r="73" spans="3:19" x14ac:dyDescent="0.3">
      <c r="C73">
        <v>5</v>
      </c>
      <c r="D73">
        <v>99</v>
      </c>
      <c r="E73">
        <v>2.5</v>
      </c>
      <c r="I73">
        <v>445.5</v>
      </c>
      <c r="O73">
        <v>750</v>
      </c>
      <c r="P73">
        <v>750</v>
      </c>
      <c r="Q73">
        <v>93323</v>
      </c>
      <c r="S73">
        <v>1604.803989588316</v>
      </c>
    </row>
    <row r="74" spans="3:19" x14ac:dyDescent="0.3">
      <c r="C74">
        <v>5</v>
      </c>
      <c r="D74">
        <v>101</v>
      </c>
      <c r="E74">
        <v>4.5999999999999996</v>
      </c>
      <c r="I74">
        <v>767.5</v>
      </c>
      <c r="J74">
        <v>62</v>
      </c>
      <c r="Q74">
        <v>405755</v>
      </c>
    </row>
    <row r="75" spans="3:19" x14ac:dyDescent="0.3">
      <c r="C75">
        <v>5</v>
      </c>
      <c r="D75" t="s">
        <v>1439</v>
      </c>
      <c r="E75">
        <v>3.5</v>
      </c>
      <c r="I75">
        <v>595.5</v>
      </c>
      <c r="K75">
        <v>26</v>
      </c>
      <c r="O75">
        <v>10000</v>
      </c>
      <c r="P75">
        <v>10000</v>
      </c>
      <c r="Q75">
        <v>122280</v>
      </c>
      <c r="S75">
        <v>1674.5608227276243</v>
      </c>
    </row>
    <row r="76" spans="3:19" x14ac:dyDescent="0.3">
      <c r="C76">
        <v>5</v>
      </c>
      <c r="D76">
        <v>526</v>
      </c>
      <c r="E76">
        <v>3.5</v>
      </c>
      <c r="I76">
        <v>595.5</v>
      </c>
      <c r="K76">
        <v>26</v>
      </c>
      <c r="O76">
        <v>10000</v>
      </c>
      <c r="P76">
        <v>10000</v>
      </c>
      <c r="Q76">
        <v>122280</v>
      </c>
      <c r="S76">
        <v>1674.5608227276243</v>
      </c>
    </row>
    <row r="77" spans="3:19" x14ac:dyDescent="0.3">
      <c r="C77">
        <v>5</v>
      </c>
      <c r="D77" t="s">
        <v>1440</v>
      </c>
      <c r="E77">
        <v>61.5</v>
      </c>
      <c r="I77">
        <v>9597.5499999999993</v>
      </c>
      <c r="J77">
        <v>442.5</v>
      </c>
      <c r="L77">
        <v>6.5</v>
      </c>
      <c r="O77">
        <v>20476</v>
      </c>
      <c r="P77">
        <v>20476</v>
      </c>
      <c r="Q77">
        <v>1954101</v>
      </c>
      <c r="S77">
        <v>1541.6666666666667</v>
      </c>
    </row>
    <row r="78" spans="3:19" x14ac:dyDescent="0.3">
      <c r="C78">
        <v>5</v>
      </c>
      <c r="D78">
        <v>303</v>
      </c>
      <c r="E78">
        <v>15.5</v>
      </c>
      <c r="I78">
        <v>2554.5500000000002</v>
      </c>
      <c r="J78">
        <v>24</v>
      </c>
      <c r="O78">
        <v>750</v>
      </c>
      <c r="P78">
        <v>750</v>
      </c>
      <c r="Q78">
        <v>486260</v>
      </c>
      <c r="S78">
        <v>1541.6666666666667</v>
      </c>
    </row>
    <row r="79" spans="3:19" x14ac:dyDescent="0.3">
      <c r="C79">
        <v>5</v>
      </c>
      <c r="D79">
        <v>304</v>
      </c>
      <c r="E79">
        <v>6</v>
      </c>
      <c r="I79">
        <v>923.5</v>
      </c>
      <c r="J79">
        <v>14</v>
      </c>
      <c r="Q79">
        <v>220089</v>
      </c>
    </row>
    <row r="80" spans="3:19" x14ac:dyDescent="0.3">
      <c r="C80">
        <v>5</v>
      </c>
      <c r="D80">
        <v>305</v>
      </c>
      <c r="E80">
        <v>2</v>
      </c>
      <c r="I80">
        <v>291</v>
      </c>
      <c r="Q80">
        <v>83202</v>
      </c>
    </row>
    <row r="81" spans="3:19" x14ac:dyDescent="0.3">
      <c r="C81">
        <v>5</v>
      </c>
      <c r="D81">
        <v>409</v>
      </c>
      <c r="E81">
        <v>23</v>
      </c>
      <c r="I81">
        <v>3352</v>
      </c>
      <c r="J81">
        <v>384.5</v>
      </c>
      <c r="L81">
        <v>6.5</v>
      </c>
      <c r="O81">
        <v>13226</v>
      </c>
      <c r="P81">
        <v>13226</v>
      </c>
      <c r="Q81">
        <v>798263</v>
      </c>
    </row>
    <row r="82" spans="3:19" x14ac:dyDescent="0.3">
      <c r="C82">
        <v>5</v>
      </c>
      <c r="D82">
        <v>636</v>
      </c>
      <c r="E82">
        <v>1</v>
      </c>
      <c r="I82">
        <v>168</v>
      </c>
      <c r="Q82">
        <v>25989</v>
      </c>
    </row>
    <row r="83" spans="3:19" x14ac:dyDescent="0.3">
      <c r="C83">
        <v>5</v>
      </c>
      <c r="D83">
        <v>642</v>
      </c>
      <c r="E83">
        <v>14</v>
      </c>
      <c r="I83">
        <v>2308.5</v>
      </c>
      <c r="J83">
        <v>20</v>
      </c>
      <c r="O83">
        <v>6500</v>
      </c>
      <c r="P83">
        <v>6500</v>
      </c>
      <c r="Q83">
        <v>340298</v>
      </c>
    </row>
    <row r="84" spans="3:19" x14ac:dyDescent="0.3">
      <c r="C84">
        <v>5</v>
      </c>
      <c r="D84" t="s">
        <v>1441</v>
      </c>
      <c r="E84">
        <v>8</v>
      </c>
      <c r="I84">
        <v>1347.5</v>
      </c>
      <c r="L84">
        <v>3.5</v>
      </c>
      <c r="Q84">
        <v>187627</v>
      </c>
    </row>
    <row r="85" spans="3:19" x14ac:dyDescent="0.3">
      <c r="C85">
        <v>5</v>
      </c>
      <c r="D85">
        <v>25</v>
      </c>
      <c r="E85">
        <v>3</v>
      </c>
      <c r="I85">
        <v>472</v>
      </c>
      <c r="Q85">
        <v>49035</v>
      </c>
    </row>
    <row r="86" spans="3:19" x14ac:dyDescent="0.3">
      <c r="C86">
        <v>5</v>
      </c>
      <c r="D86">
        <v>30</v>
      </c>
      <c r="E86">
        <v>5</v>
      </c>
      <c r="I86">
        <v>875.5</v>
      </c>
      <c r="L86">
        <v>3.5</v>
      </c>
      <c r="Q86">
        <v>138592</v>
      </c>
    </row>
    <row r="87" spans="3:19" x14ac:dyDescent="0.3">
      <c r="C87">
        <v>5</v>
      </c>
      <c r="D87" t="s">
        <v>1444</v>
      </c>
      <c r="L87">
        <v>55</v>
      </c>
      <c r="Q87">
        <v>8250</v>
      </c>
    </row>
    <row r="88" spans="3:19" x14ac:dyDescent="0.3">
      <c r="C88">
        <v>5</v>
      </c>
      <c r="D88">
        <v>0</v>
      </c>
      <c r="L88">
        <v>55</v>
      </c>
      <c r="Q88">
        <v>8250</v>
      </c>
    </row>
    <row r="89" spans="3:19" x14ac:dyDescent="0.3">
      <c r="C89" t="s">
        <v>1447</v>
      </c>
      <c r="E89">
        <v>80.099999999999994</v>
      </c>
      <c r="I89">
        <v>12753.55</v>
      </c>
      <c r="J89">
        <v>504.5</v>
      </c>
      <c r="K89">
        <v>26</v>
      </c>
      <c r="L89">
        <v>65</v>
      </c>
      <c r="O89">
        <v>31226</v>
      </c>
      <c r="P89">
        <v>31226</v>
      </c>
      <c r="Q89">
        <v>2771336</v>
      </c>
      <c r="S89">
        <v>4821.031478982607</v>
      </c>
    </row>
    <row r="90" spans="3:19" x14ac:dyDescent="0.3">
      <c r="C90">
        <v>6</v>
      </c>
      <c r="D90" t="s">
        <v>218</v>
      </c>
      <c r="E90">
        <v>7.1</v>
      </c>
      <c r="I90">
        <v>1101</v>
      </c>
      <c r="J90">
        <v>61</v>
      </c>
      <c r="Q90">
        <v>512738</v>
      </c>
      <c r="S90">
        <v>1604.803989588316</v>
      </c>
    </row>
    <row r="91" spans="3:19" x14ac:dyDescent="0.3">
      <c r="C91">
        <v>6</v>
      </c>
      <c r="D91">
        <v>99</v>
      </c>
      <c r="E91">
        <v>2.5</v>
      </c>
      <c r="I91">
        <v>388.5</v>
      </c>
      <c r="Q91">
        <v>89195</v>
      </c>
      <c r="S91">
        <v>1604.803989588316</v>
      </c>
    </row>
    <row r="92" spans="3:19" x14ac:dyDescent="0.3">
      <c r="C92">
        <v>6</v>
      </c>
      <c r="D92">
        <v>101</v>
      </c>
      <c r="E92">
        <v>4.5999999999999996</v>
      </c>
      <c r="I92">
        <v>712.5</v>
      </c>
      <c r="J92">
        <v>61</v>
      </c>
      <c r="Q92">
        <v>423543</v>
      </c>
    </row>
    <row r="93" spans="3:19" x14ac:dyDescent="0.3">
      <c r="C93">
        <v>6</v>
      </c>
      <c r="D93" t="s">
        <v>1439</v>
      </c>
      <c r="E93">
        <v>3.5</v>
      </c>
      <c r="I93">
        <v>520</v>
      </c>
      <c r="K93">
        <v>7</v>
      </c>
      <c r="L93">
        <v>67.2</v>
      </c>
      <c r="Q93">
        <v>115843</v>
      </c>
      <c r="S93">
        <v>1674.5608227276243</v>
      </c>
    </row>
    <row r="94" spans="3:19" x14ac:dyDescent="0.3">
      <c r="C94">
        <v>6</v>
      </c>
      <c r="D94">
        <v>526</v>
      </c>
      <c r="E94">
        <v>3.5</v>
      </c>
      <c r="I94">
        <v>520</v>
      </c>
      <c r="K94">
        <v>7</v>
      </c>
      <c r="L94">
        <v>67.2</v>
      </c>
      <c r="Q94">
        <v>115843</v>
      </c>
      <c r="S94">
        <v>1674.5608227276243</v>
      </c>
    </row>
    <row r="95" spans="3:19" x14ac:dyDescent="0.3">
      <c r="C95">
        <v>6</v>
      </c>
      <c r="D95" t="s">
        <v>1440</v>
      </c>
      <c r="E95">
        <v>60.5</v>
      </c>
      <c r="I95">
        <v>8646.9</v>
      </c>
      <c r="J95">
        <v>405.5</v>
      </c>
      <c r="L95">
        <v>6</v>
      </c>
      <c r="O95">
        <v>1500</v>
      </c>
      <c r="P95">
        <v>1500</v>
      </c>
      <c r="Q95">
        <v>1914419</v>
      </c>
      <c r="R95">
        <v>450</v>
      </c>
      <c r="S95">
        <v>1541.6666666666667</v>
      </c>
    </row>
    <row r="96" spans="3:19" x14ac:dyDescent="0.3">
      <c r="C96">
        <v>6</v>
      </c>
      <c r="D96">
        <v>303</v>
      </c>
      <c r="E96">
        <v>15.5</v>
      </c>
      <c r="I96">
        <v>2266.4</v>
      </c>
      <c r="J96">
        <v>24</v>
      </c>
      <c r="Q96">
        <v>482149</v>
      </c>
      <c r="R96">
        <v>450</v>
      </c>
      <c r="S96">
        <v>1541.6666666666667</v>
      </c>
    </row>
    <row r="97" spans="3:19" x14ac:dyDescent="0.3">
      <c r="C97">
        <v>6</v>
      </c>
      <c r="D97">
        <v>304</v>
      </c>
      <c r="E97">
        <v>6</v>
      </c>
      <c r="I97">
        <v>785.5</v>
      </c>
      <c r="J97">
        <v>14</v>
      </c>
      <c r="Q97">
        <v>199033</v>
      </c>
    </row>
    <row r="98" spans="3:19" x14ac:dyDescent="0.3">
      <c r="C98">
        <v>6</v>
      </c>
      <c r="D98">
        <v>305</v>
      </c>
      <c r="E98">
        <v>2</v>
      </c>
      <c r="I98">
        <v>312.5</v>
      </c>
      <c r="J98">
        <v>4.5</v>
      </c>
      <c r="Q98">
        <v>83076</v>
      </c>
    </row>
    <row r="99" spans="3:19" x14ac:dyDescent="0.3">
      <c r="C99">
        <v>6</v>
      </c>
      <c r="D99">
        <v>409</v>
      </c>
      <c r="E99">
        <v>22</v>
      </c>
      <c r="I99">
        <v>3048</v>
      </c>
      <c r="J99">
        <v>363</v>
      </c>
      <c r="L99">
        <v>6</v>
      </c>
      <c r="Q99">
        <v>803699</v>
      </c>
    </row>
    <row r="100" spans="3:19" x14ac:dyDescent="0.3">
      <c r="C100">
        <v>6</v>
      </c>
      <c r="D100">
        <v>636</v>
      </c>
      <c r="E100">
        <v>1</v>
      </c>
      <c r="I100">
        <v>152</v>
      </c>
      <c r="Q100">
        <v>25801</v>
      </c>
    </row>
    <row r="101" spans="3:19" x14ac:dyDescent="0.3">
      <c r="C101">
        <v>6</v>
      </c>
      <c r="D101">
        <v>642</v>
      </c>
      <c r="E101">
        <v>14</v>
      </c>
      <c r="I101">
        <v>2082.5</v>
      </c>
      <c r="O101">
        <v>1500</v>
      </c>
      <c r="P101">
        <v>1500</v>
      </c>
      <c r="Q101">
        <v>320661</v>
      </c>
    </row>
    <row r="102" spans="3:19" x14ac:dyDescent="0.3">
      <c r="C102">
        <v>6</v>
      </c>
      <c r="D102" t="s">
        <v>1441</v>
      </c>
      <c r="E102">
        <v>8</v>
      </c>
      <c r="I102">
        <v>1240.5</v>
      </c>
      <c r="L102">
        <v>6.5</v>
      </c>
      <c r="Q102">
        <v>185980</v>
      </c>
    </row>
    <row r="103" spans="3:19" x14ac:dyDescent="0.3">
      <c r="C103">
        <v>6</v>
      </c>
      <c r="D103">
        <v>25</v>
      </c>
      <c r="E103">
        <v>3</v>
      </c>
      <c r="I103">
        <v>432</v>
      </c>
      <c r="Q103">
        <v>47840</v>
      </c>
    </row>
    <row r="104" spans="3:19" x14ac:dyDescent="0.3">
      <c r="C104">
        <v>6</v>
      </c>
      <c r="D104">
        <v>30</v>
      </c>
      <c r="E104">
        <v>5</v>
      </c>
      <c r="I104">
        <v>808.5</v>
      </c>
      <c r="L104">
        <v>6.5</v>
      </c>
      <c r="Q104">
        <v>138140</v>
      </c>
    </row>
    <row r="105" spans="3:19" x14ac:dyDescent="0.3">
      <c r="C105">
        <v>6</v>
      </c>
      <c r="D105" t="s">
        <v>1444</v>
      </c>
      <c r="L105">
        <v>39</v>
      </c>
      <c r="Q105">
        <v>5850</v>
      </c>
    </row>
    <row r="106" spans="3:19" x14ac:dyDescent="0.3">
      <c r="C106">
        <v>6</v>
      </c>
      <c r="D106">
        <v>0</v>
      </c>
      <c r="L106">
        <v>39</v>
      </c>
      <c r="Q106">
        <v>5850</v>
      </c>
    </row>
    <row r="107" spans="3:19" x14ac:dyDescent="0.3">
      <c r="C107" t="s">
        <v>1448</v>
      </c>
      <c r="E107">
        <v>79.099999999999994</v>
      </c>
      <c r="I107">
        <v>11508.4</v>
      </c>
      <c r="J107">
        <v>466.5</v>
      </c>
      <c r="K107">
        <v>7</v>
      </c>
      <c r="L107">
        <v>118.7</v>
      </c>
      <c r="O107">
        <v>1500</v>
      </c>
      <c r="P107">
        <v>1500</v>
      </c>
      <c r="Q107">
        <v>2734830</v>
      </c>
      <c r="R107">
        <v>450</v>
      </c>
      <c r="S107">
        <v>4821.031478982607</v>
      </c>
    </row>
    <row r="108" spans="3:19" x14ac:dyDescent="0.3">
      <c r="C108">
        <v>7</v>
      </c>
      <c r="D108" t="s">
        <v>218</v>
      </c>
      <c r="E108">
        <v>7.1</v>
      </c>
      <c r="I108">
        <v>832.5</v>
      </c>
      <c r="J108">
        <v>63.5</v>
      </c>
      <c r="O108">
        <v>174631</v>
      </c>
      <c r="P108">
        <v>174631</v>
      </c>
      <c r="Q108">
        <v>681566</v>
      </c>
      <c r="S108">
        <v>1604.803989588316</v>
      </c>
    </row>
    <row r="109" spans="3:19" x14ac:dyDescent="0.3">
      <c r="C109">
        <v>7</v>
      </c>
      <c r="D109">
        <v>99</v>
      </c>
      <c r="E109">
        <v>2.5</v>
      </c>
      <c r="I109">
        <v>337</v>
      </c>
      <c r="O109">
        <v>38222</v>
      </c>
      <c r="P109">
        <v>38222</v>
      </c>
      <c r="Q109">
        <v>129833</v>
      </c>
      <c r="S109">
        <v>1604.803989588316</v>
      </c>
    </row>
    <row r="110" spans="3:19" x14ac:dyDescent="0.3">
      <c r="C110">
        <v>7</v>
      </c>
      <c r="D110">
        <v>101</v>
      </c>
      <c r="E110">
        <v>4.5999999999999996</v>
      </c>
      <c r="I110">
        <v>495.5</v>
      </c>
      <c r="J110">
        <v>63.5</v>
      </c>
      <c r="O110">
        <v>136409</v>
      </c>
      <c r="P110">
        <v>136409</v>
      </c>
      <c r="Q110">
        <v>551733</v>
      </c>
    </row>
    <row r="111" spans="3:19" x14ac:dyDescent="0.3">
      <c r="C111">
        <v>7</v>
      </c>
      <c r="D111" t="s">
        <v>1439</v>
      </c>
      <c r="E111">
        <v>3.5</v>
      </c>
      <c r="I111">
        <v>445.5</v>
      </c>
      <c r="K111">
        <v>14</v>
      </c>
      <c r="L111">
        <v>70.400000000000006</v>
      </c>
      <c r="O111">
        <v>32447</v>
      </c>
      <c r="P111">
        <v>32447</v>
      </c>
      <c r="Q111">
        <v>149852</v>
      </c>
      <c r="S111">
        <v>1674.5608227276243</v>
      </c>
    </row>
    <row r="112" spans="3:19" x14ac:dyDescent="0.3">
      <c r="C112">
        <v>7</v>
      </c>
      <c r="D112">
        <v>526</v>
      </c>
      <c r="E112">
        <v>3.5</v>
      </c>
      <c r="I112">
        <v>445.5</v>
      </c>
      <c r="K112">
        <v>14</v>
      </c>
      <c r="L112">
        <v>70.400000000000006</v>
      </c>
      <c r="O112">
        <v>32447</v>
      </c>
      <c r="P112">
        <v>32447</v>
      </c>
      <c r="Q112">
        <v>149852</v>
      </c>
      <c r="S112">
        <v>1674.5608227276243</v>
      </c>
    </row>
    <row r="113" spans="3:19" x14ac:dyDescent="0.3">
      <c r="C113">
        <v>7</v>
      </c>
      <c r="D113" t="s">
        <v>1440</v>
      </c>
      <c r="E113">
        <v>60.5</v>
      </c>
      <c r="I113">
        <v>8539.7000000000007</v>
      </c>
      <c r="J113">
        <v>483</v>
      </c>
      <c r="O113">
        <v>653536</v>
      </c>
      <c r="P113">
        <v>653536</v>
      </c>
      <c r="Q113">
        <v>2614534</v>
      </c>
      <c r="S113">
        <v>1541.6666666666667</v>
      </c>
    </row>
    <row r="114" spans="3:19" x14ac:dyDescent="0.3">
      <c r="C114">
        <v>7</v>
      </c>
      <c r="D114">
        <v>303</v>
      </c>
      <c r="E114">
        <v>15.5</v>
      </c>
      <c r="I114">
        <v>2083.1999999999998</v>
      </c>
      <c r="J114">
        <v>23.5</v>
      </c>
      <c r="O114">
        <v>163265</v>
      </c>
      <c r="P114">
        <v>163265</v>
      </c>
      <c r="Q114">
        <v>647107</v>
      </c>
      <c r="S114">
        <v>1541.6666666666667</v>
      </c>
    </row>
    <row r="115" spans="3:19" x14ac:dyDescent="0.3">
      <c r="C115">
        <v>7</v>
      </c>
      <c r="D115">
        <v>304</v>
      </c>
      <c r="E115">
        <v>6</v>
      </c>
      <c r="I115">
        <v>903</v>
      </c>
      <c r="J115">
        <v>22.5</v>
      </c>
      <c r="O115">
        <v>90389</v>
      </c>
      <c r="P115">
        <v>90389</v>
      </c>
      <c r="Q115">
        <v>302993</v>
      </c>
    </row>
    <row r="116" spans="3:19" x14ac:dyDescent="0.3">
      <c r="C116">
        <v>7</v>
      </c>
      <c r="D116">
        <v>305</v>
      </c>
      <c r="E116">
        <v>2</v>
      </c>
      <c r="I116">
        <v>260</v>
      </c>
      <c r="J116">
        <v>5</v>
      </c>
      <c r="O116">
        <v>42673</v>
      </c>
      <c r="P116">
        <v>42673</v>
      </c>
      <c r="Q116">
        <v>126356</v>
      </c>
    </row>
    <row r="117" spans="3:19" x14ac:dyDescent="0.3">
      <c r="C117">
        <v>7</v>
      </c>
      <c r="D117">
        <v>409</v>
      </c>
      <c r="E117">
        <v>22</v>
      </c>
      <c r="I117">
        <v>3088</v>
      </c>
      <c r="J117">
        <v>428</v>
      </c>
      <c r="O117">
        <v>249416</v>
      </c>
      <c r="P117">
        <v>249416</v>
      </c>
      <c r="Q117">
        <v>1073033</v>
      </c>
    </row>
    <row r="118" spans="3:19" x14ac:dyDescent="0.3">
      <c r="C118">
        <v>7</v>
      </c>
      <c r="D118">
        <v>636</v>
      </c>
      <c r="E118">
        <v>1</v>
      </c>
      <c r="I118">
        <v>175.5</v>
      </c>
      <c r="J118">
        <v>4</v>
      </c>
      <c r="O118">
        <v>8340</v>
      </c>
      <c r="P118">
        <v>8340</v>
      </c>
      <c r="Q118">
        <v>35095</v>
      </c>
    </row>
    <row r="119" spans="3:19" x14ac:dyDescent="0.3">
      <c r="C119">
        <v>7</v>
      </c>
      <c r="D119">
        <v>642</v>
      </c>
      <c r="E119">
        <v>14</v>
      </c>
      <c r="I119">
        <v>2030</v>
      </c>
      <c r="O119">
        <v>99453</v>
      </c>
      <c r="P119">
        <v>99453</v>
      </c>
      <c r="Q119">
        <v>429950</v>
      </c>
    </row>
    <row r="120" spans="3:19" x14ac:dyDescent="0.3">
      <c r="C120">
        <v>7</v>
      </c>
      <c r="D120" t="s">
        <v>1441</v>
      </c>
      <c r="E120">
        <v>8</v>
      </c>
      <c r="I120">
        <v>1095.5</v>
      </c>
      <c r="O120">
        <v>54913</v>
      </c>
      <c r="P120">
        <v>54913</v>
      </c>
      <c r="Q120">
        <v>241998</v>
      </c>
    </row>
    <row r="121" spans="3:19" x14ac:dyDescent="0.3">
      <c r="C121">
        <v>7</v>
      </c>
      <c r="D121">
        <v>25</v>
      </c>
      <c r="E121">
        <v>3</v>
      </c>
      <c r="I121">
        <v>424</v>
      </c>
      <c r="O121">
        <v>13758</v>
      </c>
      <c r="P121">
        <v>13758</v>
      </c>
      <c r="Q121">
        <v>61678</v>
      </c>
    </row>
    <row r="122" spans="3:19" x14ac:dyDescent="0.3">
      <c r="C122">
        <v>7</v>
      </c>
      <c r="D122">
        <v>30</v>
      </c>
      <c r="E122">
        <v>5</v>
      </c>
      <c r="I122">
        <v>671.5</v>
      </c>
      <c r="O122">
        <v>41155</v>
      </c>
      <c r="P122">
        <v>41155</v>
      </c>
      <c r="Q122">
        <v>180320</v>
      </c>
    </row>
    <row r="123" spans="3:19" x14ac:dyDescent="0.3">
      <c r="C123" t="s">
        <v>1449</v>
      </c>
      <c r="E123">
        <v>79.099999999999994</v>
      </c>
      <c r="I123">
        <v>10913.2</v>
      </c>
      <c r="J123">
        <v>546.5</v>
      </c>
      <c r="K123">
        <v>14</v>
      </c>
      <c r="L123">
        <v>70.400000000000006</v>
      </c>
      <c r="O123">
        <v>915527</v>
      </c>
      <c r="P123">
        <v>915527</v>
      </c>
      <c r="Q123">
        <v>3687950</v>
      </c>
      <c r="S123">
        <v>4821.031478982607</v>
      </c>
    </row>
    <row r="124" spans="3:19" x14ac:dyDescent="0.3">
      <c r="C124">
        <v>8</v>
      </c>
      <c r="D124" t="s">
        <v>218</v>
      </c>
      <c r="E124">
        <v>7.1</v>
      </c>
      <c r="I124">
        <v>912</v>
      </c>
      <c r="J124">
        <v>61.5</v>
      </c>
      <c r="O124">
        <v>6000</v>
      </c>
      <c r="P124">
        <v>6000</v>
      </c>
      <c r="Q124">
        <v>480635</v>
      </c>
      <c r="S124">
        <v>1604.803989588316</v>
      </c>
    </row>
    <row r="125" spans="3:19" x14ac:dyDescent="0.3">
      <c r="C125">
        <v>8</v>
      </c>
      <c r="D125">
        <v>99</v>
      </c>
      <c r="E125">
        <v>2.5</v>
      </c>
      <c r="I125">
        <v>311.5</v>
      </c>
      <c r="Q125">
        <v>95268</v>
      </c>
      <c r="S125">
        <v>1604.803989588316</v>
      </c>
    </row>
    <row r="126" spans="3:19" x14ac:dyDescent="0.3">
      <c r="C126">
        <v>8</v>
      </c>
      <c r="D126">
        <v>101</v>
      </c>
      <c r="E126">
        <v>4.5999999999999996</v>
      </c>
      <c r="I126">
        <v>600.5</v>
      </c>
      <c r="J126">
        <v>61.5</v>
      </c>
      <c r="O126">
        <v>6000</v>
      </c>
      <c r="P126">
        <v>6000</v>
      </c>
      <c r="Q126">
        <v>385367</v>
      </c>
    </row>
    <row r="127" spans="3:19" x14ac:dyDescent="0.3">
      <c r="C127">
        <v>8</v>
      </c>
      <c r="D127" t="s">
        <v>1439</v>
      </c>
      <c r="E127">
        <v>3.5</v>
      </c>
      <c r="I127">
        <v>508</v>
      </c>
      <c r="O127">
        <v>6162</v>
      </c>
      <c r="P127">
        <v>6162</v>
      </c>
      <c r="Q127">
        <v>116542</v>
      </c>
      <c r="S127">
        <v>1674.5608227276243</v>
      </c>
    </row>
    <row r="128" spans="3:19" x14ac:dyDescent="0.3">
      <c r="C128">
        <v>8</v>
      </c>
      <c r="D128">
        <v>526</v>
      </c>
      <c r="E128">
        <v>3.5</v>
      </c>
      <c r="I128">
        <v>508</v>
      </c>
      <c r="O128">
        <v>6162</v>
      </c>
      <c r="P128">
        <v>6162</v>
      </c>
      <c r="Q128">
        <v>116542</v>
      </c>
      <c r="S128">
        <v>1674.5608227276243</v>
      </c>
    </row>
    <row r="129" spans="3:19" x14ac:dyDescent="0.3">
      <c r="C129">
        <v>8</v>
      </c>
      <c r="D129" t="s">
        <v>1440</v>
      </c>
      <c r="E129">
        <v>61.5</v>
      </c>
      <c r="I129">
        <v>8616.85</v>
      </c>
      <c r="J129">
        <v>553</v>
      </c>
      <c r="O129">
        <v>19750</v>
      </c>
      <c r="P129">
        <v>19750</v>
      </c>
      <c r="Q129">
        <v>1986528</v>
      </c>
      <c r="S129">
        <v>1541.6666666666667</v>
      </c>
    </row>
    <row r="130" spans="3:19" x14ac:dyDescent="0.3">
      <c r="C130">
        <v>8</v>
      </c>
      <c r="D130">
        <v>303</v>
      </c>
      <c r="E130">
        <v>15.5</v>
      </c>
      <c r="I130">
        <v>2236.6</v>
      </c>
      <c r="J130">
        <v>15</v>
      </c>
      <c r="O130">
        <v>17500</v>
      </c>
      <c r="P130">
        <v>17500</v>
      </c>
      <c r="Q130">
        <v>482665</v>
      </c>
      <c r="S130">
        <v>1541.6666666666667</v>
      </c>
    </row>
    <row r="131" spans="3:19" x14ac:dyDescent="0.3">
      <c r="C131">
        <v>8</v>
      </c>
      <c r="D131">
        <v>304</v>
      </c>
      <c r="E131">
        <v>6</v>
      </c>
      <c r="I131">
        <v>813.25</v>
      </c>
      <c r="J131">
        <v>14</v>
      </c>
      <c r="Q131">
        <v>219597</v>
      </c>
    </row>
    <row r="132" spans="3:19" x14ac:dyDescent="0.3">
      <c r="C132">
        <v>8</v>
      </c>
      <c r="D132">
        <v>305</v>
      </c>
      <c r="E132">
        <v>2</v>
      </c>
      <c r="I132">
        <v>264</v>
      </c>
      <c r="Q132">
        <v>84332</v>
      </c>
    </row>
    <row r="133" spans="3:19" x14ac:dyDescent="0.3">
      <c r="C133">
        <v>8</v>
      </c>
      <c r="D133">
        <v>409</v>
      </c>
      <c r="E133">
        <v>23</v>
      </c>
      <c r="I133">
        <v>3216</v>
      </c>
      <c r="J133">
        <v>323.5</v>
      </c>
      <c r="Q133">
        <v>813404</v>
      </c>
    </row>
    <row r="134" spans="3:19" x14ac:dyDescent="0.3">
      <c r="C134">
        <v>8</v>
      </c>
      <c r="D134">
        <v>636</v>
      </c>
      <c r="E134">
        <v>1</v>
      </c>
      <c r="I134">
        <v>104.5</v>
      </c>
      <c r="Q134">
        <v>26524</v>
      </c>
    </row>
    <row r="135" spans="3:19" x14ac:dyDescent="0.3">
      <c r="C135">
        <v>8</v>
      </c>
      <c r="D135">
        <v>642</v>
      </c>
      <c r="E135">
        <v>14</v>
      </c>
      <c r="I135">
        <v>1982.5</v>
      </c>
      <c r="J135">
        <v>200.5</v>
      </c>
      <c r="O135">
        <v>2250</v>
      </c>
      <c r="P135">
        <v>2250</v>
      </c>
      <c r="Q135">
        <v>360006</v>
      </c>
    </row>
    <row r="136" spans="3:19" x14ac:dyDescent="0.3">
      <c r="C136">
        <v>8</v>
      </c>
      <c r="D136" t="s">
        <v>1441</v>
      </c>
      <c r="E136">
        <v>8</v>
      </c>
      <c r="I136">
        <v>1064.5</v>
      </c>
      <c r="Q136">
        <v>190321</v>
      </c>
    </row>
    <row r="137" spans="3:19" x14ac:dyDescent="0.3">
      <c r="C137">
        <v>8</v>
      </c>
      <c r="D137">
        <v>25</v>
      </c>
      <c r="E137">
        <v>3</v>
      </c>
      <c r="I137">
        <v>432</v>
      </c>
      <c r="Q137">
        <v>48384</v>
      </c>
    </row>
    <row r="138" spans="3:19" x14ac:dyDescent="0.3">
      <c r="C138">
        <v>8</v>
      </c>
      <c r="D138">
        <v>30</v>
      </c>
      <c r="E138">
        <v>5</v>
      </c>
      <c r="I138">
        <v>632.5</v>
      </c>
      <c r="Q138">
        <v>141937</v>
      </c>
    </row>
    <row r="139" spans="3:19" x14ac:dyDescent="0.3">
      <c r="C139" t="s">
        <v>1450</v>
      </c>
      <c r="E139">
        <v>80.099999999999994</v>
      </c>
      <c r="I139">
        <v>11101.35</v>
      </c>
      <c r="J139">
        <v>614.5</v>
      </c>
      <c r="O139">
        <v>31912</v>
      </c>
      <c r="P139">
        <v>31912</v>
      </c>
      <c r="Q139">
        <v>2774026</v>
      </c>
      <c r="S139">
        <v>4821.031478982607</v>
      </c>
    </row>
    <row r="140" spans="3:19" x14ac:dyDescent="0.3">
      <c r="C140">
        <v>9</v>
      </c>
      <c r="D140" t="s">
        <v>218</v>
      </c>
      <c r="E140">
        <v>7.1</v>
      </c>
      <c r="I140">
        <v>845</v>
      </c>
      <c r="J140">
        <v>64</v>
      </c>
      <c r="O140">
        <v>8000</v>
      </c>
      <c r="P140">
        <v>8000</v>
      </c>
      <c r="Q140">
        <v>478716</v>
      </c>
      <c r="S140">
        <v>1604.803989588316</v>
      </c>
    </row>
    <row r="141" spans="3:19" x14ac:dyDescent="0.3">
      <c r="C141">
        <v>9</v>
      </c>
      <c r="D141">
        <v>99</v>
      </c>
      <c r="E141">
        <v>2.5</v>
      </c>
      <c r="I141">
        <v>317</v>
      </c>
      <c r="O141">
        <v>4000</v>
      </c>
      <c r="P141">
        <v>4000</v>
      </c>
      <c r="Q141">
        <v>95615</v>
      </c>
      <c r="S141">
        <v>1604.803989588316</v>
      </c>
    </row>
    <row r="142" spans="3:19" x14ac:dyDescent="0.3">
      <c r="C142">
        <v>9</v>
      </c>
      <c r="D142">
        <v>101</v>
      </c>
      <c r="E142">
        <v>4.5999999999999996</v>
      </c>
      <c r="I142">
        <v>528</v>
      </c>
      <c r="J142">
        <v>64</v>
      </c>
      <c r="O142">
        <v>4000</v>
      </c>
      <c r="P142">
        <v>4000</v>
      </c>
      <c r="Q142">
        <v>383101</v>
      </c>
    </row>
    <row r="143" spans="3:19" x14ac:dyDescent="0.3">
      <c r="C143">
        <v>9</v>
      </c>
      <c r="D143" t="s">
        <v>1439</v>
      </c>
      <c r="E143">
        <v>3.5</v>
      </c>
      <c r="I143">
        <v>456</v>
      </c>
      <c r="K143">
        <v>7</v>
      </c>
      <c r="O143">
        <v>3412</v>
      </c>
      <c r="P143">
        <v>3412</v>
      </c>
      <c r="Q143">
        <v>113418</v>
      </c>
      <c r="S143">
        <v>1674.5608227276243</v>
      </c>
    </row>
    <row r="144" spans="3:19" x14ac:dyDescent="0.3">
      <c r="C144">
        <v>9</v>
      </c>
      <c r="D144">
        <v>526</v>
      </c>
      <c r="E144">
        <v>3.5</v>
      </c>
      <c r="I144">
        <v>456</v>
      </c>
      <c r="K144">
        <v>7</v>
      </c>
      <c r="O144">
        <v>3412</v>
      </c>
      <c r="P144">
        <v>3412</v>
      </c>
      <c r="Q144">
        <v>113418</v>
      </c>
      <c r="S144">
        <v>1674.5608227276243</v>
      </c>
    </row>
    <row r="145" spans="3:19" x14ac:dyDescent="0.3">
      <c r="C145">
        <v>9</v>
      </c>
      <c r="D145" t="s">
        <v>1440</v>
      </c>
      <c r="E145">
        <v>61.5</v>
      </c>
      <c r="I145">
        <v>8454.6</v>
      </c>
      <c r="J145">
        <v>490</v>
      </c>
      <c r="O145">
        <v>14000</v>
      </c>
      <c r="P145">
        <v>14000</v>
      </c>
      <c r="Q145">
        <v>1972602</v>
      </c>
      <c r="S145">
        <v>1541.6666666666667</v>
      </c>
    </row>
    <row r="146" spans="3:19" x14ac:dyDescent="0.3">
      <c r="C146">
        <v>9</v>
      </c>
      <c r="D146">
        <v>303</v>
      </c>
      <c r="E146">
        <v>15.5</v>
      </c>
      <c r="I146">
        <v>2212.1</v>
      </c>
      <c r="J146">
        <v>31</v>
      </c>
      <c r="Q146">
        <v>482877</v>
      </c>
      <c r="S146">
        <v>1541.6666666666667</v>
      </c>
    </row>
    <row r="147" spans="3:19" x14ac:dyDescent="0.3">
      <c r="C147">
        <v>9</v>
      </c>
      <c r="D147">
        <v>304</v>
      </c>
      <c r="E147">
        <v>6</v>
      </c>
      <c r="I147">
        <v>736</v>
      </c>
      <c r="J147">
        <v>14.5</v>
      </c>
      <c r="O147">
        <v>12500</v>
      </c>
      <c r="P147">
        <v>12500</v>
      </c>
      <c r="Q147">
        <v>193290</v>
      </c>
    </row>
    <row r="148" spans="3:19" x14ac:dyDescent="0.3">
      <c r="C148">
        <v>9</v>
      </c>
      <c r="D148">
        <v>305</v>
      </c>
      <c r="E148">
        <v>2</v>
      </c>
      <c r="I148">
        <v>320</v>
      </c>
      <c r="J148">
        <v>4.5</v>
      </c>
      <c r="Q148">
        <v>84969</v>
      </c>
    </row>
    <row r="149" spans="3:19" x14ac:dyDescent="0.3">
      <c r="C149">
        <v>9</v>
      </c>
      <c r="D149">
        <v>409</v>
      </c>
      <c r="E149">
        <v>23</v>
      </c>
      <c r="I149">
        <v>3108</v>
      </c>
      <c r="J149">
        <v>440</v>
      </c>
      <c r="Q149">
        <v>859088</v>
      </c>
    </row>
    <row r="150" spans="3:19" x14ac:dyDescent="0.3">
      <c r="C150">
        <v>9</v>
      </c>
      <c r="D150">
        <v>636</v>
      </c>
      <c r="E150">
        <v>1</v>
      </c>
      <c r="I150">
        <v>152.5</v>
      </c>
      <c r="Q150">
        <v>25636</v>
      </c>
    </row>
    <row r="151" spans="3:19" x14ac:dyDescent="0.3">
      <c r="C151">
        <v>9</v>
      </c>
      <c r="D151">
        <v>642</v>
      </c>
      <c r="E151">
        <v>14</v>
      </c>
      <c r="I151">
        <v>1926</v>
      </c>
      <c r="O151">
        <v>1500</v>
      </c>
      <c r="P151">
        <v>1500</v>
      </c>
      <c r="Q151">
        <v>326742</v>
      </c>
    </row>
    <row r="152" spans="3:19" x14ac:dyDescent="0.3">
      <c r="C152">
        <v>9</v>
      </c>
      <c r="D152" t="s">
        <v>1441</v>
      </c>
      <c r="E152">
        <v>8</v>
      </c>
      <c r="I152">
        <v>1052</v>
      </c>
      <c r="L152">
        <v>1</v>
      </c>
      <c r="Q152">
        <v>184379</v>
      </c>
    </row>
    <row r="153" spans="3:19" x14ac:dyDescent="0.3">
      <c r="C153">
        <v>9</v>
      </c>
      <c r="D153">
        <v>25</v>
      </c>
      <c r="E153">
        <v>3</v>
      </c>
      <c r="I153">
        <v>424</v>
      </c>
      <c r="Q153">
        <v>47347</v>
      </c>
    </row>
    <row r="154" spans="3:19" x14ac:dyDescent="0.3">
      <c r="C154">
        <v>9</v>
      </c>
      <c r="D154">
        <v>30</v>
      </c>
      <c r="E154">
        <v>5</v>
      </c>
      <c r="I154">
        <v>628</v>
      </c>
      <c r="L154">
        <v>1</v>
      </c>
      <c r="Q154">
        <v>137032</v>
      </c>
    </row>
    <row r="155" spans="3:19" x14ac:dyDescent="0.3">
      <c r="C155" t="s">
        <v>1451</v>
      </c>
      <c r="E155">
        <v>80.099999999999994</v>
      </c>
      <c r="I155">
        <v>10807.6</v>
      </c>
      <c r="J155">
        <v>554</v>
      </c>
      <c r="K155">
        <v>7</v>
      </c>
      <c r="L155">
        <v>1</v>
      </c>
      <c r="O155">
        <v>25412</v>
      </c>
      <c r="P155">
        <v>25412</v>
      </c>
      <c r="Q155">
        <v>2749115</v>
      </c>
      <c r="S155">
        <v>4821.031478982607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1469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13519250.66</v>
      </c>
      <c r="C3" s="222">
        <f t="shared" ref="C3:Z3" si="0">SUBTOTAL(9,C6:C1048576)</f>
        <v>9</v>
      </c>
      <c r="D3" s="222"/>
      <c r="E3" s="222">
        <f>SUBTOTAL(9,E6:E1048576)/4</f>
        <v>12006867.66</v>
      </c>
      <c r="F3" s="222"/>
      <c r="G3" s="222">
        <f t="shared" si="0"/>
        <v>11</v>
      </c>
      <c r="H3" s="222">
        <f>SUBTOTAL(9,H6:H1048576)/4</f>
        <v>11906120.989999998</v>
      </c>
      <c r="I3" s="225">
        <f>IF(B3&lt;&gt;0,H3/B3,"")</f>
        <v>0.88067906198582147</v>
      </c>
      <c r="J3" s="223">
        <f>IF(E3&lt;&gt;0,H3/E3,"")</f>
        <v>0.99160924623699886</v>
      </c>
      <c r="K3" s="224">
        <f t="shared" si="0"/>
        <v>479544</v>
      </c>
      <c r="L3" s="224"/>
      <c r="M3" s="222">
        <f t="shared" si="0"/>
        <v>3.8243710104983113</v>
      </c>
      <c r="N3" s="222">
        <f t="shared" si="0"/>
        <v>250783.19999999998</v>
      </c>
      <c r="O3" s="222"/>
      <c r="P3" s="222">
        <f t="shared" si="0"/>
        <v>2</v>
      </c>
      <c r="Q3" s="222">
        <f t="shared" si="0"/>
        <v>0</v>
      </c>
      <c r="R3" s="225">
        <f>IF(K3&lt;&gt;0,Q3/K3,"")</f>
        <v>0</v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1465</v>
      </c>
      <c r="B6" s="615">
        <v>797186.66</v>
      </c>
      <c r="C6" s="616">
        <v>1</v>
      </c>
      <c r="D6" s="616">
        <v>0.99133869847386746</v>
      </c>
      <c r="E6" s="615">
        <v>804151.66</v>
      </c>
      <c r="F6" s="616">
        <v>1.0087369751019166</v>
      </c>
      <c r="G6" s="616">
        <v>1</v>
      </c>
      <c r="H6" s="615">
        <v>665902.99</v>
      </c>
      <c r="I6" s="616">
        <v>0.83531627335560277</v>
      </c>
      <c r="J6" s="616">
        <v>0.82808134724238458</v>
      </c>
      <c r="K6" s="615"/>
      <c r="L6" s="616"/>
      <c r="M6" s="616"/>
      <c r="N6" s="615"/>
      <c r="O6" s="616"/>
      <c r="P6" s="616"/>
      <c r="Q6" s="615"/>
      <c r="R6" s="616"/>
      <c r="S6" s="616"/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8" t="s">
        <v>1466</v>
      </c>
      <c r="B7" s="618">
        <v>797186.66</v>
      </c>
      <c r="C7" s="619">
        <v>1</v>
      </c>
      <c r="D7" s="619">
        <v>0.99133869847386746</v>
      </c>
      <c r="E7" s="618">
        <v>804151.66</v>
      </c>
      <c r="F7" s="619">
        <v>1.0087369751019166</v>
      </c>
      <c r="G7" s="619">
        <v>1</v>
      </c>
      <c r="H7" s="618">
        <v>665902.99</v>
      </c>
      <c r="I7" s="619">
        <v>0.83531627335560277</v>
      </c>
      <c r="J7" s="619">
        <v>0.82808134724238458</v>
      </c>
      <c r="K7" s="618"/>
      <c r="L7" s="619"/>
      <c r="M7" s="619"/>
      <c r="N7" s="618"/>
      <c r="O7" s="619"/>
      <c r="P7" s="619"/>
      <c r="Q7" s="618"/>
      <c r="R7" s="619"/>
      <c r="S7" s="619"/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x14ac:dyDescent="0.3">
      <c r="A8" s="621" t="s">
        <v>1467</v>
      </c>
      <c r="B8" s="622">
        <v>12722064</v>
      </c>
      <c r="C8" s="623">
        <v>1</v>
      </c>
      <c r="D8" s="623">
        <v>1.1356231828067407</v>
      </c>
      <c r="E8" s="622">
        <v>11202716</v>
      </c>
      <c r="F8" s="623">
        <v>0.88057378110973183</v>
      </c>
      <c r="G8" s="623">
        <v>1</v>
      </c>
      <c r="H8" s="622">
        <v>11240218</v>
      </c>
      <c r="I8" s="623">
        <v>0.88352157322899805</v>
      </c>
      <c r="J8" s="623">
        <v>1.0033475810687338</v>
      </c>
      <c r="K8" s="622">
        <v>239772</v>
      </c>
      <c r="L8" s="623">
        <v>1</v>
      </c>
      <c r="M8" s="623">
        <v>1.9121855052491556</v>
      </c>
      <c r="N8" s="622">
        <v>125391.59999999999</v>
      </c>
      <c r="O8" s="623">
        <v>0.52296181372303685</v>
      </c>
      <c r="P8" s="623">
        <v>1</v>
      </c>
      <c r="Q8" s="622"/>
      <c r="R8" s="623"/>
      <c r="S8" s="623"/>
      <c r="T8" s="622"/>
      <c r="U8" s="623"/>
      <c r="V8" s="623"/>
      <c r="W8" s="622"/>
      <c r="X8" s="623"/>
      <c r="Y8" s="623"/>
      <c r="Z8" s="622"/>
      <c r="AA8" s="623"/>
      <c r="AB8" s="624"/>
    </row>
    <row r="9" spans="1:28" ht="14.4" customHeight="1" thickBot="1" x14ac:dyDescent="0.35">
      <c r="A9" s="629" t="s">
        <v>1468</v>
      </c>
      <c r="B9" s="625">
        <v>12722064</v>
      </c>
      <c r="C9" s="626">
        <v>1</v>
      </c>
      <c r="D9" s="626">
        <v>1.1356231828067407</v>
      </c>
      <c r="E9" s="625">
        <v>11202716</v>
      </c>
      <c r="F9" s="626">
        <v>0.88057378110973183</v>
      </c>
      <c r="G9" s="626">
        <v>1</v>
      </c>
      <c r="H9" s="625">
        <v>11240218</v>
      </c>
      <c r="I9" s="626">
        <v>0.88352157322899805</v>
      </c>
      <c r="J9" s="626">
        <v>1.0033475810687338</v>
      </c>
      <c r="K9" s="625">
        <v>239772</v>
      </c>
      <c r="L9" s="626">
        <v>1</v>
      </c>
      <c r="M9" s="626">
        <v>1.9121855052491556</v>
      </c>
      <c r="N9" s="625">
        <v>125391.59999999999</v>
      </c>
      <c r="O9" s="626">
        <v>0.52296181372303685</v>
      </c>
      <c r="P9" s="626">
        <v>1</v>
      </c>
      <c r="Q9" s="625"/>
      <c r="R9" s="626"/>
      <c r="S9" s="626"/>
      <c r="T9" s="625"/>
      <c r="U9" s="626"/>
      <c r="V9" s="626"/>
      <c r="W9" s="625"/>
      <c r="X9" s="626"/>
      <c r="Y9" s="626"/>
      <c r="Z9" s="625"/>
      <c r="AA9" s="626"/>
      <c r="AB9" s="627"/>
    </row>
    <row r="10" spans="1:28" ht="14.4" customHeight="1" thickBot="1" x14ac:dyDescent="0.35"/>
    <row r="11" spans="1:28" ht="14.4" customHeight="1" x14ac:dyDescent="0.3">
      <c r="A11" s="614" t="s">
        <v>1470</v>
      </c>
      <c r="B11" s="615">
        <v>797186.66</v>
      </c>
      <c r="C11" s="616">
        <v>1</v>
      </c>
      <c r="D11" s="616">
        <v>0.99133869847386746</v>
      </c>
      <c r="E11" s="615">
        <v>804151.66</v>
      </c>
      <c r="F11" s="616">
        <v>1.0087369751019166</v>
      </c>
      <c r="G11" s="616">
        <v>1</v>
      </c>
      <c r="H11" s="615">
        <v>665902.99</v>
      </c>
      <c r="I11" s="616">
        <v>0.83531627335560277</v>
      </c>
      <c r="J11" s="617">
        <v>0.82808134724238458</v>
      </c>
    </row>
    <row r="12" spans="1:28" ht="14.4" customHeight="1" x14ac:dyDescent="0.3">
      <c r="A12" s="628" t="s">
        <v>1471</v>
      </c>
      <c r="B12" s="618">
        <v>15461</v>
      </c>
      <c r="C12" s="619">
        <v>1</v>
      </c>
      <c r="D12" s="619">
        <v>1.3653302719886966</v>
      </c>
      <c r="E12" s="618">
        <v>11324</v>
      </c>
      <c r="F12" s="619">
        <v>0.73242351723691868</v>
      </c>
      <c r="G12" s="619">
        <v>1</v>
      </c>
      <c r="H12" s="618">
        <v>9043</v>
      </c>
      <c r="I12" s="619">
        <v>0.58489101610503846</v>
      </c>
      <c r="J12" s="620">
        <v>0.79856941010243732</v>
      </c>
    </row>
    <row r="13" spans="1:28" ht="14.4" customHeight="1" x14ac:dyDescent="0.3">
      <c r="A13" s="628" t="s">
        <v>1472</v>
      </c>
      <c r="B13" s="618">
        <v>781725.66</v>
      </c>
      <c r="C13" s="619">
        <v>1</v>
      </c>
      <c r="D13" s="619">
        <v>0.98599695676611487</v>
      </c>
      <c r="E13" s="618">
        <v>792827.66</v>
      </c>
      <c r="F13" s="619">
        <v>1.0142019132389744</v>
      </c>
      <c r="G13" s="619">
        <v>1</v>
      </c>
      <c r="H13" s="618">
        <v>656859.99</v>
      </c>
      <c r="I13" s="619">
        <v>0.8402691936708333</v>
      </c>
      <c r="J13" s="620">
        <v>0.82850286782375882</v>
      </c>
    </row>
    <row r="14" spans="1:28" ht="14.4" customHeight="1" x14ac:dyDescent="0.3">
      <c r="A14" s="621" t="s">
        <v>548</v>
      </c>
      <c r="B14" s="622">
        <v>12722064</v>
      </c>
      <c r="C14" s="623">
        <v>1</v>
      </c>
      <c r="D14" s="623">
        <v>1.163993103910794</v>
      </c>
      <c r="E14" s="622">
        <v>10929673</v>
      </c>
      <c r="F14" s="623">
        <v>0.85911161899515676</v>
      </c>
      <c r="G14" s="623">
        <v>1</v>
      </c>
      <c r="H14" s="622">
        <v>11008066</v>
      </c>
      <c r="I14" s="623">
        <v>0.86527359082614264</v>
      </c>
      <c r="J14" s="624">
        <v>1.0071724927177601</v>
      </c>
    </row>
    <row r="15" spans="1:28" ht="14.4" customHeight="1" x14ac:dyDescent="0.3">
      <c r="A15" s="628" t="s">
        <v>1471</v>
      </c>
      <c r="B15" s="618">
        <v>12722064</v>
      </c>
      <c r="C15" s="619">
        <v>1</v>
      </c>
      <c r="D15" s="619">
        <v>1.163993103910794</v>
      </c>
      <c r="E15" s="618">
        <v>10929673</v>
      </c>
      <c r="F15" s="619">
        <v>0.85911161899515676</v>
      </c>
      <c r="G15" s="619">
        <v>1</v>
      </c>
      <c r="H15" s="618">
        <v>11008066</v>
      </c>
      <c r="I15" s="619">
        <v>0.86527359082614264</v>
      </c>
      <c r="J15" s="620">
        <v>1.0071724927177601</v>
      </c>
    </row>
    <row r="16" spans="1:28" ht="14.4" customHeight="1" x14ac:dyDescent="0.3">
      <c r="A16" s="621" t="s">
        <v>553</v>
      </c>
      <c r="B16" s="622"/>
      <c r="C16" s="623"/>
      <c r="D16" s="623"/>
      <c r="E16" s="622">
        <v>273043</v>
      </c>
      <c r="F16" s="623"/>
      <c r="G16" s="623">
        <v>1</v>
      </c>
      <c r="H16" s="622">
        <v>232152</v>
      </c>
      <c r="I16" s="623"/>
      <c r="J16" s="624">
        <v>0.85023970583387964</v>
      </c>
    </row>
    <row r="17" spans="1:10" ht="14.4" customHeight="1" thickBot="1" x14ac:dyDescent="0.35">
      <c r="A17" s="629" t="s">
        <v>1471</v>
      </c>
      <c r="B17" s="625"/>
      <c r="C17" s="626"/>
      <c r="D17" s="626"/>
      <c r="E17" s="625">
        <v>273043</v>
      </c>
      <c r="F17" s="626"/>
      <c r="G17" s="626">
        <v>1</v>
      </c>
      <c r="H17" s="625">
        <v>232152</v>
      </c>
      <c r="I17" s="626"/>
      <c r="J17" s="627">
        <v>0.85023970583387964</v>
      </c>
    </row>
    <row r="18" spans="1:10" ht="14.4" customHeight="1" x14ac:dyDescent="0.3">
      <c r="A18" s="565" t="s">
        <v>247</v>
      </c>
    </row>
    <row r="19" spans="1:10" ht="14.4" customHeight="1" x14ac:dyDescent="0.3">
      <c r="A19" s="566" t="s">
        <v>618</v>
      </c>
    </row>
    <row r="20" spans="1:10" ht="14.4" customHeight="1" x14ac:dyDescent="0.3">
      <c r="A20" s="565" t="s">
        <v>1473</v>
      </c>
    </row>
    <row r="21" spans="1:10" ht="14.4" customHeight="1" x14ac:dyDescent="0.3">
      <c r="A21" s="565" t="s">
        <v>1474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1477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55912</v>
      </c>
      <c r="C3" s="260">
        <f t="shared" si="0"/>
        <v>46987</v>
      </c>
      <c r="D3" s="272">
        <f t="shared" si="0"/>
        <v>46589</v>
      </c>
      <c r="E3" s="224">
        <f t="shared" si="0"/>
        <v>13519250.66</v>
      </c>
      <c r="F3" s="222">
        <f t="shared" si="0"/>
        <v>12006867.66</v>
      </c>
      <c r="G3" s="261">
        <f t="shared" si="0"/>
        <v>11906120.99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30">
        <v>2018</v>
      </c>
      <c r="E5" s="610">
        <v>2015</v>
      </c>
      <c r="F5" s="611">
        <v>2017</v>
      </c>
      <c r="G5" s="630">
        <v>2018</v>
      </c>
    </row>
    <row r="6" spans="1:7" ht="14.4" customHeight="1" x14ac:dyDescent="0.3">
      <c r="A6" s="602" t="s">
        <v>1471</v>
      </c>
      <c r="B6" s="116">
        <v>55678</v>
      </c>
      <c r="C6" s="116">
        <v>46736</v>
      </c>
      <c r="D6" s="116">
        <v>46358</v>
      </c>
      <c r="E6" s="631">
        <v>12737525</v>
      </c>
      <c r="F6" s="631">
        <v>11214040</v>
      </c>
      <c r="G6" s="632">
        <v>11249261</v>
      </c>
    </row>
    <row r="7" spans="1:7" ht="14.4" customHeight="1" x14ac:dyDescent="0.3">
      <c r="A7" s="603" t="s">
        <v>620</v>
      </c>
      <c r="B7" s="512">
        <v>15</v>
      </c>
      <c r="C7" s="512">
        <v>37</v>
      </c>
      <c r="D7" s="512">
        <v>33</v>
      </c>
      <c r="E7" s="633">
        <v>64048.33</v>
      </c>
      <c r="F7" s="633">
        <v>192184.66999999998</v>
      </c>
      <c r="G7" s="634">
        <v>120231.33</v>
      </c>
    </row>
    <row r="8" spans="1:7" ht="14.4" customHeight="1" x14ac:dyDescent="0.3">
      <c r="A8" s="603" t="s">
        <v>621</v>
      </c>
      <c r="B8" s="512">
        <v>19</v>
      </c>
      <c r="C8" s="512">
        <v>18</v>
      </c>
      <c r="D8" s="512">
        <v>27</v>
      </c>
      <c r="E8" s="633">
        <v>27856</v>
      </c>
      <c r="F8" s="633">
        <v>666</v>
      </c>
      <c r="G8" s="634">
        <v>101353</v>
      </c>
    </row>
    <row r="9" spans="1:7" ht="14.4" customHeight="1" x14ac:dyDescent="0.3">
      <c r="A9" s="603" t="s">
        <v>622</v>
      </c>
      <c r="B9" s="512"/>
      <c r="C9" s="512"/>
      <c r="D9" s="512">
        <v>8</v>
      </c>
      <c r="E9" s="633"/>
      <c r="F9" s="633"/>
      <c r="G9" s="634">
        <v>296</v>
      </c>
    </row>
    <row r="10" spans="1:7" ht="14.4" customHeight="1" x14ac:dyDescent="0.3">
      <c r="A10" s="603" t="s">
        <v>623</v>
      </c>
      <c r="B10" s="512">
        <v>7</v>
      </c>
      <c r="C10" s="512">
        <v>6</v>
      </c>
      <c r="D10" s="512">
        <v>16</v>
      </c>
      <c r="E10" s="633">
        <v>259</v>
      </c>
      <c r="F10" s="633">
        <v>222</v>
      </c>
      <c r="G10" s="634">
        <v>729.33</v>
      </c>
    </row>
    <row r="11" spans="1:7" ht="14.4" customHeight="1" x14ac:dyDescent="0.3">
      <c r="A11" s="603" t="s">
        <v>624</v>
      </c>
      <c r="B11" s="512">
        <v>24</v>
      </c>
      <c r="C11" s="512">
        <v>37</v>
      </c>
      <c r="D11" s="512">
        <v>35</v>
      </c>
      <c r="E11" s="633">
        <v>888</v>
      </c>
      <c r="F11" s="633">
        <v>1369</v>
      </c>
      <c r="G11" s="634">
        <v>1295</v>
      </c>
    </row>
    <row r="12" spans="1:7" ht="14.4" customHeight="1" x14ac:dyDescent="0.3">
      <c r="A12" s="603" t="s">
        <v>1475</v>
      </c>
      <c r="B12" s="512">
        <v>7</v>
      </c>
      <c r="C12" s="512"/>
      <c r="D12" s="512"/>
      <c r="E12" s="633">
        <v>259</v>
      </c>
      <c r="F12" s="633"/>
      <c r="G12" s="634"/>
    </row>
    <row r="13" spans="1:7" ht="14.4" customHeight="1" x14ac:dyDescent="0.3">
      <c r="A13" s="603" t="s">
        <v>625</v>
      </c>
      <c r="B13" s="512">
        <v>149</v>
      </c>
      <c r="C13" s="512">
        <v>121</v>
      </c>
      <c r="D13" s="512">
        <v>102</v>
      </c>
      <c r="E13" s="633">
        <v>633314.99999999988</v>
      </c>
      <c r="F13" s="633">
        <v>469093.99999999994</v>
      </c>
      <c r="G13" s="634">
        <v>387015.67</v>
      </c>
    </row>
    <row r="14" spans="1:7" ht="14.4" customHeight="1" x14ac:dyDescent="0.3">
      <c r="A14" s="603" t="s">
        <v>626</v>
      </c>
      <c r="B14" s="512">
        <v>2</v>
      </c>
      <c r="C14" s="512">
        <v>5</v>
      </c>
      <c r="D14" s="512">
        <v>1</v>
      </c>
      <c r="E14" s="633">
        <v>74</v>
      </c>
      <c r="F14" s="633">
        <v>185</v>
      </c>
      <c r="G14" s="634">
        <v>37</v>
      </c>
    </row>
    <row r="15" spans="1:7" ht="14.4" customHeight="1" thickBot="1" x14ac:dyDescent="0.35">
      <c r="A15" s="637" t="s">
        <v>1476</v>
      </c>
      <c r="B15" s="519">
        <v>11</v>
      </c>
      <c r="C15" s="519">
        <v>27</v>
      </c>
      <c r="D15" s="519">
        <v>9</v>
      </c>
      <c r="E15" s="635">
        <v>55026.33</v>
      </c>
      <c r="F15" s="635">
        <v>129106.99</v>
      </c>
      <c r="G15" s="636">
        <v>45902.66</v>
      </c>
    </row>
    <row r="16" spans="1:7" ht="14.4" customHeight="1" x14ac:dyDescent="0.3">
      <c r="A16" s="565" t="s">
        <v>247</v>
      </c>
    </row>
    <row r="17" spans="1:1" ht="14.4" customHeight="1" x14ac:dyDescent="0.3">
      <c r="A17" s="566" t="s">
        <v>618</v>
      </c>
    </row>
    <row r="18" spans="1:1" ht="14.4" customHeight="1" x14ac:dyDescent="0.3">
      <c r="A18" s="565" t="s">
        <v>1473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1577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56230</v>
      </c>
      <c r="H3" s="103">
        <f t="shared" si="0"/>
        <v>13759022.66</v>
      </c>
      <c r="I3" s="74"/>
      <c r="J3" s="74"/>
      <c r="K3" s="103">
        <f t="shared" si="0"/>
        <v>47107</v>
      </c>
      <c r="L3" s="103">
        <f t="shared" si="0"/>
        <v>12132259.26</v>
      </c>
      <c r="M3" s="74"/>
      <c r="N3" s="74"/>
      <c r="O3" s="103">
        <f t="shared" si="0"/>
        <v>46589</v>
      </c>
      <c r="P3" s="103">
        <f t="shared" si="0"/>
        <v>11906120.99</v>
      </c>
      <c r="Q3" s="75">
        <f>IF(L3=0,0,P3/L3)</f>
        <v>0.98136058048597952</v>
      </c>
      <c r="R3" s="104">
        <f>IF(O3=0,0,P3/O3)</f>
        <v>255.55648307540406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8"/>
      <c r="B5" s="638"/>
      <c r="C5" s="639"/>
      <c r="D5" s="640"/>
      <c r="E5" s="641"/>
      <c r="F5" s="642"/>
      <c r="G5" s="643" t="s">
        <v>71</v>
      </c>
      <c r="H5" s="644" t="s">
        <v>14</v>
      </c>
      <c r="I5" s="645"/>
      <c r="J5" s="645"/>
      <c r="K5" s="643" t="s">
        <v>71</v>
      </c>
      <c r="L5" s="644" t="s">
        <v>14</v>
      </c>
      <c r="M5" s="645"/>
      <c r="N5" s="645"/>
      <c r="O5" s="643" t="s">
        <v>71</v>
      </c>
      <c r="P5" s="644" t="s">
        <v>14</v>
      </c>
      <c r="Q5" s="646"/>
      <c r="R5" s="647"/>
    </row>
    <row r="6" spans="1:18" ht="14.4" customHeight="1" x14ac:dyDescent="0.3">
      <c r="A6" s="584" t="s">
        <v>1478</v>
      </c>
      <c r="B6" s="585" t="s">
        <v>1479</v>
      </c>
      <c r="C6" s="585" t="s">
        <v>1470</v>
      </c>
      <c r="D6" s="585" t="s">
        <v>1480</v>
      </c>
      <c r="E6" s="585" t="s">
        <v>1481</v>
      </c>
      <c r="F6" s="585" t="s">
        <v>1482</v>
      </c>
      <c r="G6" s="116">
        <v>96</v>
      </c>
      <c r="H6" s="116">
        <v>3552</v>
      </c>
      <c r="I6" s="585">
        <v>0.98969072164948457</v>
      </c>
      <c r="J6" s="585">
        <v>37</v>
      </c>
      <c r="K6" s="116">
        <v>97</v>
      </c>
      <c r="L6" s="116">
        <v>3589</v>
      </c>
      <c r="M6" s="585">
        <v>1</v>
      </c>
      <c r="N6" s="585">
        <v>37</v>
      </c>
      <c r="O6" s="116">
        <v>86</v>
      </c>
      <c r="P6" s="116">
        <v>3182</v>
      </c>
      <c r="Q6" s="590">
        <v>0.88659793814432986</v>
      </c>
      <c r="R6" s="598">
        <v>37</v>
      </c>
    </row>
    <row r="7" spans="1:18" ht="14.4" customHeight="1" x14ac:dyDescent="0.3">
      <c r="A7" s="507" t="s">
        <v>1478</v>
      </c>
      <c r="B7" s="508" t="s">
        <v>1479</v>
      </c>
      <c r="C7" s="508" t="s">
        <v>1470</v>
      </c>
      <c r="D7" s="508" t="s">
        <v>1480</v>
      </c>
      <c r="E7" s="508" t="s">
        <v>1481</v>
      </c>
      <c r="F7" s="508" t="s">
        <v>1483</v>
      </c>
      <c r="G7" s="512">
        <v>4</v>
      </c>
      <c r="H7" s="512">
        <v>148</v>
      </c>
      <c r="I7" s="508">
        <v>1</v>
      </c>
      <c r="J7" s="508">
        <v>37</v>
      </c>
      <c r="K7" s="512">
        <v>4</v>
      </c>
      <c r="L7" s="512">
        <v>148</v>
      </c>
      <c r="M7" s="508">
        <v>1</v>
      </c>
      <c r="N7" s="508">
        <v>37</v>
      </c>
      <c r="O7" s="512">
        <v>13</v>
      </c>
      <c r="P7" s="512">
        <v>481</v>
      </c>
      <c r="Q7" s="549">
        <v>3.25</v>
      </c>
      <c r="R7" s="513">
        <v>37</v>
      </c>
    </row>
    <row r="8" spans="1:18" ht="14.4" customHeight="1" x14ac:dyDescent="0.3">
      <c r="A8" s="507" t="s">
        <v>1478</v>
      </c>
      <c r="B8" s="508" t="s">
        <v>1479</v>
      </c>
      <c r="C8" s="508" t="s">
        <v>1470</v>
      </c>
      <c r="D8" s="508" t="s">
        <v>1480</v>
      </c>
      <c r="E8" s="508" t="s">
        <v>1484</v>
      </c>
      <c r="F8" s="508" t="s">
        <v>1485</v>
      </c>
      <c r="G8" s="512">
        <v>7</v>
      </c>
      <c r="H8" s="512">
        <v>233.32999999999998</v>
      </c>
      <c r="I8" s="508">
        <v>3.5003000300030003</v>
      </c>
      <c r="J8" s="508">
        <v>33.332857142857144</v>
      </c>
      <c r="K8" s="512">
        <v>2</v>
      </c>
      <c r="L8" s="512">
        <v>66.66</v>
      </c>
      <c r="M8" s="508">
        <v>1</v>
      </c>
      <c r="N8" s="508">
        <v>33.33</v>
      </c>
      <c r="O8" s="512">
        <v>4</v>
      </c>
      <c r="P8" s="512">
        <v>133.32999999999998</v>
      </c>
      <c r="Q8" s="549">
        <v>2.0001500150015001</v>
      </c>
      <c r="R8" s="513">
        <v>33.332499999999996</v>
      </c>
    </row>
    <row r="9" spans="1:18" ht="14.4" customHeight="1" x14ac:dyDescent="0.3">
      <c r="A9" s="507" t="s">
        <v>1478</v>
      </c>
      <c r="B9" s="508" t="s">
        <v>1479</v>
      </c>
      <c r="C9" s="508" t="s">
        <v>1470</v>
      </c>
      <c r="D9" s="508" t="s">
        <v>1480</v>
      </c>
      <c r="E9" s="508" t="s">
        <v>1484</v>
      </c>
      <c r="F9" s="508" t="s">
        <v>1486</v>
      </c>
      <c r="G9" s="512">
        <v>16</v>
      </c>
      <c r="H9" s="512">
        <v>533.33000000000004</v>
      </c>
      <c r="I9" s="508">
        <v>0.53333000000000008</v>
      </c>
      <c r="J9" s="508">
        <v>33.333125000000003</v>
      </c>
      <c r="K9" s="512">
        <v>30</v>
      </c>
      <c r="L9" s="512">
        <v>1000</v>
      </c>
      <c r="M9" s="508">
        <v>1</v>
      </c>
      <c r="N9" s="508">
        <v>33.333333333333336</v>
      </c>
      <c r="O9" s="512">
        <v>20</v>
      </c>
      <c r="P9" s="512">
        <v>666.66000000000008</v>
      </c>
      <c r="Q9" s="549">
        <v>0.66666000000000003</v>
      </c>
      <c r="R9" s="513">
        <v>33.333000000000006</v>
      </c>
    </row>
    <row r="10" spans="1:18" ht="14.4" customHeight="1" x14ac:dyDescent="0.3">
      <c r="A10" s="507" t="s">
        <v>1478</v>
      </c>
      <c r="B10" s="508" t="s">
        <v>1479</v>
      </c>
      <c r="C10" s="508" t="s">
        <v>1470</v>
      </c>
      <c r="D10" s="508" t="s">
        <v>1480</v>
      </c>
      <c r="E10" s="508" t="s">
        <v>1487</v>
      </c>
      <c r="F10" s="508" t="s">
        <v>1488</v>
      </c>
      <c r="G10" s="512">
        <v>143</v>
      </c>
      <c r="H10" s="512">
        <v>5291</v>
      </c>
      <c r="I10" s="508">
        <v>1.5543478260869565</v>
      </c>
      <c r="J10" s="508">
        <v>37</v>
      </c>
      <c r="K10" s="512">
        <v>92</v>
      </c>
      <c r="L10" s="512">
        <v>3404</v>
      </c>
      <c r="M10" s="508">
        <v>1</v>
      </c>
      <c r="N10" s="508">
        <v>37</v>
      </c>
      <c r="O10" s="512">
        <v>79</v>
      </c>
      <c r="P10" s="512">
        <v>2923</v>
      </c>
      <c r="Q10" s="549">
        <v>0.85869565217391308</v>
      </c>
      <c r="R10" s="513">
        <v>37</v>
      </c>
    </row>
    <row r="11" spans="1:18" ht="14.4" customHeight="1" x14ac:dyDescent="0.3">
      <c r="A11" s="507" t="s">
        <v>1478</v>
      </c>
      <c r="B11" s="508" t="s">
        <v>1479</v>
      </c>
      <c r="C11" s="508" t="s">
        <v>1470</v>
      </c>
      <c r="D11" s="508" t="s">
        <v>1480</v>
      </c>
      <c r="E11" s="508" t="s">
        <v>1489</v>
      </c>
      <c r="F11" s="508" t="s">
        <v>1490</v>
      </c>
      <c r="G11" s="512">
        <v>226</v>
      </c>
      <c r="H11" s="512">
        <v>10170</v>
      </c>
      <c r="I11" s="508">
        <v>1.2840909090909092</v>
      </c>
      <c r="J11" s="508">
        <v>45</v>
      </c>
      <c r="K11" s="512">
        <v>176</v>
      </c>
      <c r="L11" s="512">
        <v>7920</v>
      </c>
      <c r="M11" s="508">
        <v>1</v>
      </c>
      <c r="N11" s="508">
        <v>45</v>
      </c>
      <c r="O11" s="512">
        <v>136</v>
      </c>
      <c r="P11" s="512">
        <v>6120</v>
      </c>
      <c r="Q11" s="549">
        <v>0.77272727272727271</v>
      </c>
      <c r="R11" s="513">
        <v>45</v>
      </c>
    </row>
    <row r="12" spans="1:18" ht="14.4" customHeight="1" x14ac:dyDescent="0.3">
      <c r="A12" s="507" t="s">
        <v>1478</v>
      </c>
      <c r="B12" s="508" t="s">
        <v>1479</v>
      </c>
      <c r="C12" s="508" t="s">
        <v>1470</v>
      </c>
      <c r="D12" s="508" t="s">
        <v>1480</v>
      </c>
      <c r="E12" s="508" t="s">
        <v>1491</v>
      </c>
      <c r="F12" s="508" t="s">
        <v>1492</v>
      </c>
      <c r="G12" s="512">
        <v>85</v>
      </c>
      <c r="H12" s="512">
        <v>772480</v>
      </c>
      <c r="I12" s="508">
        <v>0.98804593349415348</v>
      </c>
      <c r="J12" s="508">
        <v>9088</v>
      </c>
      <c r="K12" s="512">
        <v>86</v>
      </c>
      <c r="L12" s="512">
        <v>781826</v>
      </c>
      <c r="M12" s="508">
        <v>1</v>
      </c>
      <c r="N12" s="508">
        <v>9091</v>
      </c>
      <c r="O12" s="512">
        <v>71</v>
      </c>
      <c r="P12" s="512">
        <v>645811</v>
      </c>
      <c r="Q12" s="549">
        <v>0.82602906529074249</v>
      </c>
      <c r="R12" s="513">
        <v>9095.929577464789</v>
      </c>
    </row>
    <row r="13" spans="1:18" ht="14.4" customHeight="1" x14ac:dyDescent="0.3">
      <c r="A13" s="507" t="s">
        <v>1478</v>
      </c>
      <c r="B13" s="508" t="s">
        <v>1479</v>
      </c>
      <c r="C13" s="508" t="s">
        <v>1470</v>
      </c>
      <c r="D13" s="508" t="s">
        <v>1480</v>
      </c>
      <c r="E13" s="508" t="s">
        <v>1493</v>
      </c>
      <c r="F13" s="508" t="s">
        <v>1494</v>
      </c>
      <c r="G13" s="512"/>
      <c r="H13" s="512"/>
      <c r="I13" s="508"/>
      <c r="J13" s="508"/>
      <c r="K13" s="512">
        <v>2</v>
      </c>
      <c r="L13" s="512">
        <v>710</v>
      </c>
      <c r="M13" s="508">
        <v>1</v>
      </c>
      <c r="N13" s="508">
        <v>355</v>
      </c>
      <c r="O13" s="512"/>
      <c r="P13" s="512"/>
      <c r="Q13" s="549"/>
      <c r="R13" s="513"/>
    </row>
    <row r="14" spans="1:18" ht="14.4" customHeight="1" x14ac:dyDescent="0.3">
      <c r="A14" s="507" t="s">
        <v>1478</v>
      </c>
      <c r="B14" s="508" t="s">
        <v>1479</v>
      </c>
      <c r="C14" s="508" t="s">
        <v>1470</v>
      </c>
      <c r="D14" s="508" t="s">
        <v>1480</v>
      </c>
      <c r="E14" s="508" t="s">
        <v>1493</v>
      </c>
      <c r="F14" s="508" t="s">
        <v>1495</v>
      </c>
      <c r="G14" s="512">
        <v>1</v>
      </c>
      <c r="H14" s="512">
        <v>354</v>
      </c>
      <c r="I14" s="508">
        <v>0.9971830985915493</v>
      </c>
      <c r="J14" s="508">
        <v>354</v>
      </c>
      <c r="K14" s="512">
        <v>1</v>
      </c>
      <c r="L14" s="512">
        <v>355</v>
      </c>
      <c r="M14" s="508">
        <v>1</v>
      </c>
      <c r="N14" s="508">
        <v>355</v>
      </c>
      <c r="O14" s="512"/>
      <c r="P14" s="512"/>
      <c r="Q14" s="549"/>
      <c r="R14" s="513"/>
    </row>
    <row r="15" spans="1:18" ht="14.4" customHeight="1" x14ac:dyDescent="0.3">
      <c r="A15" s="507" t="s">
        <v>1478</v>
      </c>
      <c r="B15" s="508" t="s">
        <v>1479</v>
      </c>
      <c r="C15" s="508" t="s">
        <v>1470</v>
      </c>
      <c r="D15" s="508" t="s">
        <v>1480</v>
      </c>
      <c r="E15" s="508" t="s">
        <v>1496</v>
      </c>
      <c r="F15" s="508" t="s">
        <v>1497</v>
      </c>
      <c r="G15" s="512">
        <v>24</v>
      </c>
      <c r="H15" s="512">
        <v>4248</v>
      </c>
      <c r="I15" s="508">
        <v>0.8571428571428571</v>
      </c>
      <c r="J15" s="508">
        <v>177</v>
      </c>
      <c r="K15" s="512">
        <v>28</v>
      </c>
      <c r="L15" s="512">
        <v>4956</v>
      </c>
      <c r="M15" s="508">
        <v>1</v>
      </c>
      <c r="N15" s="508">
        <v>177</v>
      </c>
      <c r="O15" s="512">
        <v>27</v>
      </c>
      <c r="P15" s="512">
        <v>4806</v>
      </c>
      <c r="Q15" s="549">
        <v>0.96973365617433416</v>
      </c>
      <c r="R15" s="513">
        <v>178</v>
      </c>
    </row>
    <row r="16" spans="1:18" ht="14.4" customHeight="1" x14ac:dyDescent="0.3">
      <c r="A16" s="507" t="s">
        <v>1478</v>
      </c>
      <c r="B16" s="508" t="s">
        <v>1479</v>
      </c>
      <c r="C16" s="508" t="s">
        <v>1470</v>
      </c>
      <c r="D16" s="508" t="s">
        <v>1480</v>
      </c>
      <c r="E16" s="508" t="s">
        <v>1496</v>
      </c>
      <c r="F16" s="508" t="s">
        <v>1498</v>
      </c>
      <c r="G16" s="512">
        <v>1</v>
      </c>
      <c r="H16" s="512">
        <v>177</v>
      </c>
      <c r="I16" s="508">
        <v>1</v>
      </c>
      <c r="J16" s="508">
        <v>177</v>
      </c>
      <c r="K16" s="512">
        <v>1</v>
      </c>
      <c r="L16" s="512">
        <v>177</v>
      </c>
      <c r="M16" s="508">
        <v>1</v>
      </c>
      <c r="N16" s="508">
        <v>177</v>
      </c>
      <c r="O16" s="512">
        <v>10</v>
      </c>
      <c r="P16" s="512">
        <v>1780</v>
      </c>
      <c r="Q16" s="549">
        <v>10.056497175141242</v>
      </c>
      <c r="R16" s="513">
        <v>178</v>
      </c>
    </row>
    <row r="17" spans="1:18" ht="14.4" customHeight="1" x14ac:dyDescent="0.3">
      <c r="A17" s="507" t="s">
        <v>1478</v>
      </c>
      <c r="B17" s="508" t="s">
        <v>1479</v>
      </c>
      <c r="C17" s="508" t="s">
        <v>553</v>
      </c>
      <c r="D17" s="508" t="s">
        <v>1480</v>
      </c>
      <c r="E17" s="508" t="s">
        <v>1499</v>
      </c>
      <c r="F17" s="508" t="s">
        <v>1500</v>
      </c>
      <c r="G17" s="512"/>
      <c r="H17" s="512"/>
      <c r="I17" s="508"/>
      <c r="J17" s="508"/>
      <c r="K17" s="512"/>
      <c r="L17" s="512"/>
      <c r="M17" s="508"/>
      <c r="N17" s="508"/>
      <c r="O17" s="512">
        <v>0</v>
      </c>
      <c r="P17" s="512">
        <v>0</v>
      </c>
      <c r="Q17" s="549"/>
      <c r="R17" s="513"/>
    </row>
    <row r="18" spans="1:18" ht="14.4" customHeight="1" x14ac:dyDescent="0.3">
      <c r="A18" s="507" t="s">
        <v>1478</v>
      </c>
      <c r="B18" s="508" t="s">
        <v>1479</v>
      </c>
      <c r="C18" s="508" t="s">
        <v>553</v>
      </c>
      <c r="D18" s="508" t="s">
        <v>1480</v>
      </c>
      <c r="E18" s="508" t="s">
        <v>1501</v>
      </c>
      <c r="F18" s="508" t="s">
        <v>1502</v>
      </c>
      <c r="G18" s="512"/>
      <c r="H18" s="512"/>
      <c r="I18" s="508"/>
      <c r="J18" s="508"/>
      <c r="K18" s="512"/>
      <c r="L18" s="512"/>
      <c r="M18" s="508"/>
      <c r="N18" s="508"/>
      <c r="O18" s="512">
        <v>0</v>
      </c>
      <c r="P18" s="512">
        <v>0</v>
      </c>
      <c r="Q18" s="549"/>
      <c r="R18" s="513"/>
    </row>
    <row r="19" spans="1:18" ht="14.4" customHeight="1" x14ac:dyDescent="0.3">
      <c r="A19" s="507" t="s">
        <v>1478</v>
      </c>
      <c r="B19" s="508" t="s">
        <v>1479</v>
      </c>
      <c r="C19" s="508" t="s">
        <v>553</v>
      </c>
      <c r="D19" s="508" t="s">
        <v>1480</v>
      </c>
      <c r="E19" s="508" t="s">
        <v>1503</v>
      </c>
      <c r="F19" s="508" t="s">
        <v>1504</v>
      </c>
      <c r="G19" s="512"/>
      <c r="H19" s="512"/>
      <c r="I19" s="508"/>
      <c r="J19" s="508"/>
      <c r="K19" s="512"/>
      <c r="L19" s="512"/>
      <c r="M19" s="508"/>
      <c r="N19" s="508"/>
      <c r="O19" s="512">
        <v>0</v>
      </c>
      <c r="P19" s="512">
        <v>0</v>
      </c>
      <c r="Q19" s="549"/>
      <c r="R19" s="513"/>
    </row>
    <row r="20" spans="1:18" ht="14.4" customHeight="1" x14ac:dyDescent="0.3">
      <c r="A20" s="507" t="s">
        <v>1478</v>
      </c>
      <c r="B20" s="508" t="s">
        <v>1479</v>
      </c>
      <c r="C20" s="508" t="s">
        <v>553</v>
      </c>
      <c r="D20" s="508" t="s">
        <v>1480</v>
      </c>
      <c r="E20" s="508" t="s">
        <v>1505</v>
      </c>
      <c r="F20" s="508" t="s">
        <v>1506</v>
      </c>
      <c r="G20" s="512"/>
      <c r="H20" s="512"/>
      <c r="I20" s="508"/>
      <c r="J20" s="508"/>
      <c r="K20" s="512"/>
      <c r="L20" s="512"/>
      <c r="M20" s="508"/>
      <c r="N20" s="508"/>
      <c r="O20" s="512">
        <v>0</v>
      </c>
      <c r="P20" s="512">
        <v>0</v>
      </c>
      <c r="Q20" s="549"/>
      <c r="R20" s="513"/>
    </row>
    <row r="21" spans="1:18" ht="14.4" customHeight="1" x14ac:dyDescent="0.3">
      <c r="A21" s="507" t="s">
        <v>1507</v>
      </c>
      <c r="B21" s="508" t="s">
        <v>1508</v>
      </c>
      <c r="C21" s="508" t="s">
        <v>548</v>
      </c>
      <c r="D21" s="508" t="s">
        <v>1509</v>
      </c>
      <c r="E21" s="508" t="s">
        <v>1510</v>
      </c>
      <c r="F21" s="508" t="s">
        <v>1511</v>
      </c>
      <c r="G21" s="512">
        <v>318</v>
      </c>
      <c r="H21" s="512">
        <v>239772</v>
      </c>
      <c r="I21" s="508"/>
      <c r="J21" s="508">
        <v>754</v>
      </c>
      <c r="K21" s="512"/>
      <c r="L21" s="512"/>
      <c r="M21" s="508"/>
      <c r="N21" s="508"/>
      <c r="O21" s="512"/>
      <c r="P21" s="512"/>
      <c r="Q21" s="549"/>
      <c r="R21" s="513"/>
    </row>
    <row r="22" spans="1:18" ht="14.4" customHeight="1" x14ac:dyDescent="0.3">
      <c r="A22" s="507" t="s">
        <v>1507</v>
      </c>
      <c r="B22" s="508" t="s">
        <v>1508</v>
      </c>
      <c r="C22" s="508" t="s">
        <v>548</v>
      </c>
      <c r="D22" s="508" t="s">
        <v>1480</v>
      </c>
      <c r="E22" s="508" t="s">
        <v>1512</v>
      </c>
      <c r="F22" s="508" t="s">
        <v>1513</v>
      </c>
      <c r="G22" s="512">
        <v>3555</v>
      </c>
      <c r="H22" s="512">
        <v>750105</v>
      </c>
      <c r="I22" s="508">
        <v>1.8082400813835198</v>
      </c>
      <c r="J22" s="508">
        <v>211</v>
      </c>
      <c r="K22" s="512">
        <v>1966</v>
      </c>
      <c r="L22" s="512">
        <v>414826</v>
      </c>
      <c r="M22" s="508">
        <v>1</v>
      </c>
      <c r="N22" s="508">
        <v>211</v>
      </c>
      <c r="O22" s="512">
        <v>1968</v>
      </c>
      <c r="P22" s="512">
        <v>417216</v>
      </c>
      <c r="Q22" s="549">
        <v>1.0057614517894249</v>
      </c>
      <c r="R22" s="513">
        <v>212</v>
      </c>
    </row>
    <row r="23" spans="1:18" ht="14.4" customHeight="1" x14ac:dyDescent="0.3">
      <c r="A23" s="507" t="s">
        <v>1507</v>
      </c>
      <c r="B23" s="508" t="s">
        <v>1508</v>
      </c>
      <c r="C23" s="508" t="s">
        <v>548</v>
      </c>
      <c r="D23" s="508" t="s">
        <v>1480</v>
      </c>
      <c r="E23" s="508" t="s">
        <v>1514</v>
      </c>
      <c r="F23" s="508" t="s">
        <v>1513</v>
      </c>
      <c r="G23" s="512">
        <v>255</v>
      </c>
      <c r="H23" s="512">
        <v>22185</v>
      </c>
      <c r="I23" s="508">
        <v>1.0365853658536586</v>
      </c>
      <c r="J23" s="508">
        <v>87</v>
      </c>
      <c r="K23" s="512">
        <v>246</v>
      </c>
      <c r="L23" s="512">
        <v>21402</v>
      </c>
      <c r="M23" s="508">
        <v>1</v>
      </c>
      <c r="N23" s="508">
        <v>87</v>
      </c>
      <c r="O23" s="512">
        <v>268</v>
      </c>
      <c r="P23" s="512">
        <v>23316</v>
      </c>
      <c r="Q23" s="549">
        <v>1.089430894308943</v>
      </c>
      <c r="R23" s="513">
        <v>87</v>
      </c>
    </row>
    <row r="24" spans="1:18" ht="14.4" customHeight="1" x14ac:dyDescent="0.3">
      <c r="A24" s="507" t="s">
        <v>1507</v>
      </c>
      <c r="B24" s="508" t="s">
        <v>1508</v>
      </c>
      <c r="C24" s="508" t="s">
        <v>548</v>
      </c>
      <c r="D24" s="508" t="s">
        <v>1480</v>
      </c>
      <c r="E24" s="508" t="s">
        <v>1515</v>
      </c>
      <c r="F24" s="508" t="s">
        <v>1516</v>
      </c>
      <c r="G24" s="512">
        <v>13861</v>
      </c>
      <c r="H24" s="512">
        <v>4172161</v>
      </c>
      <c r="I24" s="508">
        <v>1.0745794247616094</v>
      </c>
      <c r="J24" s="508">
        <v>301</v>
      </c>
      <c r="K24" s="512">
        <v>12899</v>
      </c>
      <c r="L24" s="512">
        <v>3882599</v>
      </c>
      <c r="M24" s="508">
        <v>1</v>
      </c>
      <c r="N24" s="508">
        <v>301</v>
      </c>
      <c r="O24" s="512">
        <v>14385</v>
      </c>
      <c r="P24" s="512">
        <v>4344270</v>
      </c>
      <c r="Q24" s="549">
        <v>1.118907721348509</v>
      </c>
      <c r="R24" s="513">
        <v>302</v>
      </c>
    </row>
    <row r="25" spans="1:18" ht="14.4" customHeight="1" x14ac:dyDescent="0.3">
      <c r="A25" s="507" t="s">
        <v>1507</v>
      </c>
      <c r="B25" s="508" t="s">
        <v>1508</v>
      </c>
      <c r="C25" s="508" t="s">
        <v>548</v>
      </c>
      <c r="D25" s="508" t="s">
        <v>1480</v>
      </c>
      <c r="E25" s="508" t="s">
        <v>1517</v>
      </c>
      <c r="F25" s="508" t="s">
        <v>1518</v>
      </c>
      <c r="G25" s="512">
        <v>99</v>
      </c>
      <c r="H25" s="512">
        <v>9801</v>
      </c>
      <c r="I25" s="508">
        <v>1.03125</v>
      </c>
      <c r="J25" s="508">
        <v>99</v>
      </c>
      <c r="K25" s="512">
        <v>96</v>
      </c>
      <c r="L25" s="512">
        <v>9504</v>
      </c>
      <c r="M25" s="508">
        <v>1</v>
      </c>
      <c r="N25" s="508">
        <v>99</v>
      </c>
      <c r="O25" s="512">
        <v>99</v>
      </c>
      <c r="P25" s="512">
        <v>9891</v>
      </c>
      <c r="Q25" s="549">
        <v>1.040719696969697</v>
      </c>
      <c r="R25" s="513">
        <v>99.909090909090907</v>
      </c>
    </row>
    <row r="26" spans="1:18" ht="14.4" customHeight="1" x14ac:dyDescent="0.3">
      <c r="A26" s="507" t="s">
        <v>1507</v>
      </c>
      <c r="B26" s="508" t="s">
        <v>1508</v>
      </c>
      <c r="C26" s="508" t="s">
        <v>548</v>
      </c>
      <c r="D26" s="508" t="s">
        <v>1480</v>
      </c>
      <c r="E26" s="508" t="s">
        <v>1517</v>
      </c>
      <c r="F26" s="508" t="s">
        <v>1519</v>
      </c>
      <c r="G26" s="512">
        <v>217</v>
      </c>
      <c r="H26" s="512">
        <v>21483</v>
      </c>
      <c r="I26" s="508">
        <v>0.87148594377510036</v>
      </c>
      <c r="J26" s="508">
        <v>99</v>
      </c>
      <c r="K26" s="512">
        <v>249</v>
      </c>
      <c r="L26" s="512">
        <v>24651</v>
      </c>
      <c r="M26" s="508">
        <v>1</v>
      </c>
      <c r="N26" s="508">
        <v>99</v>
      </c>
      <c r="O26" s="512">
        <v>372</v>
      </c>
      <c r="P26" s="512">
        <v>37176</v>
      </c>
      <c r="Q26" s="549">
        <v>1.5080929779724961</v>
      </c>
      <c r="R26" s="513">
        <v>99.935483870967744</v>
      </c>
    </row>
    <row r="27" spans="1:18" ht="14.4" customHeight="1" x14ac:dyDescent="0.3">
      <c r="A27" s="507" t="s">
        <v>1507</v>
      </c>
      <c r="B27" s="508" t="s">
        <v>1508</v>
      </c>
      <c r="C27" s="508" t="s">
        <v>548</v>
      </c>
      <c r="D27" s="508" t="s">
        <v>1480</v>
      </c>
      <c r="E27" s="508" t="s">
        <v>1520</v>
      </c>
      <c r="F27" s="508" t="s">
        <v>1521</v>
      </c>
      <c r="G27" s="512">
        <v>14</v>
      </c>
      <c r="H27" s="512">
        <v>3234</v>
      </c>
      <c r="I27" s="508">
        <v>0.66379310344827591</v>
      </c>
      <c r="J27" s="508">
        <v>231</v>
      </c>
      <c r="K27" s="512">
        <v>21</v>
      </c>
      <c r="L27" s="512">
        <v>4872</v>
      </c>
      <c r="M27" s="508">
        <v>1</v>
      </c>
      <c r="N27" s="508">
        <v>232</v>
      </c>
      <c r="O27" s="512">
        <v>31</v>
      </c>
      <c r="P27" s="512">
        <v>7192</v>
      </c>
      <c r="Q27" s="549">
        <v>1.4761904761904763</v>
      </c>
      <c r="R27" s="513">
        <v>232</v>
      </c>
    </row>
    <row r="28" spans="1:18" ht="14.4" customHeight="1" x14ac:dyDescent="0.3">
      <c r="A28" s="507" t="s">
        <v>1507</v>
      </c>
      <c r="B28" s="508" t="s">
        <v>1508</v>
      </c>
      <c r="C28" s="508" t="s">
        <v>548</v>
      </c>
      <c r="D28" s="508" t="s">
        <v>1480</v>
      </c>
      <c r="E28" s="508" t="s">
        <v>1522</v>
      </c>
      <c r="F28" s="508" t="s">
        <v>1523</v>
      </c>
      <c r="G28" s="512">
        <v>2430</v>
      </c>
      <c r="H28" s="512">
        <v>332910</v>
      </c>
      <c r="I28" s="508">
        <v>1.1773255813953489</v>
      </c>
      <c r="J28" s="508">
        <v>137</v>
      </c>
      <c r="K28" s="512">
        <v>2064</v>
      </c>
      <c r="L28" s="512">
        <v>282768</v>
      </c>
      <c r="M28" s="508">
        <v>1</v>
      </c>
      <c r="N28" s="508">
        <v>137</v>
      </c>
      <c r="O28" s="512">
        <v>2125</v>
      </c>
      <c r="P28" s="512">
        <v>291125</v>
      </c>
      <c r="Q28" s="549">
        <v>1.0295542635658914</v>
      </c>
      <c r="R28" s="513">
        <v>137</v>
      </c>
    </row>
    <row r="29" spans="1:18" ht="14.4" customHeight="1" x14ac:dyDescent="0.3">
      <c r="A29" s="507" t="s">
        <v>1507</v>
      </c>
      <c r="B29" s="508" t="s">
        <v>1508</v>
      </c>
      <c r="C29" s="508" t="s">
        <v>548</v>
      </c>
      <c r="D29" s="508" t="s">
        <v>1480</v>
      </c>
      <c r="E29" s="508" t="s">
        <v>1524</v>
      </c>
      <c r="F29" s="508" t="s">
        <v>1523</v>
      </c>
      <c r="G29" s="512">
        <v>219</v>
      </c>
      <c r="H29" s="512">
        <v>40077</v>
      </c>
      <c r="I29" s="508">
        <v>0.9049586776859504</v>
      </c>
      <c r="J29" s="508">
        <v>183</v>
      </c>
      <c r="K29" s="512">
        <v>242</v>
      </c>
      <c r="L29" s="512">
        <v>44286</v>
      </c>
      <c r="M29" s="508">
        <v>1</v>
      </c>
      <c r="N29" s="508">
        <v>183</v>
      </c>
      <c r="O29" s="512">
        <v>241</v>
      </c>
      <c r="P29" s="512">
        <v>44344</v>
      </c>
      <c r="Q29" s="549">
        <v>1.0013096689698777</v>
      </c>
      <c r="R29" s="513">
        <v>184</v>
      </c>
    </row>
    <row r="30" spans="1:18" ht="14.4" customHeight="1" x14ac:dyDescent="0.3">
      <c r="A30" s="507" t="s">
        <v>1507</v>
      </c>
      <c r="B30" s="508" t="s">
        <v>1508</v>
      </c>
      <c r="C30" s="508" t="s">
        <v>548</v>
      </c>
      <c r="D30" s="508" t="s">
        <v>1480</v>
      </c>
      <c r="E30" s="508" t="s">
        <v>1525</v>
      </c>
      <c r="F30" s="508" t="s">
        <v>1526</v>
      </c>
      <c r="G30" s="512"/>
      <c r="H30" s="512"/>
      <c r="I30" s="508"/>
      <c r="J30" s="508"/>
      <c r="K30" s="512"/>
      <c r="L30" s="512"/>
      <c r="M30" s="508"/>
      <c r="N30" s="508"/>
      <c r="O30" s="512">
        <v>1</v>
      </c>
      <c r="P30" s="512">
        <v>299</v>
      </c>
      <c r="Q30" s="549"/>
      <c r="R30" s="513">
        <v>299</v>
      </c>
    </row>
    <row r="31" spans="1:18" ht="14.4" customHeight="1" x14ac:dyDescent="0.3">
      <c r="A31" s="507" t="s">
        <v>1507</v>
      </c>
      <c r="B31" s="508" t="s">
        <v>1508</v>
      </c>
      <c r="C31" s="508" t="s">
        <v>548</v>
      </c>
      <c r="D31" s="508" t="s">
        <v>1480</v>
      </c>
      <c r="E31" s="508" t="s">
        <v>1527</v>
      </c>
      <c r="F31" s="508" t="s">
        <v>1528</v>
      </c>
      <c r="G31" s="512">
        <v>80</v>
      </c>
      <c r="H31" s="512">
        <v>51120</v>
      </c>
      <c r="I31" s="508">
        <v>0.898876404494382</v>
      </c>
      <c r="J31" s="508">
        <v>639</v>
      </c>
      <c r="K31" s="512">
        <v>89</v>
      </c>
      <c r="L31" s="512">
        <v>56871</v>
      </c>
      <c r="M31" s="508">
        <v>1</v>
      </c>
      <c r="N31" s="508">
        <v>639</v>
      </c>
      <c r="O31" s="512">
        <v>101</v>
      </c>
      <c r="P31" s="512">
        <v>64640</v>
      </c>
      <c r="Q31" s="549">
        <v>1.1366074097518946</v>
      </c>
      <c r="R31" s="513">
        <v>640</v>
      </c>
    </row>
    <row r="32" spans="1:18" ht="14.4" customHeight="1" x14ac:dyDescent="0.3">
      <c r="A32" s="507" t="s">
        <v>1507</v>
      </c>
      <c r="B32" s="508" t="s">
        <v>1508</v>
      </c>
      <c r="C32" s="508" t="s">
        <v>548</v>
      </c>
      <c r="D32" s="508" t="s">
        <v>1480</v>
      </c>
      <c r="E32" s="508" t="s">
        <v>1529</v>
      </c>
      <c r="F32" s="508" t="s">
        <v>1530</v>
      </c>
      <c r="G32" s="512">
        <v>26</v>
      </c>
      <c r="H32" s="512">
        <v>15808</v>
      </c>
      <c r="I32" s="508">
        <v>0.65</v>
      </c>
      <c r="J32" s="508">
        <v>608</v>
      </c>
      <c r="K32" s="512">
        <v>40</v>
      </c>
      <c r="L32" s="512">
        <v>24320</v>
      </c>
      <c r="M32" s="508">
        <v>1</v>
      </c>
      <c r="N32" s="508">
        <v>608</v>
      </c>
      <c r="O32" s="512">
        <v>25</v>
      </c>
      <c r="P32" s="512">
        <v>15225</v>
      </c>
      <c r="Q32" s="549">
        <v>0.62602796052631582</v>
      </c>
      <c r="R32" s="513">
        <v>609</v>
      </c>
    </row>
    <row r="33" spans="1:18" ht="14.4" customHeight="1" x14ac:dyDescent="0.3">
      <c r="A33" s="507" t="s">
        <v>1507</v>
      </c>
      <c r="B33" s="508" t="s">
        <v>1508</v>
      </c>
      <c r="C33" s="508" t="s">
        <v>548</v>
      </c>
      <c r="D33" s="508" t="s">
        <v>1480</v>
      </c>
      <c r="E33" s="508" t="s">
        <v>1529</v>
      </c>
      <c r="F33" s="508" t="s">
        <v>1531</v>
      </c>
      <c r="G33" s="512">
        <v>74</v>
      </c>
      <c r="H33" s="512">
        <v>44992</v>
      </c>
      <c r="I33" s="508">
        <v>0.76288659793814428</v>
      </c>
      <c r="J33" s="508">
        <v>608</v>
      </c>
      <c r="K33" s="512">
        <v>97</v>
      </c>
      <c r="L33" s="512">
        <v>58976</v>
      </c>
      <c r="M33" s="508">
        <v>1</v>
      </c>
      <c r="N33" s="508">
        <v>608</v>
      </c>
      <c r="O33" s="512">
        <v>70</v>
      </c>
      <c r="P33" s="512">
        <v>42630</v>
      </c>
      <c r="Q33" s="549">
        <v>0.72283640803038529</v>
      </c>
      <c r="R33" s="513">
        <v>609</v>
      </c>
    </row>
    <row r="34" spans="1:18" ht="14.4" customHeight="1" x14ac:dyDescent="0.3">
      <c r="A34" s="507" t="s">
        <v>1507</v>
      </c>
      <c r="B34" s="508" t="s">
        <v>1508</v>
      </c>
      <c r="C34" s="508" t="s">
        <v>548</v>
      </c>
      <c r="D34" s="508" t="s">
        <v>1480</v>
      </c>
      <c r="E34" s="508" t="s">
        <v>1532</v>
      </c>
      <c r="F34" s="508" t="s">
        <v>1533</v>
      </c>
      <c r="G34" s="512">
        <v>1172</v>
      </c>
      <c r="H34" s="512">
        <v>202756</v>
      </c>
      <c r="I34" s="508">
        <v>1.0371681415929204</v>
      </c>
      <c r="J34" s="508">
        <v>173</v>
      </c>
      <c r="K34" s="512">
        <v>1130</v>
      </c>
      <c r="L34" s="512">
        <v>195490</v>
      </c>
      <c r="M34" s="508">
        <v>1</v>
      </c>
      <c r="N34" s="508">
        <v>173</v>
      </c>
      <c r="O34" s="512">
        <v>1257</v>
      </c>
      <c r="P34" s="512">
        <v>218718</v>
      </c>
      <c r="Q34" s="549">
        <v>1.1188193769502277</v>
      </c>
      <c r="R34" s="513">
        <v>174</v>
      </c>
    </row>
    <row r="35" spans="1:18" ht="14.4" customHeight="1" x14ac:dyDescent="0.3">
      <c r="A35" s="507" t="s">
        <v>1507</v>
      </c>
      <c r="B35" s="508" t="s">
        <v>1508</v>
      </c>
      <c r="C35" s="508" t="s">
        <v>548</v>
      </c>
      <c r="D35" s="508" t="s">
        <v>1480</v>
      </c>
      <c r="E35" s="508" t="s">
        <v>1499</v>
      </c>
      <c r="F35" s="508" t="s">
        <v>1500</v>
      </c>
      <c r="G35" s="512">
        <v>2040</v>
      </c>
      <c r="H35" s="512">
        <v>783360</v>
      </c>
      <c r="I35" s="508">
        <v>1.5274165181548396</v>
      </c>
      <c r="J35" s="508">
        <v>384</v>
      </c>
      <c r="K35" s="512">
        <v>1478</v>
      </c>
      <c r="L35" s="512">
        <v>512866</v>
      </c>
      <c r="M35" s="508">
        <v>1</v>
      </c>
      <c r="N35" s="508">
        <v>347</v>
      </c>
      <c r="O35" s="512">
        <v>1138</v>
      </c>
      <c r="P35" s="512">
        <v>394886</v>
      </c>
      <c r="Q35" s="549">
        <v>0.76995940460081191</v>
      </c>
      <c r="R35" s="513">
        <v>347</v>
      </c>
    </row>
    <row r="36" spans="1:18" ht="14.4" customHeight="1" x14ac:dyDescent="0.3">
      <c r="A36" s="507" t="s">
        <v>1507</v>
      </c>
      <c r="B36" s="508" t="s">
        <v>1508</v>
      </c>
      <c r="C36" s="508" t="s">
        <v>548</v>
      </c>
      <c r="D36" s="508" t="s">
        <v>1480</v>
      </c>
      <c r="E36" s="508" t="s">
        <v>1534</v>
      </c>
      <c r="F36" s="508" t="s">
        <v>1535</v>
      </c>
      <c r="G36" s="512">
        <v>6839</v>
      </c>
      <c r="H36" s="512">
        <v>116263</v>
      </c>
      <c r="I36" s="508">
        <v>1.5258813029897367</v>
      </c>
      <c r="J36" s="508">
        <v>17</v>
      </c>
      <c r="K36" s="512">
        <v>4482</v>
      </c>
      <c r="L36" s="512">
        <v>76194</v>
      </c>
      <c r="M36" s="508">
        <v>1</v>
      </c>
      <c r="N36" s="508">
        <v>17</v>
      </c>
      <c r="O36" s="512">
        <v>4923</v>
      </c>
      <c r="P36" s="512">
        <v>83691</v>
      </c>
      <c r="Q36" s="549">
        <v>1.0983935742971886</v>
      </c>
      <c r="R36" s="513">
        <v>17</v>
      </c>
    </row>
    <row r="37" spans="1:18" ht="14.4" customHeight="1" x14ac:dyDescent="0.3">
      <c r="A37" s="507" t="s">
        <v>1507</v>
      </c>
      <c r="B37" s="508" t="s">
        <v>1508</v>
      </c>
      <c r="C37" s="508" t="s">
        <v>548</v>
      </c>
      <c r="D37" s="508" t="s">
        <v>1480</v>
      </c>
      <c r="E37" s="508" t="s">
        <v>1534</v>
      </c>
      <c r="F37" s="508" t="s">
        <v>1536</v>
      </c>
      <c r="G37" s="512">
        <v>269</v>
      </c>
      <c r="H37" s="512">
        <v>4573</v>
      </c>
      <c r="I37" s="508">
        <v>0.27674897119341563</v>
      </c>
      <c r="J37" s="508">
        <v>17</v>
      </c>
      <c r="K37" s="512">
        <v>972</v>
      </c>
      <c r="L37" s="512">
        <v>16524</v>
      </c>
      <c r="M37" s="508">
        <v>1</v>
      </c>
      <c r="N37" s="508">
        <v>17</v>
      </c>
      <c r="O37" s="512">
        <v>226</v>
      </c>
      <c r="P37" s="512">
        <v>3842</v>
      </c>
      <c r="Q37" s="549">
        <v>0.23251028806584362</v>
      </c>
      <c r="R37" s="513">
        <v>17</v>
      </c>
    </row>
    <row r="38" spans="1:18" ht="14.4" customHeight="1" x14ac:dyDescent="0.3">
      <c r="A38" s="507" t="s">
        <v>1507</v>
      </c>
      <c r="B38" s="508" t="s">
        <v>1508</v>
      </c>
      <c r="C38" s="508" t="s">
        <v>548</v>
      </c>
      <c r="D38" s="508" t="s">
        <v>1480</v>
      </c>
      <c r="E38" s="508" t="s">
        <v>1537</v>
      </c>
      <c r="F38" s="508" t="s">
        <v>1538</v>
      </c>
      <c r="G38" s="512">
        <v>76</v>
      </c>
      <c r="H38" s="512">
        <v>20748</v>
      </c>
      <c r="I38" s="508">
        <v>0.56090835360908353</v>
      </c>
      <c r="J38" s="508">
        <v>273</v>
      </c>
      <c r="K38" s="512">
        <v>135</v>
      </c>
      <c r="L38" s="512">
        <v>36990</v>
      </c>
      <c r="M38" s="508">
        <v>1</v>
      </c>
      <c r="N38" s="508">
        <v>274</v>
      </c>
      <c r="O38" s="512">
        <v>64</v>
      </c>
      <c r="P38" s="512">
        <v>17536</v>
      </c>
      <c r="Q38" s="549">
        <v>0.47407407407407409</v>
      </c>
      <c r="R38" s="513">
        <v>274</v>
      </c>
    </row>
    <row r="39" spans="1:18" ht="14.4" customHeight="1" x14ac:dyDescent="0.3">
      <c r="A39" s="507" t="s">
        <v>1507</v>
      </c>
      <c r="B39" s="508" t="s">
        <v>1508</v>
      </c>
      <c r="C39" s="508" t="s">
        <v>548</v>
      </c>
      <c r="D39" s="508" t="s">
        <v>1480</v>
      </c>
      <c r="E39" s="508" t="s">
        <v>1537</v>
      </c>
      <c r="F39" s="508" t="s">
        <v>1539</v>
      </c>
      <c r="G39" s="512">
        <v>1545</v>
      </c>
      <c r="H39" s="512">
        <v>421785</v>
      </c>
      <c r="I39" s="508">
        <v>20.254754129850173</v>
      </c>
      <c r="J39" s="508">
        <v>273</v>
      </c>
      <c r="K39" s="512">
        <v>76</v>
      </c>
      <c r="L39" s="512">
        <v>20824</v>
      </c>
      <c r="M39" s="508">
        <v>1</v>
      </c>
      <c r="N39" s="508">
        <v>274</v>
      </c>
      <c r="O39" s="512">
        <v>1045</v>
      </c>
      <c r="P39" s="512">
        <v>286330</v>
      </c>
      <c r="Q39" s="549">
        <v>13.75</v>
      </c>
      <c r="R39" s="513">
        <v>274</v>
      </c>
    </row>
    <row r="40" spans="1:18" ht="14.4" customHeight="1" x14ac:dyDescent="0.3">
      <c r="A40" s="507" t="s">
        <v>1507</v>
      </c>
      <c r="B40" s="508" t="s">
        <v>1508</v>
      </c>
      <c r="C40" s="508" t="s">
        <v>548</v>
      </c>
      <c r="D40" s="508" t="s">
        <v>1480</v>
      </c>
      <c r="E40" s="508" t="s">
        <v>1540</v>
      </c>
      <c r="F40" s="508" t="s">
        <v>1541</v>
      </c>
      <c r="G40" s="512">
        <v>1694</v>
      </c>
      <c r="H40" s="512">
        <v>240548</v>
      </c>
      <c r="I40" s="508">
        <v>1.4503424657534247</v>
      </c>
      <c r="J40" s="508">
        <v>142</v>
      </c>
      <c r="K40" s="512">
        <v>1168</v>
      </c>
      <c r="L40" s="512">
        <v>165856</v>
      </c>
      <c r="M40" s="508">
        <v>1</v>
      </c>
      <c r="N40" s="508">
        <v>142</v>
      </c>
      <c r="O40" s="512">
        <v>1225</v>
      </c>
      <c r="P40" s="512">
        <v>173847</v>
      </c>
      <c r="Q40" s="549">
        <v>1.0481803492185993</v>
      </c>
      <c r="R40" s="513">
        <v>141.91591836734693</v>
      </c>
    </row>
    <row r="41" spans="1:18" ht="14.4" customHeight="1" x14ac:dyDescent="0.3">
      <c r="A41" s="507" t="s">
        <v>1507</v>
      </c>
      <c r="B41" s="508" t="s">
        <v>1508</v>
      </c>
      <c r="C41" s="508" t="s">
        <v>548</v>
      </c>
      <c r="D41" s="508" t="s">
        <v>1480</v>
      </c>
      <c r="E41" s="508" t="s">
        <v>1542</v>
      </c>
      <c r="F41" s="508" t="s">
        <v>1541</v>
      </c>
      <c r="G41" s="512">
        <v>2419</v>
      </c>
      <c r="H41" s="512">
        <v>188682</v>
      </c>
      <c r="I41" s="508">
        <v>1.1731328806983512</v>
      </c>
      <c r="J41" s="508">
        <v>78</v>
      </c>
      <c r="K41" s="512">
        <v>2062</v>
      </c>
      <c r="L41" s="512">
        <v>160836</v>
      </c>
      <c r="M41" s="508">
        <v>1</v>
      </c>
      <c r="N41" s="508">
        <v>78</v>
      </c>
      <c r="O41" s="512">
        <v>2097</v>
      </c>
      <c r="P41" s="512">
        <v>163744</v>
      </c>
      <c r="Q41" s="549">
        <v>1.0180805292347483</v>
      </c>
      <c r="R41" s="513">
        <v>78.084883166428227</v>
      </c>
    </row>
    <row r="42" spans="1:18" ht="14.4" customHeight="1" x14ac:dyDescent="0.3">
      <c r="A42" s="507" t="s">
        <v>1507</v>
      </c>
      <c r="B42" s="508" t="s">
        <v>1508</v>
      </c>
      <c r="C42" s="508" t="s">
        <v>548</v>
      </c>
      <c r="D42" s="508" t="s">
        <v>1480</v>
      </c>
      <c r="E42" s="508" t="s">
        <v>1543</v>
      </c>
      <c r="F42" s="508" t="s">
        <v>1544</v>
      </c>
      <c r="G42" s="512">
        <v>1693</v>
      </c>
      <c r="H42" s="512">
        <v>529909</v>
      </c>
      <c r="I42" s="508">
        <v>1.444870102957857</v>
      </c>
      <c r="J42" s="508">
        <v>313</v>
      </c>
      <c r="K42" s="512">
        <v>1168</v>
      </c>
      <c r="L42" s="512">
        <v>366752</v>
      </c>
      <c r="M42" s="508">
        <v>1</v>
      </c>
      <c r="N42" s="508">
        <v>314</v>
      </c>
      <c r="O42" s="512">
        <v>1225</v>
      </c>
      <c r="P42" s="512">
        <v>384650</v>
      </c>
      <c r="Q42" s="549">
        <v>1.0488013698630136</v>
      </c>
      <c r="R42" s="513">
        <v>314</v>
      </c>
    </row>
    <row r="43" spans="1:18" ht="14.4" customHeight="1" x14ac:dyDescent="0.3">
      <c r="A43" s="507" t="s">
        <v>1507</v>
      </c>
      <c r="B43" s="508" t="s">
        <v>1508</v>
      </c>
      <c r="C43" s="508" t="s">
        <v>548</v>
      </c>
      <c r="D43" s="508" t="s">
        <v>1480</v>
      </c>
      <c r="E43" s="508" t="s">
        <v>1501</v>
      </c>
      <c r="F43" s="508" t="s">
        <v>1502</v>
      </c>
      <c r="G43" s="512">
        <v>2379</v>
      </c>
      <c r="H43" s="512">
        <v>1160952</v>
      </c>
      <c r="I43" s="508">
        <v>1.9940776365510133</v>
      </c>
      <c r="J43" s="508">
        <v>488</v>
      </c>
      <c r="K43" s="512">
        <v>1775</v>
      </c>
      <c r="L43" s="512">
        <v>582200</v>
      </c>
      <c r="M43" s="508">
        <v>1</v>
      </c>
      <c r="N43" s="508">
        <v>328</v>
      </c>
      <c r="O43" s="512">
        <v>1298</v>
      </c>
      <c r="P43" s="512">
        <v>425744</v>
      </c>
      <c r="Q43" s="549">
        <v>0.73126760563380278</v>
      </c>
      <c r="R43" s="513">
        <v>328</v>
      </c>
    </row>
    <row r="44" spans="1:18" ht="14.4" customHeight="1" x14ac:dyDescent="0.3">
      <c r="A44" s="507" t="s">
        <v>1507</v>
      </c>
      <c r="B44" s="508" t="s">
        <v>1508</v>
      </c>
      <c r="C44" s="508" t="s">
        <v>548</v>
      </c>
      <c r="D44" s="508" t="s">
        <v>1480</v>
      </c>
      <c r="E44" s="508" t="s">
        <v>1545</v>
      </c>
      <c r="F44" s="508" t="s">
        <v>1546</v>
      </c>
      <c r="G44" s="512">
        <v>1927</v>
      </c>
      <c r="H44" s="512">
        <v>314101</v>
      </c>
      <c r="I44" s="508">
        <v>0.72145263946087612</v>
      </c>
      <c r="J44" s="508">
        <v>163</v>
      </c>
      <c r="K44" s="512">
        <v>2671</v>
      </c>
      <c r="L44" s="512">
        <v>435373</v>
      </c>
      <c r="M44" s="508">
        <v>1</v>
      </c>
      <c r="N44" s="508">
        <v>163</v>
      </c>
      <c r="O44" s="512">
        <v>1748</v>
      </c>
      <c r="P44" s="512">
        <v>285077</v>
      </c>
      <c r="Q44" s="549">
        <v>0.65478796342446588</v>
      </c>
      <c r="R44" s="513">
        <v>163.087528604119</v>
      </c>
    </row>
    <row r="45" spans="1:18" ht="14.4" customHeight="1" x14ac:dyDescent="0.3">
      <c r="A45" s="507" t="s">
        <v>1507</v>
      </c>
      <c r="B45" s="508" t="s">
        <v>1508</v>
      </c>
      <c r="C45" s="508" t="s">
        <v>548</v>
      </c>
      <c r="D45" s="508" t="s">
        <v>1480</v>
      </c>
      <c r="E45" s="508" t="s">
        <v>1545</v>
      </c>
      <c r="F45" s="508" t="s">
        <v>1547</v>
      </c>
      <c r="G45" s="512">
        <v>167</v>
      </c>
      <c r="H45" s="512">
        <v>27221</v>
      </c>
      <c r="I45" s="508">
        <v>0.78773584905660377</v>
      </c>
      <c r="J45" s="508">
        <v>163</v>
      </c>
      <c r="K45" s="512">
        <v>212</v>
      </c>
      <c r="L45" s="512">
        <v>34556</v>
      </c>
      <c r="M45" s="508">
        <v>1</v>
      </c>
      <c r="N45" s="508">
        <v>163</v>
      </c>
      <c r="O45" s="512">
        <v>174</v>
      </c>
      <c r="P45" s="512">
        <v>28384</v>
      </c>
      <c r="Q45" s="549">
        <v>0.82139136474128949</v>
      </c>
      <c r="R45" s="513">
        <v>163.12643678160919</v>
      </c>
    </row>
    <row r="46" spans="1:18" ht="14.4" customHeight="1" x14ac:dyDescent="0.3">
      <c r="A46" s="507" t="s">
        <v>1507</v>
      </c>
      <c r="B46" s="508" t="s">
        <v>1508</v>
      </c>
      <c r="C46" s="508" t="s">
        <v>548</v>
      </c>
      <c r="D46" s="508" t="s">
        <v>1480</v>
      </c>
      <c r="E46" s="508" t="s">
        <v>1503</v>
      </c>
      <c r="F46" s="508" t="s">
        <v>1548</v>
      </c>
      <c r="G46" s="512">
        <v>2323</v>
      </c>
      <c r="H46" s="512">
        <v>548228</v>
      </c>
      <c r="I46" s="508">
        <v>1.4149645115498775</v>
      </c>
      <c r="J46" s="508">
        <v>236</v>
      </c>
      <c r="K46" s="512">
        <v>1722</v>
      </c>
      <c r="L46" s="512">
        <v>387450</v>
      </c>
      <c r="M46" s="508">
        <v>1</v>
      </c>
      <c r="N46" s="508">
        <v>225</v>
      </c>
      <c r="O46" s="512">
        <v>1246</v>
      </c>
      <c r="P46" s="512">
        <v>280506</v>
      </c>
      <c r="Q46" s="549">
        <v>0.7239798683701123</v>
      </c>
      <c r="R46" s="513">
        <v>225.12520064205458</v>
      </c>
    </row>
    <row r="47" spans="1:18" ht="14.4" customHeight="1" x14ac:dyDescent="0.3">
      <c r="A47" s="507" t="s">
        <v>1507</v>
      </c>
      <c r="B47" s="508" t="s">
        <v>1508</v>
      </c>
      <c r="C47" s="508" t="s">
        <v>548</v>
      </c>
      <c r="D47" s="508" t="s">
        <v>1480</v>
      </c>
      <c r="E47" s="508" t="s">
        <v>1503</v>
      </c>
      <c r="F47" s="508" t="s">
        <v>1504</v>
      </c>
      <c r="G47" s="512">
        <v>34</v>
      </c>
      <c r="H47" s="512">
        <v>8024</v>
      </c>
      <c r="I47" s="508">
        <v>1.621010101010101</v>
      </c>
      <c r="J47" s="508">
        <v>236</v>
      </c>
      <c r="K47" s="512">
        <v>22</v>
      </c>
      <c r="L47" s="512">
        <v>4950</v>
      </c>
      <c r="M47" s="508">
        <v>1</v>
      </c>
      <c r="N47" s="508">
        <v>225</v>
      </c>
      <c r="O47" s="512">
        <v>14</v>
      </c>
      <c r="P47" s="512">
        <v>3151</v>
      </c>
      <c r="Q47" s="549">
        <v>0.63656565656565656</v>
      </c>
      <c r="R47" s="513">
        <v>225.07142857142858</v>
      </c>
    </row>
    <row r="48" spans="1:18" ht="14.4" customHeight="1" x14ac:dyDescent="0.3">
      <c r="A48" s="507" t="s">
        <v>1507</v>
      </c>
      <c r="B48" s="508" t="s">
        <v>1508</v>
      </c>
      <c r="C48" s="508" t="s">
        <v>548</v>
      </c>
      <c r="D48" s="508" t="s">
        <v>1480</v>
      </c>
      <c r="E48" s="508" t="s">
        <v>1549</v>
      </c>
      <c r="F48" s="508" t="s">
        <v>1513</v>
      </c>
      <c r="G48" s="512">
        <v>3233</v>
      </c>
      <c r="H48" s="512">
        <v>232776</v>
      </c>
      <c r="I48" s="508">
        <v>1.2448979591836735</v>
      </c>
      <c r="J48" s="508">
        <v>72</v>
      </c>
      <c r="K48" s="512">
        <v>2597</v>
      </c>
      <c r="L48" s="512">
        <v>186984</v>
      </c>
      <c r="M48" s="508">
        <v>1</v>
      </c>
      <c r="N48" s="508">
        <v>72</v>
      </c>
      <c r="O48" s="512">
        <v>3017</v>
      </c>
      <c r="P48" s="512">
        <v>217449</v>
      </c>
      <c r="Q48" s="549">
        <v>1.1629283788987292</v>
      </c>
      <c r="R48" s="513">
        <v>72.074577394763011</v>
      </c>
    </row>
    <row r="49" spans="1:18" ht="14.4" customHeight="1" x14ac:dyDescent="0.3">
      <c r="A49" s="507" t="s">
        <v>1507</v>
      </c>
      <c r="B49" s="508" t="s">
        <v>1508</v>
      </c>
      <c r="C49" s="508" t="s">
        <v>548</v>
      </c>
      <c r="D49" s="508" t="s">
        <v>1480</v>
      </c>
      <c r="E49" s="508" t="s">
        <v>1550</v>
      </c>
      <c r="F49" s="508" t="s">
        <v>1551</v>
      </c>
      <c r="G49" s="512">
        <v>491</v>
      </c>
      <c r="H49" s="512">
        <v>36334</v>
      </c>
      <c r="I49" s="508">
        <v>1.7468269230769231</v>
      </c>
      <c r="J49" s="508">
        <v>74</v>
      </c>
      <c r="K49" s="512">
        <v>400</v>
      </c>
      <c r="L49" s="512">
        <v>20800</v>
      </c>
      <c r="M49" s="508">
        <v>1</v>
      </c>
      <c r="N49" s="508">
        <v>52</v>
      </c>
      <c r="O49" s="512">
        <v>253</v>
      </c>
      <c r="P49" s="512">
        <v>13172</v>
      </c>
      <c r="Q49" s="549">
        <v>0.63326923076923081</v>
      </c>
      <c r="R49" s="513">
        <v>52.063241106719367</v>
      </c>
    </row>
    <row r="50" spans="1:18" ht="14.4" customHeight="1" x14ac:dyDescent="0.3">
      <c r="A50" s="507" t="s">
        <v>1507</v>
      </c>
      <c r="B50" s="508" t="s">
        <v>1508</v>
      </c>
      <c r="C50" s="508" t="s">
        <v>548</v>
      </c>
      <c r="D50" s="508" t="s">
        <v>1480</v>
      </c>
      <c r="E50" s="508" t="s">
        <v>1550</v>
      </c>
      <c r="F50" s="508" t="s">
        <v>1552</v>
      </c>
      <c r="G50" s="512">
        <v>24</v>
      </c>
      <c r="H50" s="512">
        <v>1776</v>
      </c>
      <c r="I50" s="508">
        <v>1.8974358974358974</v>
      </c>
      <c r="J50" s="508">
        <v>74</v>
      </c>
      <c r="K50" s="512">
        <v>18</v>
      </c>
      <c r="L50" s="512">
        <v>936</v>
      </c>
      <c r="M50" s="508">
        <v>1</v>
      </c>
      <c r="N50" s="508">
        <v>52</v>
      </c>
      <c r="O50" s="512">
        <v>15</v>
      </c>
      <c r="P50" s="512">
        <v>783</v>
      </c>
      <c r="Q50" s="549">
        <v>0.83653846153846156</v>
      </c>
      <c r="R50" s="513">
        <v>52.2</v>
      </c>
    </row>
    <row r="51" spans="1:18" ht="14.4" customHeight="1" x14ac:dyDescent="0.3">
      <c r="A51" s="507" t="s">
        <v>1507</v>
      </c>
      <c r="B51" s="508" t="s">
        <v>1508</v>
      </c>
      <c r="C51" s="508" t="s">
        <v>548</v>
      </c>
      <c r="D51" s="508" t="s">
        <v>1480</v>
      </c>
      <c r="E51" s="508" t="s">
        <v>1505</v>
      </c>
      <c r="F51" s="508" t="s">
        <v>1506</v>
      </c>
      <c r="G51" s="512">
        <v>3665</v>
      </c>
      <c r="H51" s="512">
        <v>1044525</v>
      </c>
      <c r="I51" s="508">
        <v>0.71747238707550276</v>
      </c>
      <c r="J51" s="508">
        <v>285</v>
      </c>
      <c r="K51" s="512">
        <v>3033</v>
      </c>
      <c r="L51" s="512">
        <v>1455840</v>
      </c>
      <c r="M51" s="508">
        <v>1</v>
      </c>
      <c r="N51" s="508">
        <v>480</v>
      </c>
      <c r="O51" s="512">
        <v>2244</v>
      </c>
      <c r="P51" s="512">
        <v>1077120</v>
      </c>
      <c r="Q51" s="549">
        <v>0.73986152324431254</v>
      </c>
      <c r="R51" s="513">
        <v>480</v>
      </c>
    </row>
    <row r="52" spans="1:18" ht="14.4" customHeight="1" x14ac:dyDescent="0.3">
      <c r="A52" s="507" t="s">
        <v>1507</v>
      </c>
      <c r="B52" s="508" t="s">
        <v>1508</v>
      </c>
      <c r="C52" s="508" t="s">
        <v>548</v>
      </c>
      <c r="D52" s="508" t="s">
        <v>1480</v>
      </c>
      <c r="E52" s="508" t="s">
        <v>1553</v>
      </c>
      <c r="F52" s="508" t="s">
        <v>1554</v>
      </c>
      <c r="G52" s="512">
        <v>46</v>
      </c>
      <c r="H52" s="512">
        <v>10534</v>
      </c>
      <c r="I52" s="508">
        <v>5.7249999999999996</v>
      </c>
      <c r="J52" s="508">
        <v>229</v>
      </c>
      <c r="K52" s="512">
        <v>8</v>
      </c>
      <c r="L52" s="512">
        <v>1840</v>
      </c>
      <c r="M52" s="508">
        <v>1</v>
      </c>
      <c r="N52" s="508">
        <v>230</v>
      </c>
      <c r="O52" s="512">
        <v>7</v>
      </c>
      <c r="P52" s="512">
        <v>1610</v>
      </c>
      <c r="Q52" s="549">
        <v>0.875</v>
      </c>
      <c r="R52" s="513">
        <v>230</v>
      </c>
    </row>
    <row r="53" spans="1:18" ht="14.4" customHeight="1" x14ac:dyDescent="0.3">
      <c r="A53" s="507" t="s">
        <v>1507</v>
      </c>
      <c r="B53" s="508" t="s">
        <v>1508</v>
      </c>
      <c r="C53" s="508" t="s">
        <v>548</v>
      </c>
      <c r="D53" s="508" t="s">
        <v>1480</v>
      </c>
      <c r="E53" s="508" t="s">
        <v>1553</v>
      </c>
      <c r="F53" s="508" t="s">
        <v>1555</v>
      </c>
      <c r="G53" s="512">
        <v>216</v>
      </c>
      <c r="H53" s="512">
        <v>49464</v>
      </c>
      <c r="I53" s="508">
        <v>4.2168797953964194</v>
      </c>
      <c r="J53" s="508">
        <v>229</v>
      </c>
      <c r="K53" s="512">
        <v>51</v>
      </c>
      <c r="L53" s="512">
        <v>11730</v>
      </c>
      <c r="M53" s="508">
        <v>1</v>
      </c>
      <c r="N53" s="508">
        <v>230</v>
      </c>
      <c r="O53" s="512">
        <v>42</v>
      </c>
      <c r="P53" s="512">
        <v>9660</v>
      </c>
      <c r="Q53" s="549">
        <v>0.82352941176470584</v>
      </c>
      <c r="R53" s="513">
        <v>230</v>
      </c>
    </row>
    <row r="54" spans="1:18" ht="14.4" customHeight="1" x14ac:dyDescent="0.3">
      <c r="A54" s="507" t="s">
        <v>1507</v>
      </c>
      <c r="B54" s="508" t="s">
        <v>1508</v>
      </c>
      <c r="C54" s="508" t="s">
        <v>548</v>
      </c>
      <c r="D54" s="508" t="s">
        <v>1480</v>
      </c>
      <c r="E54" s="508" t="s">
        <v>1556</v>
      </c>
      <c r="F54" s="508" t="s">
        <v>1557</v>
      </c>
      <c r="G54" s="512">
        <v>907</v>
      </c>
      <c r="H54" s="512">
        <v>1098377</v>
      </c>
      <c r="I54" s="508">
        <v>0.89008832188420017</v>
      </c>
      <c r="J54" s="508">
        <v>1211</v>
      </c>
      <c r="K54" s="512">
        <v>1019</v>
      </c>
      <c r="L54" s="512">
        <v>1234009</v>
      </c>
      <c r="M54" s="508">
        <v>1</v>
      </c>
      <c r="N54" s="508">
        <v>1211</v>
      </c>
      <c r="O54" s="512">
        <v>1190</v>
      </c>
      <c r="P54" s="512">
        <v>1442280</v>
      </c>
      <c r="Q54" s="549">
        <v>1.1687759165451792</v>
      </c>
      <c r="R54" s="513">
        <v>1212</v>
      </c>
    </row>
    <row r="55" spans="1:18" ht="14.4" customHeight="1" x14ac:dyDescent="0.3">
      <c r="A55" s="507" t="s">
        <v>1507</v>
      </c>
      <c r="B55" s="508" t="s">
        <v>1508</v>
      </c>
      <c r="C55" s="508" t="s">
        <v>548</v>
      </c>
      <c r="D55" s="508" t="s">
        <v>1480</v>
      </c>
      <c r="E55" s="508" t="s">
        <v>1558</v>
      </c>
      <c r="F55" s="508" t="s">
        <v>1559</v>
      </c>
      <c r="G55" s="512">
        <v>143</v>
      </c>
      <c r="H55" s="512">
        <v>16302</v>
      </c>
      <c r="I55" s="508">
        <v>0.96621621621621623</v>
      </c>
      <c r="J55" s="508">
        <v>114</v>
      </c>
      <c r="K55" s="512">
        <v>148</v>
      </c>
      <c r="L55" s="512">
        <v>16872</v>
      </c>
      <c r="M55" s="508">
        <v>1</v>
      </c>
      <c r="N55" s="508">
        <v>114</v>
      </c>
      <c r="O55" s="512">
        <v>139</v>
      </c>
      <c r="P55" s="512">
        <v>15985</v>
      </c>
      <c r="Q55" s="549">
        <v>0.94742769084874345</v>
      </c>
      <c r="R55" s="513">
        <v>115</v>
      </c>
    </row>
    <row r="56" spans="1:18" ht="14.4" customHeight="1" x14ac:dyDescent="0.3">
      <c r="A56" s="507" t="s">
        <v>1507</v>
      </c>
      <c r="B56" s="508" t="s">
        <v>1508</v>
      </c>
      <c r="C56" s="508" t="s">
        <v>548</v>
      </c>
      <c r="D56" s="508" t="s">
        <v>1480</v>
      </c>
      <c r="E56" s="508" t="s">
        <v>1558</v>
      </c>
      <c r="F56" s="508" t="s">
        <v>1560</v>
      </c>
      <c r="G56" s="512">
        <v>716</v>
      </c>
      <c r="H56" s="512">
        <v>81624</v>
      </c>
      <c r="I56" s="508">
        <v>0.97150610583446406</v>
      </c>
      <c r="J56" s="508">
        <v>114</v>
      </c>
      <c r="K56" s="512">
        <v>737</v>
      </c>
      <c r="L56" s="512">
        <v>84018</v>
      </c>
      <c r="M56" s="508">
        <v>1</v>
      </c>
      <c r="N56" s="508">
        <v>114</v>
      </c>
      <c r="O56" s="512">
        <v>820</v>
      </c>
      <c r="P56" s="512">
        <v>94300</v>
      </c>
      <c r="Q56" s="549">
        <v>1.1223785379323479</v>
      </c>
      <c r="R56" s="513">
        <v>115</v>
      </c>
    </row>
    <row r="57" spans="1:18" ht="14.4" customHeight="1" x14ac:dyDescent="0.3">
      <c r="A57" s="507" t="s">
        <v>1507</v>
      </c>
      <c r="B57" s="508" t="s">
        <v>1508</v>
      </c>
      <c r="C57" s="508" t="s">
        <v>548</v>
      </c>
      <c r="D57" s="508" t="s">
        <v>1480</v>
      </c>
      <c r="E57" s="508" t="s">
        <v>1561</v>
      </c>
      <c r="F57" s="508" t="s">
        <v>1562</v>
      </c>
      <c r="G57" s="512">
        <v>35</v>
      </c>
      <c r="H57" s="512">
        <v>12110</v>
      </c>
      <c r="I57" s="508">
        <v>5.8165225744476468</v>
      </c>
      <c r="J57" s="508">
        <v>346</v>
      </c>
      <c r="K57" s="512">
        <v>6</v>
      </c>
      <c r="L57" s="512">
        <v>2082</v>
      </c>
      <c r="M57" s="508">
        <v>1</v>
      </c>
      <c r="N57" s="508">
        <v>347</v>
      </c>
      <c r="O57" s="512">
        <v>27</v>
      </c>
      <c r="P57" s="512">
        <v>9369</v>
      </c>
      <c r="Q57" s="549">
        <v>4.5</v>
      </c>
      <c r="R57" s="513">
        <v>347</v>
      </c>
    </row>
    <row r="58" spans="1:18" ht="14.4" customHeight="1" x14ac:dyDescent="0.3">
      <c r="A58" s="507" t="s">
        <v>1507</v>
      </c>
      <c r="B58" s="508" t="s">
        <v>1508</v>
      </c>
      <c r="C58" s="508" t="s">
        <v>548</v>
      </c>
      <c r="D58" s="508" t="s">
        <v>1480</v>
      </c>
      <c r="E58" s="508" t="s">
        <v>1563</v>
      </c>
      <c r="F58" s="508" t="s">
        <v>1564</v>
      </c>
      <c r="G58" s="512">
        <v>317</v>
      </c>
      <c r="H58" s="512">
        <v>18703</v>
      </c>
      <c r="I58" s="508">
        <v>158.5</v>
      </c>
      <c r="J58" s="508">
        <v>59</v>
      </c>
      <c r="K58" s="512">
        <v>2</v>
      </c>
      <c r="L58" s="512">
        <v>118</v>
      </c>
      <c r="M58" s="508">
        <v>1</v>
      </c>
      <c r="N58" s="508">
        <v>59</v>
      </c>
      <c r="O58" s="512"/>
      <c r="P58" s="512"/>
      <c r="Q58" s="549"/>
      <c r="R58" s="513"/>
    </row>
    <row r="59" spans="1:18" ht="14.4" customHeight="1" x14ac:dyDescent="0.3">
      <c r="A59" s="507" t="s">
        <v>1507</v>
      </c>
      <c r="B59" s="508" t="s">
        <v>1508</v>
      </c>
      <c r="C59" s="508" t="s">
        <v>548</v>
      </c>
      <c r="D59" s="508" t="s">
        <v>1480</v>
      </c>
      <c r="E59" s="508" t="s">
        <v>1565</v>
      </c>
      <c r="F59" s="508" t="s">
        <v>1566</v>
      </c>
      <c r="G59" s="512">
        <v>2</v>
      </c>
      <c r="H59" s="512">
        <v>300</v>
      </c>
      <c r="I59" s="508">
        <v>0.16666666666666666</v>
      </c>
      <c r="J59" s="508">
        <v>150</v>
      </c>
      <c r="K59" s="512">
        <v>12</v>
      </c>
      <c r="L59" s="512">
        <v>1800</v>
      </c>
      <c r="M59" s="508">
        <v>1</v>
      </c>
      <c r="N59" s="508">
        <v>150</v>
      </c>
      <c r="O59" s="512">
        <v>7</v>
      </c>
      <c r="P59" s="512">
        <v>1057</v>
      </c>
      <c r="Q59" s="549">
        <v>0.5872222222222222</v>
      </c>
      <c r="R59" s="513">
        <v>151</v>
      </c>
    </row>
    <row r="60" spans="1:18" ht="14.4" customHeight="1" x14ac:dyDescent="0.3">
      <c r="A60" s="507" t="s">
        <v>1507</v>
      </c>
      <c r="B60" s="508" t="s">
        <v>1508</v>
      </c>
      <c r="C60" s="508" t="s">
        <v>548</v>
      </c>
      <c r="D60" s="508" t="s">
        <v>1480</v>
      </c>
      <c r="E60" s="508" t="s">
        <v>1565</v>
      </c>
      <c r="F60" s="508" t="s">
        <v>1567</v>
      </c>
      <c r="G60" s="512">
        <v>2</v>
      </c>
      <c r="H60" s="512">
        <v>300</v>
      </c>
      <c r="I60" s="508">
        <v>0.66666666666666663</v>
      </c>
      <c r="J60" s="508">
        <v>150</v>
      </c>
      <c r="K60" s="512">
        <v>3</v>
      </c>
      <c r="L60" s="512">
        <v>450</v>
      </c>
      <c r="M60" s="508">
        <v>1</v>
      </c>
      <c r="N60" s="508">
        <v>150</v>
      </c>
      <c r="O60" s="512">
        <v>3</v>
      </c>
      <c r="P60" s="512">
        <v>453</v>
      </c>
      <c r="Q60" s="549">
        <v>1.0066666666666666</v>
      </c>
      <c r="R60" s="513">
        <v>151</v>
      </c>
    </row>
    <row r="61" spans="1:18" ht="14.4" customHeight="1" x14ac:dyDescent="0.3">
      <c r="A61" s="507" t="s">
        <v>1507</v>
      </c>
      <c r="B61" s="508" t="s">
        <v>1508</v>
      </c>
      <c r="C61" s="508" t="s">
        <v>548</v>
      </c>
      <c r="D61" s="508" t="s">
        <v>1480</v>
      </c>
      <c r="E61" s="508" t="s">
        <v>1568</v>
      </c>
      <c r="F61" s="508" t="s">
        <v>1569</v>
      </c>
      <c r="G61" s="512">
        <v>69</v>
      </c>
      <c r="H61" s="512">
        <v>73416</v>
      </c>
      <c r="I61" s="508">
        <v>0.94431796256994016</v>
      </c>
      <c r="J61" s="508">
        <v>1064</v>
      </c>
      <c r="K61" s="512">
        <v>73</v>
      </c>
      <c r="L61" s="512">
        <v>77745</v>
      </c>
      <c r="M61" s="508">
        <v>1</v>
      </c>
      <c r="N61" s="508">
        <v>1065</v>
      </c>
      <c r="O61" s="512">
        <v>56</v>
      </c>
      <c r="P61" s="512">
        <v>59752</v>
      </c>
      <c r="Q61" s="549">
        <v>0.76856389478423048</v>
      </c>
      <c r="R61" s="513">
        <v>1067</v>
      </c>
    </row>
    <row r="62" spans="1:18" ht="14.4" customHeight="1" x14ac:dyDescent="0.3">
      <c r="A62" s="507" t="s">
        <v>1507</v>
      </c>
      <c r="B62" s="508" t="s">
        <v>1508</v>
      </c>
      <c r="C62" s="508" t="s">
        <v>548</v>
      </c>
      <c r="D62" s="508" t="s">
        <v>1480</v>
      </c>
      <c r="E62" s="508" t="s">
        <v>1570</v>
      </c>
      <c r="F62" s="508" t="s">
        <v>1571</v>
      </c>
      <c r="G62" s="512">
        <v>28</v>
      </c>
      <c r="H62" s="512">
        <v>8428</v>
      </c>
      <c r="I62" s="508">
        <v>0.96232016442110069</v>
      </c>
      <c r="J62" s="508">
        <v>301</v>
      </c>
      <c r="K62" s="512">
        <v>29</v>
      </c>
      <c r="L62" s="512">
        <v>8758</v>
      </c>
      <c r="M62" s="508">
        <v>1</v>
      </c>
      <c r="N62" s="508">
        <v>302</v>
      </c>
      <c r="O62" s="512">
        <v>41</v>
      </c>
      <c r="P62" s="512">
        <v>12382</v>
      </c>
      <c r="Q62" s="549">
        <v>1.4137931034482758</v>
      </c>
      <c r="R62" s="513">
        <v>302</v>
      </c>
    </row>
    <row r="63" spans="1:18" ht="14.4" customHeight="1" x14ac:dyDescent="0.3">
      <c r="A63" s="507" t="s">
        <v>1507</v>
      </c>
      <c r="B63" s="508" t="s">
        <v>1508</v>
      </c>
      <c r="C63" s="508" t="s">
        <v>548</v>
      </c>
      <c r="D63" s="508" t="s">
        <v>1480</v>
      </c>
      <c r="E63" s="508" t="s">
        <v>1572</v>
      </c>
      <c r="F63" s="508" t="s">
        <v>1573</v>
      </c>
      <c r="G63" s="512">
        <v>1</v>
      </c>
      <c r="H63" s="512">
        <v>812</v>
      </c>
      <c r="I63" s="508"/>
      <c r="J63" s="508">
        <v>812</v>
      </c>
      <c r="K63" s="512"/>
      <c r="L63" s="512"/>
      <c r="M63" s="508"/>
      <c r="N63" s="508"/>
      <c r="O63" s="512"/>
      <c r="P63" s="512"/>
      <c r="Q63" s="549"/>
      <c r="R63" s="513"/>
    </row>
    <row r="64" spans="1:18" ht="14.4" customHeight="1" x14ac:dyDescent="0.3">
      <c r="A64" s="507" t="s">
        <v>1507</v>
      </c>
      <c r="B64" s="508" t="s">
        <v>1508</v>
      </c>
      <c r="C64" s="508" t="s">
        <v>548</v>
      </c>
      <c r="D64" s="508" t="s">
        <v>1480</v>
      </c>
      <c r="E64" s="508" t="s">
        <v>1574</v>
      </c>
      <c r="F64" s="508" t="s">
        <v>1575</v>
      </c>
      <c r="G64" s="512">
        <v>5</v>
      </c>
      <c r="H64" s="512">
        <v>3755</v>
      </c>
      <c r="I64" s="508">
        <v>2.5</v>
      </c>
      <c r="J64" s="508">
        <v>751</v>
      </c>
      <c r="K64" s="512">
        <v>2</v>
      </c>
      <c r="L64" s="512">
        <v>1502</v>
      </c>
      <c r="M64" s="508">
        <v>1</v>
      </c>
      <c r="N64" s="508">
        <v>751</v>
      </c>
      <c r="O64" s="512">
        <v>5</v>
      </c>
      <c r="P64" s="512">
        <v>3760</v>
      </c>
      <c r="Q64" s="549">
        <v>2.5033288948069239</v>
      </c>
      <c r="R64" s="513">
        <v>752</v>
      </c>
    </row>
    <row r="65" spans="1:18" ht="14.4" customHeight="1" x14ac:dyDescent="0.3">
      <c r="A65" s="507" t="s">
        <v>1507</v>
      </c>
      <c r="B65" s="508" t="s">
        <v>1508</v>
      </c>
      <c r="C65" s="508" t="s">
        <v>548</v>
      </c>
      <c r="D65" s="508" t="s">
        <v>1480</v>
      </c>
      <c r="E65" s="508" t="s">
        <v>1574</v>
      </c>
      <c r="F65" s="508" t="s">
        <v>1576</v>
      </c>
      <c r="G65" s="512">
        <v>2</v>
      </c>
      <c r="H65" s="512">
        <v>1502</v>
      </c>
      <c r="I65" s="508">
        <v>0.66666666666666663</v>
      </c>
      <c r="J65" s="508">
        <v>751</v>
      </c>
      <c r="K65" s="512">
        <v>3</v>
      </c>
      <c r="L65" s="512">
        <v>2253</v>
      </c>
      <c r="M65" s="508">
        <v>1</v>
      </c>
      <c r="N65" s="508">
        <v>751</v>
      </c>
      <c r="O65" s="512">
        <v>2</v>
      </c>
      <c r="P65" s="512">
        <v>1504</v>
      </c>
      <c r="Q65" s="549">
        <v>0.66755437194851308</v>
      </c>
      <c r="R65" s="513">
        <v>752</v>
      </c>
    </row>
    <row r="66" spans="1:18" ht="14.4" customHeight="1" x14ac:dyDescent="0.3">
      <c r="A66" s="507" t="s">
        <v>1507</v>
      </c>
      <c r="B66" s="508" t="s">
        <v>1508</v>
      </c>
      <c r="C66" s="508" t="s">
        <v>553</v>
      </c>
      <c r="D66" s="508" t="s">
        <v>1509</v>
      </c>
      <c r="E66" s="508" t="s">
        <v>1510</v>
      </c>
      <c r="F66" s="508" t="s">
        <v>1511</v>
      </c>
      <c r="G66" s="512"/>
      <c r="H66" s="512"/>
      <c r="I66" s="508"/>
      <c r="J66" s="508"/>
      <c r="K66" s="512">
        <v>120</v>
      </c>
      <c r="L66" s="512">
        <v>125391.59999999999</v>
      </c>
      <c r="M66" s="508">
        <v>1</v>
      </c>
      <c r="N66" s="508">
        <v>1044.9299999999998</v>
      </c>
      <c r="O66" s="512"/>
      <c r="P66" s="512"/>
      <c r="Q66" s="549"/>
      <c r="R66" s="513"/>
    </row>
    <row r="67" spans="1:18" ht="14.4" customHeight="1" x14ac:dyDescent="0.3">
      <c r="A67" s="507" t="s">
        <v>1507</v>
      </c>
      <c r="B67" s="508" t="s">
        <v>1508</v>
      </c>
      <c r="C67" s="508" t="s">
        <v>553</v>
      </c>
      <c r="D67" s="508" t="s">
        <v>1480</v>
      </c>
      <c r="E67" s="508" t="s">
        <v>1499</v>
      </c>
      <c r="F67" s="508" t="s">
        <v>1500</v>
      </c>
      <c r="G67" s="512"/>
      <c r="H67" s="512"/>
      <c r="I67" s="508"/>
      <c r="J67" s="508"/>
      <c r="K67" s="512">
        <v>181</v>
      </c>
      <c r="L67" s="512">
        <v>62807</v>
      </c>
      <c r="M67" s="508">
        <v>1</v>
      </c>
      <c r="N67" s="508">
        <v>347</v>
      </c>
      <c r="O67" s="512">
        <v>156</v>
      </c>
      <c r="P67" s="512">
        <v>54132</v>
      </c>
      <c r="Q67" s="549">
        <v>0.86187845303867405</v>
      </c>
      <c r="R67" s="513">
        <v>347</v>
      </c>
    </row>
    <row r="68" spans="1:18" ht="14.4" customHeight="1" x14ac:dyDescent="0.3">
      <c r="A68" s="507" t="s">
        <v>1507</v>
      </c>
      <c r="B68" s="508" t="s">
        <v>1508</v>
      </c>
      <c r="C68" s="508" t="s">
        <v>553</v>
      </c>
      <c r="D68" s="508" t="s">
        <v>1480</v>
      </c>
      <c r="E68" s="508" t="s">
        <v>1534</v>
      </c>
      <c r="F68" s="508" t="s">
        <v>1535</v>
      </c>
      <c r="G68" s="512"/>
      <c r="H68" s="512"/>
      <c r="I68" s="508"/>
      <c r="J68" s="508"/>
      <c r="K68" s="512">
        <v>178</v>
      </c>
      <c r="L68" s="512">
        <v>3026</v>
      </c>
      <c r="M68" s="508">
        <v>1</v>
      </c>
      <c r="N68" s="508">
        <v>17</v>
      </c>
      <c r="O68" s="512"/>
      <c r="P68" s="512"/>
      <c r="Q68" s="549"/>
      <c r="R68" s="513"/>
    </row>
    <row r="69" spans="1:18" ht="14.4" customHeight="1" x14ac:dyDescent="0.3">
      <c r="A69" s="507" t="s">
        <v>1507</v>
      </c>
      <c r="B69" s="508" t="s">
        <v>1508</v>
      </c>
      <c r="C69" s="508" t="s">
        <v>553</v>
      </c>
      <c r="D69" s="508" t="s">
        <v>1480</v>
      </c>
      <c r="E69" s="508" t="s">
        <v>1501</v>
      </c>
      <c r="F69" s="508" t="s">
        <v>1502</v>
      </c>
      <c r="G69" s="512"/>
      <c r="H69" s="512"/>
      <c r="I69" s="508"/>
      <c r="J69" s="508"/>
      <c r="K69" s="512">
        <v>181</v>
      </c>
      <c r="L69" s="512">
        <v>59368</v>
      </c>
      <c r="M69" s="508">
        <v>1</v>
      </c>
      <c r="N69" s="508">
        <v>328</v>
      </c>
      <c r="O69" s="512">
        <v>156</v>
      </c>
      <c r="P69" s="512">
        <v>51168</v>
      </c>
      <c r="Q69" s="549">
        <v>0.86187845303867405</v>
      </c>
      <c r="R69" s="513">
        <v>328</v>
      </c>
    </row>
    <row r="70" spans="1:18" ht="14.4" customHeight="1" x14ac:dyDescent="0.3">
      <c r="A70" s="507" t="s">
        <v>1507</v>
      </c>
      <c r="B70" s="508" t="s">
        <v>1508</v>
      </c>
      <c r="C70" s="508" t="s">
        <v>553</v>
      </c>
      <c r="D70" s="508" t="s">
        <v>1480</v>
      </c>
      <c r="E70" s="508" t="s">
        <v>1503</v>
      </c>
      <c r="F70" s="508" t="s">
        <v>1548</v>
      </c>
      <c r="G70" s="512"/>
      <c r="H70" s="512"/>
      <c r="I70" s="508"/>
      <c r="J70" s="508"/>
      <c r="K70" s="512">
        <v>181</v>
      </c>
      <c r="L70" s="512">
        <v>40725</v>
      </c>
      <c r="M70" s="508">
        <v>1</v>
      </c>
      <c r="N70" s="508">
        <v>225</v>
      </c>
      <c r="O70" s="512">
        <v>156</v>
      </c>
      <c r="P70" s="512">
        <v>35121</v>
      </c>
      <c r="Q70" s="549">
        <v>0.86239410681399631</v>
      </c>
      <c r="R70" s="513">
        <v>225.13461538461539</v>
      </c>
    </row>
    <row r="71" spans="1:18" ht="14.4" customHeight="1" x14ac:dyDescent="0.3">
      <c r="A71" s="507" t="s">
        <v>1507</v>
      </c>
      <c r="B71" s="508" t="s">
        <v>1508</v>
      </c>
      <c r="C71" s="508" t="s">
        <v>553</v>
      </c>
      <c r="D71" s="508" t="s">
        <v>1480</v>
      </c>
      <c r="E71" s="508" t="s">
        <v>1505</v>
      </c>
      <c r="F71" s="508" t="s">
        <v>1506</v>
      </c>
      <c r="G71" s="512"/>
      <c r="H71" s="512"/>
      <c r="I71" s="508"/>
      <c r="J71" s="508"/>
      <c r="K71" s="512">
        <v>181</v>
      </c>
      <c r="L71" s="512">
        <v>86880</v>
      </c>
      <c r="M71" s="508">
        <v>1</v>
      </c>
      <c r="N71" s="508">
        <v>480</v>
      </c>
      <c r="O71" s="512">
        <v>156</v>
      </c>
      <c r="P71" s="512">
        <v>74880</v>
      </c>
      <c r="Q71" s="549">
        <v>0.86187845303867405</v>
      </c>
      <c r="R71" s="513">
        <v>480</v>
      </c>
    </row>
    <row r="72" spans="1:18" ht="14.4" customHeight="1" thickBot="1" x14ac:dyDescent="0.35">
      <c r="A72" s="514" t="s">
        <v>1507</v>
      </c>
      <c r="B72" s="515" t="s">
        <v>1508</v>
      </c>
      <c r="C72" s="515" t="s">
        <v>553</v>
      </c>
      <c r="D72" s="515" t="s">
        <v>1480</v>
      </c>
      <c r="E72" s="515" t="s">
        <v>1563</v>
      </c>
      <c r="F72" s="515" t="s">
        <v>1564</v>
      </c>
      <c r="G72" s="519"/>
      <c r="H72" s="519"/>
      <c r="I72" s="515"/>
      <c r="J72" s="515"/>
      <c r="K72" s="519">
        <v>343</v>
      </c>
      <c r="L72" s="519">
        <v>20237</v>
      </c>
      <c r="M72" s="515">
        <v>1</v>
      </c>
      <c r="N72" s="515">
        <v>59</v>
      </c>
      <c r="O72" s="519">
        <v>285</v>
      </c>
      <c r="P72" s="519">
        <v>16851</v>
      </c>
      <c r="Q72" s="527">
        <v>0.83268270988782922</v>
      </c>
      <c r="R72" s="520">
        <v>59.126315789473686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1578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56230</v>
      </c>
      <c r="I3" s="103">
        <f t="shared" si="0"/>
        <v>13759022.66</v>
      </c>
      <c r="J3" s="74"/>
      <c r="K3" s="74"/>
      <c r="L3" s="103">
        <f t="shared" si="0"/>
        <v>47107</v>
      </c>
      <c r="M3" s="103">
        <f t="shared" si="0"/>
        <v>12132259.26</v>
      </c>
      <c r="N3" s="74"/>
      <c r="O3" s="74"/>
      <c r="P3" s="103">
        <f t="shared" si="0"/>
        <v>46589</v>
      </c>
      <c r="Q3" s="103">
        <f t="shared" si="0"/>
        <v>11906120.99</v>
      </c>
      <c r="R3" s="75">
        <f>IF(M3=0,0,Q3/M3)</f>
        <v>0.98136058048597952</v>
      </c>
      <c r="S3" s="104">
        <f>IF(P3=0,0,Q3/P3)</f>
        <v>255.55648307540406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8"/>
      <c r="B5" s="638"/>
      <c r="C5" s="639"/>
      <c r="D5" s="648"/>
      <c r="E5" s="640"/>
      <c r="F5" s="641"/>
      <c r="G5" s="642"/>
      <c r="H5" s="643" t="s">
        <v>71</v>
      </c>
      <c r="I5" s="644" t="s">
        <v>14</v>
      </c>
      <c r="J5" s="645"/>
      <c r="K5" s="645"/>
      <c r="L5" s="643" t="s">
        <v>71</v>
      </c>
      <c r="M5" s="644" t="s">
        <v>14</v>
      </c>
      <c r="N5" s="645"/>
      <c r="O5" s="645"/>
      <c r="P5" s="643" t="s">
        <v>71</v>
      </c>
      <c r="Q5" s="644" t="s">
        <v>14</v>
      </c>
      <c r="R5" s="646"/>
      <c r="S5" s="647"/>
    </row>
    <row r="6" spans="1:19" ht="14.4" customHeight="1" x14ac:dyDescent="0.3">
      <c r="A6" s="584" t="s">
        <v>1478</v>
      </c>
      <c r="B6" s="585" t="s">
        <v>1479</v>
      </c>
      <c r="C6" s="585" t="s">
        <v>1470</v>
      </c>
      <c r="D6" s="585" t="s">
        <v>1471</v>
      </c>
      <c r="E6" s="585" t="s">
        <v>1480</v>
      </c>
      <c r="F6" s="585" t="s">
        <v>1487</v>
      </c>
      <c r="G6" s="585" t="s">
        <v>1488</v>
      </c>
      <c r="H6" s="116">
        <v>143</v>
      </c>
      <c r="I6" s="116">
        <v>5291</v>
      </c>
      <c r="J6" s="585">
        <v>1.5543478260869565</v>
      </c>
      <c r="K6" s="585">
        <v>37</v>
      </c>
      <c r="L6" s="116">
        <v>92</v>
      </c>
      <c r="M6" s="116">
        <v>3404</v>
      </c>
      <c r="N6" s="585">
        <v>1</v>
      </c>
      <c r="O6" s="585">
        <v>37</v>
      </c>
      <c r="P6" s="116">
        <v>79</v>
      </c>
      <c r="Q6" s="116">
        <v>2923</v>
      </c>
      <c r="R6" s="590">
        <v>0.85869565217391308</v>
      </c>
      <c r="S6" s="598">
        <v>37</v>
      </c>
    </row>
    <row r="7" spans="1:19" ht="14.4" customHeight="1" x14ac:dyDescent="0.3">
      <c r="A7" s="507" t="s">
        <v>1478</v>
      </c>
      <c r="B7" s="508" t="s">
        <v>1479</v>
      </c>
      <c r="C7" s="508" t="s">
        <v>1470</v>
      </c>
      <c r="D7" s="508" t="s">
        <v>1471</v>
      </c>
      <c r="E7" s="508" t="s">
        <v>1480</v>
      </c>
      <c r="F7" s="508" t="s">
        <v>1489</v>
      </c>
      <c r="G7" s="508" t="s">
        <v>1490</v>
      </c>
      <c r="H7" s="512">
        <v>226</v>
      </c>
      <c r="I7" s="512">
        <v>10170</v>
      </c>
      <c r="J7" s="508">
        <v>1.2840909090909092</v>
      </c>
      <c r="K7" s="508">
        <v>45</v>
      </c>
      <c r="L7" s="512">
        <v>176</v>
      </c>
      <c r="M7" s="512">
        <v>7920</v>
      </c>
      <c r="N7" s="508">
        <v>1</v>
      </c>
      <c r="O7" s="508">
        <v>45</v>
      </c>
      <c r="P7" s="512">
        <v>136</v>
      </c>
      <c r="Q7" s="512">
        <v>6120</v>
      </c>
      <c r="R7" s="549">
        <v>0.77272727272727271</v>
      </c>
      <c r="S7" s="513">
        <v>45</v>
      </c>
    </row>
    <row r="8" spans="1:19" ht="14.4" customHeight="1" x14ac:dyDescent="0.3">
      <c r="A8" s="507" t="s">
        <v>1478</v>
      </c>
      <c r="B8" s="508" t="s">
        <v>1479</v>
      </c>
      <c r="C8" s="508" t="s">
        <v>1470</v>
      </c>
      <c r="D8" s="508" t="s">
        <v>620</v>
      </c>
      <c r="E8" s="508" t="s">
        <v>1480</v>
      </c>
      <c r="F8" s="508" t="s">
        <v>1481</v>
      </c>
      <c r="G8" s="508" t="s">
        <v>1482</v>
      </c>
      <c r="H8" s="512">
        <v>6</v>
      </c>
      <c r="I8" s="512">
        <v>222</v>
      </c>
      <c r="J8" s="508">
        <v>1</v>
      </c>
      <c r="K8" s="508">
        <v>37</v>
      </c>
      <c r="L8" s="512">
        <v>6</v>
      </c>
      <c r="M8" s="512">
        <v>222</v>
      </c>
      <c r="N8" s="508">
        <v>1</v>
      </c>
      <c r="O8" s="508">
        <v>37</v>
      </c>
      <c r="P8" s="512"/>
      <c r="Q8" s="512"/>
      <c r="R8" s="549"/>
      <c r="S8" s="513"/>
    </row>
    <row r="9" spans="1:19" ht="14.4" customHeight="1" x14ac:dyDescent="0.3">
      <c r="A9" s="507" t="s">
        <v>1478</v>
      </c>
      <c r="B9" s="508" t="s">
        <v>1479</v>
      </c>
      <c r="C9" s="508" t="s">
        <v>1470</v>
      </c>
      <c r="D9" s="508" t="s">
        <v>620</v>
      </c>
      <c r="E9" s="508" t="s">
        <v>1480</v>
      </c>
      <c r="F9" s="508" t="s">
        <v>1481</v>
      </c>
      <c r="G9" s="508" t="s">
        <v>1483</v>
      </c>
      <c r="H9" s="512"/>
      <c r="I9" s="512"/>
      <c r="J9" s="508"/>
      <c r="K9" s="508"/>
      <c r="L9" s="512"/>
      <c r="M9" s="512"/>
      <c r="N9" s="508"/>
      <c r="O9" s="508"/>
      <c r="P9" s="512">
        <v>4</v>
      </c>
      <c r="Q9" s="512">
        <v>148</v>
      </c>
      <c r="R9" s="549"/>
      <c r="S9" s="513">
        <v>37</v>
      </c>
    </row>
    <row r="10" spans="1:19" ht="14.4" customHeight="1" x14ac:dyDescent="0.3">
      <c r="A10" s="507" t="s">
        <v>1478</v>
      </c>
      <c r="B10" s="508" t="s">
        <v>1479</v>
      </c>
      <c r="C10" s="508" t="s">
        <v>1470</v>
      </c>
      <c r="D10" s="508" t="s">
        <v>620</v>
      </c>
      <c r="E10" s="508" t="s">
        <v>1480</v>
      </c>
      <c r="F10" s="508" t="s">
        <v>1484</v>
      </c>
      <c r="G10" s="508" t="s">
        <v>1485</v>
      </c>
      <c r="H10" s="512"/>
      <c r="I10" s="512"/>
      <c r="J10" s="508"/>
      <c r="K10" s="508"/>
      <c r="L10" s="512">
        <v>1</v>
      </c>
      <c r="M10" s="512">
        <v>33.33</v>
      </c>
      <c r="N10" s="508">
        <v>1</v>
      </c>
      <c r="O10" s="508">
        <v>33.33</v>
      </c>
      <c r="P10" s="512">
        <v>1</v>
      </c>
      <c r="Q10" s="512">
        <v>33.33</v>
      </c>
      <c r="R10" s="549">
        <v>1</v>
      </c>
      <c r="S10" s="513">
        <v>33.33</v>
      </c>
    </row>
    <row r="11" spans="1:19" ht="14.4" customHeight="1" x14ac:dyDescent="0.3">
      <c r="A11" s="507" t="s">
        <v>1478</v>
      </c>
      <c r="B11" s="508" t="s">
        <v>1479</v>
      </c>
      <c r="C11" s="508" t="s">
        <v>1470</v>
      </c>
      <c r="D11" s="508" t="s">
        <v>620</v>
      </c>
      <c r="E11" s="508" t="s">
        <v>1480</v>
      </c>
      <c r="F11" s="508" t="s">
        <v>1484</v>
      </c>
      <c r="G11" s="508" t="s">
        <v>1486</v>
      </c>
      <c r="H11" s="512">
        <v>1</v>
      </c>
      <c r="I11" s="512">
        <v>33.33</v>
      </c>
      <c r="J11" s="508">
        <v>0.24996250187490623</v>
      </c>
      <c r="K11" s="508">
        <v>33.33</v>
      </c>
      <c r="L11" s="512">
        <v>4</v>
      </c>
      <c r="M11" s="512">
        <v>133.34</v>
      </c>
      <c r="N11" s="508">
        <v>1</v>
      </c>
      <c r="O11" s="508">
        <v>33.335000000000001</v>
      </c>
      <c r="P11" s="512">
        <v>6</v>
      </c>
      <c r="Q11" s="512">
        <v>200</v>
      </c>
      <c r="R11" s="549">
        <v>1.4999250037498124</v>
      </c>
      <c r="S11" s="513">
        <v>33.333333333333336</v>
      </c>
    </row>
    <row r="12" spans="1:19" ht="14.4" customHeight="1" x14ac:dyDescent="0.3">
      <c r="A12" s="507" t="s">
        <v>1478</v>
      </c>
      <c r="B12" s="508" t="s">
        <v>1479</v>
      </c>
      <c r="C12" s="508" t="s">
        <v>1470</v>
      </c>
      <c r="D12" s="508" t="s">
        <v>620</v>
      </c>
      <c r="E12" s="508" t="s">
        <v>1480</v>
      </c>
      <c r="F12" s="508" t="s">
        <v>1491</v>
      </c>
      <c r="G12" s="508" t="s">
        <v>1492</v>
      </c>
      <c r="H12" s="512">
        <v>7</v>
      </c>
      <c r="I12" s="512">
        <v>63616</v>
      </c>
      <c r="J12" s="508">
        <v>0.33322333443332236</v>
      </c>
      <c r="K12" s="508">
        <v>9088</v>
      </c>
      <c r="L12" s="512">
        <v>21</v>
      </c>
      <c r="M12" s="512">
        <v>190911</v>
      </c>
      <c r="N12" s="508">
        <v>1</v>
      </c>
      <c r="O12" s="508">
        <v>9091</v>
      </c>
      <c r="P12" s="512">
        <v>13</v>
      </c>
      <c r="Q12" s="512">
        <v>118248</v>
      </c>
      <c r="R12" s="549">
        <v>0.6193880918333674</v>
      </c>
      <c r="S12" s="513">
        <v>9096</v>
      </c>
    </row>
    <row r="13" spans="1:19" ht="14.4" customHeight="1" x14ac:dyDescent="0.3">
      <c r="A13" s="507" t="s">
        <v>1478</v>
      </c>
      <c r="B13" s="508" t="s">
        <v>1479</v>
      </c>
      <c r="C13" s="508" t="s">
        <v>1470</v>
      </c>
      <c r="D13" s="508" t="s">
        <v>620</v>
      </c>
      <c r="E13" s="508" t="s">
        <v>1480</v>
      </c>
      <c r="F13" s="508" t="s">
        <v>1496</v>
      </c>
      <c r="G13" s="508" t="s">
        <v>1497</v>
      </c>
      <c r="H13" s="512">
        <v>1</v>
      </c>
      <c r="I13" s="512">
        <v>177</v>
      </c>
      <c r="J13" s="508">
        <v>0.25</v>
      </c>
      <c r="K13" s="508">
        <v>177</v>
      </c>
      <c r="L13" s="512">
        <v>4</v>
      </c>
      <c r="M13" s="512">
        <v>708</v>
      </c>
      <c r="N13" s="508">
        <v>1</v>
      </c>
      <c r="O13" s="508">
        <v>177</v>
      </c>
      <c r="P13" s="512">
        <v>7</v>
      </c>
      <c r="Q13" s="512">
        <v>1246</v>
      </c>
      <c r="R13" s="549">
        <v>1.7598870056497176</v>
      </c>
      <c r="S13" s="513">
        <v>178</v>
      </c>
    </row>
    <row r="14" spans="1:19" ht="14.4" customHeight="1" x14ac:dyDescent="0.3">
      <c r="A14" s="507" t="s">
        <v>1478</v>
      </c>
      <c r="B14" s="508" t="s">
        <v>1479</v>
      </c>
      <c r="C14" s="508" t="s">
        <v>1470</v>
      </c>
      <c r="D14" s="508" t="s">
        <v>620</v>
      </c>
      <c r="E14" s="508" t="s">
        <v>1480</v>
      </c>
      <c r="F14" s="508" t="s">
        <v>1496</v>
      </c>
      <c r="G14" s="508" t="s">
        <v>1498</v>
      </c>
      <c r="H14" s="512"/>
      <c r="I14" s="512"/>
      <c r="J14" s="508"/>
      <c r="K14" s="508"/>
      <c r="L14" s="512">
        <v>1</v>
      </c>
      <c r="M14" s="512">
        <v>177</v>
      </c>
      <c r="N14" s="508">
        <v>1</v>
      </c>
      <c r="O14" s="508">
        <v>177</v>
      </c>
      <c r="P14" s="512">
        <v>2</v>
      </c>
      <c r="Q14" s="512">
        <v>356</v>
      </c>
      <c r="R14" s="549">
        <v>2.0112994350282487</v>
      </c>
      <c r="S14" s="513">
        <v>178</v>
      </c>
    </row>
    <row r="15" spans="1:19" ht="14.4" customHeight="1" x14ac:dyDescent="0.3">
      <c r="A15" s="507" t="s">
        <v>1478</v>
      </c>
      <c r="B15" s="508" t="s">
        <v>1479</v>
      </c>
      <c r="C15" s="508" t="s">
        <v>1470</v>
      </c>
      <c r="D15" s="508" t="s">
        <v>621</v>
      </c>
      <c r="E15" s="508" t="s">
        <v>1480</v>
      </c>
      <c r="F15" s="508" t="s">
        <v>1481</v>
      </c>
      <c r="G15" s="508" t="s">
        <v>1482</v>
      </c>
      <c r="H15" s="512">
        <v>15</v>
      </c>
      <c r="I15" s="512">
        <v>555</v>
      </c>
      <c r="J15" s="508">
        <v>0.88235294117647056</v>
      </c>
      <c r="K15" s="508">
        <v>37</v>
      </c>
      <c r="L15" s="512">
        <v>17</v>
      </c>
      <c r="M15" s="512">
        <v>629</v>
      </c>
      <c r="N15" s="508">
        <v>1</v>
      </c>
      <c r="O15" s="508">
        <v>37</v>
      </c>
      <c r="P15" s="512">
        <v>8</v>
      </c>
      <c r="Q15" s="512">
        <v>296</v>
      </c>
      <c r="R15" s="549">
        <v>0.47058823529411764</v>
      </c>
      <c r="S15" s="513">
        <v>37</v>
      </c>
    </row>
    <row r="16" spans="1:19" ht="14.4" customHeight="1" x14ac:dyDescent="0.3">
      <c r="A16" s="507" t="s">
        <v>1478</v>
      </c>
      <c r="B16" s="508" t="s">
        <v>1479</v>
      </c>
      <c r="C16" s="508" t="s">
        <v>1470</v>
      </c>
      <c r="D16" s="508" t="s">
        <v>621</v>
      </c>
      <c r="E16" s="508" t="s">
        <v>1480</v>
      </c>
      <c r="F16" s="508" t="s">
        <v>1481</v>
      </c>
      <c r="G16" s="508" t="s">
        <v>1483</v>
      </c>
      <c r="H16" s="512">
        <v>1</v>
      </c>
      <c r="I16" s="512">
        <v>37</v>
      </c>
      <c r="J16" s="508">
        <v>1</v>
      </c>
      <c r="K16" s="508">
        <v>37</v>
      </c>
      <c r="L16" s="512">
        <v>1</v>
      </c>
      <c r="M16" s="512">
        <v>37</v>
      </c>
      <c r="N16" s="508">
        <v>1</v>
      </c>
      <c r="O16" s="508">
        <v>37</v>
      </c>
      <c r="P16" s="512">
        <v>3</v>
      </c>
      <c r="Q16" s="512">
        <v>111</v>
      </c>
      <c r="R16" s="549">
        <v>3</v>
      </c>
      <c r="S16" s="513">
        <v>37</v>
      </c>
    </row>
    <row r="17" spans="1:19" ht="14.4" customHeight="1" x14ac:dyDescent="0.3">
      <c r="A17" s="507" t="s">
        <v>1478</v>
      </c>
      <c r="B17" s="508" t="s">
        <v>1479</v>
      </c>
      <c r="C17" s="508" t="s">
        <v>1470</v>
      </c>
      <c r="D17" s="508" t="s">
        <v>621</v>
      </c>
      <c r="E17" s="508" t="s">
        <v>1480</v>
      </c>
      <c r="F17" s="508" t="s">
        <v>1484</v>
      </c>
      <c r="G17" s="508" t="s">
        <v>1485</v>
      </c>
      <c r="H17" s="512">
        <v>0</v>
      </c>
      <c r="I17" s="512">
        <v>0</v>
      </c>
      <c r="J17" s="508"/>
      <c r="K17" s="508"/>
      <c r="L17" s="512"/>
      <c r="M17" s="512"/>
      <c r="N17" s="508"/>
      <c r="O17" s="508"/>
      <c r="P17" s="512"/>
      <c r="Q17" s="512"/>
      <c r="R17" s="549"/>
      <c r="S17" s="513"/>
    </row>
    <row r="18" spans="1:19" ht="14.4" customHeight="1" x14ac:dyDescent="0.3">
      <c r="A18" s="507" t="s">
        <v>1478</v>
      </c>
      <c r="B18" s="508" t="s">
        <v>1479</v>
      </c>
      <c r="C18" s="508" t="s">
        <v>1470</v>
      </c>
      <c r="D18" s="508" t="s">
        <v>621</v>
      </c>
      <c r="E18" s="508" t="s">
        <v>1480</v>
      </c>
      <c r="F18" s="508" t="s">
        <v>1491</v>
      </c>
      <c r="G18" s="508" t="s">
        <v>1492</v>
      </c>
      <c r="H18" s="512">
        <v>3</v>
      </c>
      <c r="I18" s="512">
        <v>27264</v>
      </c>
      <c r="J18" s="508"/>
      <c r="K18" s="508">
        <v>9088</v>
      </c>
      <c r="L18" s="512"/>
      <c r="M18" s="512"/>
      <c r="N18" s="508"/>
      <c r="O18" s="508"/>
      <c r="P18" s="512">
        <v>11</v>
      </c>
      <c r="Q18" s="512">
        <v>100056</v>
      </c>
      <c r="R18" s="549"/>
      <c r="S18" s="513">
        <v>9096</v>
      </c>
    </row>
    <row r="19" spans="1:19" ht="14.4" customHeight="1" x14ac:dyDescent="0.3">
      <c r="A19" s="507" t="s">
        <v>1478</v>
      </c>
      <c r="B19" s="508" t="s">
        <v>1479</v>
      </c>
      <c r="C19" s="508" t="s">
        <v>1470</v>
      </c>
      <c r="D19" s="508" t="s">
        <v>621</v>
      </c>
      <c r="E19" s="508" t="s">
        <v>1480</v>
      </c>
      <c r="F19" s="508" t="s">
        <v>1496</v>
      </c>
      <c r="G19" s="508" t="s">
        <v>1498</v>
      </c>
      <c r="H19" s="512"/>
      <c r="I19" s="512"/>
      <c r="J19" s="508"/>
      <c r="K19" s="508"/>
      <c r="L19" s="512"/>
      <c r="M19" s="512"/>
      <c r="N19" s="508"/>
      <c r="O19" s="508"/>
      <c r="P19" s="512">
        <v>5</v>
      </c>
      <c r="Q19" s="512">
        <v>890</v>
      </c>
      <c r="R19" s="549"/>
      <c r="S19" s="513">
        <v>178</v>
      </c>
    </row>
    <row r="20" spans="1:19" ht="14.4" customHeight="1" x14ac:dyDescent="0.3">
      <c r="A20" s="507" t="s">
        <v>1478</v>
      </c>
      <c r="B20" s="508" t="s">
        <v>1479</v>
      </c>
      <c r="C20" s="508" t="s">
        <v>1470</v>
      </c>
      <c r="D20" s="508" t="s">
        <v>623</v>
      </c>
      <c r="E20" s="508" t="s">
        <v>1480</v>
      </c>
      <c r="F20" s="508" t="s">
        <v>1481</v>
      </c>
      <c r="G20" s="508" t="s">
        <v>1482</v>
      </c>
      <c r="H20" s="512">
        <v>6</v>
      </c>
      <c r="I20" s="512">
        <v>222</v>
      </c>
      <c r="J20" s="508">
        <v>1</v>
      </c>
      <c r="K20" s="508">
        <v>37</v>
      </c>
      <c r="L20" s="512">
        <v>6</v>
      </c>
      <c r="M20" s="512">
        <v>222</v>
      </c>
      <c r="N20" s="508">
        <v>1</v>
      </c>
      <c r="O20" s="508">
        <v>37</v>
      </c>
      <c r="P20" s="512">
        <v>10</v>
      </c>
      <c r="Q20" s="512">
        <v>370</v>
      </c>
      <c r="R20" s="549">
        <v>1.6666666666666667</v>
      </c>
      <c r="S20" s="513">
        <v>37</v>
      </c>
    </row>
    <row r="21" spans="1:19" ht="14.4" customHeight="1" x14ac:dyDescent="0.3">
      <c r="A21" s="507" t="s">
        <v>1478</v>
      </c>
      <c r="B21" s="508" t="s">
        <v>1479</v>
      </c>
      <c r="C21" s="508" t="s">
        <v>1470</v>
      </c>
      <c r="D21" s="508" t="s">
        <v>623</v>
      </c>
      <c r="E21" s="508" t="s">
        <v>1480</v>
      </c>
      <c r="F21" s="508" t="s">
        <v>1481</v>
      </c>
      <c r="G21" s="508" t="s">
        <v>1483</v>
      </c>
      <c r="H21" s="512">
        <v>1</v>
      </c>
      <c r="I21" s="512">
        <v>37</v>
      </c>
      <c r="J21" s="508"/>
      <c r="K21" s="508">
        <v>37</v>
      </c>
      <c r="L21" s="512"/>
      <c r="M21" s="512"/>
      <c r="N21" s="508"/>
      <c r="O21" s="508"/>
      <c r="P21" s="512">
        <v>4</v>
      </c>
      <c r="Q21" s="512">
        <v>148</v>
      </c>
      <c r="R21" s="549"/>
      <c r="S21" s="513">
        <v>37</v>
      </c>
    </row>
    <row r="22" spans="1:19" ht="14.4" customHeight="1" x14ac:dyDescent="0.3">
      <c r="A22" s="507" t="s">
        <v>1478</v>
      </c>
      <c r="B22" s="508" t="s">
        <v>1479</v>
      </c>
      <c r="C22" s="508" t="s">
        <v>1470</v>
      </c>
      <c r="D22" s="508" t="s">
        <v>623</v>
      </c>
      <c r="E22" s="508" t="s">
        <v>1480</v>
      </c>
      <c r="F22" s="508" t="s">
        <v>1484</v>
      </c>
      <c r="G22" s="508" t="s">
        <v>1486</v>
      </c>
      <c r="H22" s="512"/>
      <c r="I22" s="512"/>
      <c r="J22" s="508"/>
      <c r="K22" s="508"/>
      <c r="L22" s="512"/>
      <c r="M22" s="512"/>
      <c r="N22" s="508"/>
      <c r="O22" s="508"/>
      <c r="P22" s="512">
        <v>1</v>
      </c>
      <c r="Q22" s="512">
        <v>33.33</v>
      </c>
      <c r="R22" s="549"/>
      <c r="S22" s="513">
        <v>33.33</v>
      </c>
    </row>
    <row r="23" spans="1:19" ht="14.4" customHeight="1" x14ac:dyDescent="0.3">
      <c r="A23" s="507" t="s">
        <v>1478</v>
      </c>
      <c r="B23" s="508" t="s">
        <v>1479</v>
      </c>
      <c r="C23" s="508" t="s">
        <v>1470</v>
      </c>
      <c r="D23" s="508" t="s">
        <v>623</v>
      </c>
      <c r="E23" s="508" t="s">
        <v>1480</v>
      </c>
      <c r="F23" s="508" t="s">
        <v>1496</v>
      </c>
      <c r="G23" s="508" t="s">
        <v>1497</v>
      </c>
      <c r="H23" s="512"/>
      <c r="I23" s="512"/>
      <c r="J23" s="508"/>
      <c r="K23" s="508"/>
      <c r="L23" s="512"/>
      <c r="M23" s="512"/>
      <c r="N23" s="508"/>
      <c r="O23" s="508"/>
      <c r="P23" s="512">
        <v>1</v>
      </c>
      <c r="Q23" s="512">
        <v>178</v>
      </c>
      <c r="R23" s="549"/>
      <c r="S23" s="513">
        <v>178</v>
      </c>
    </row>
    <row r="24" spans="1:19" ht="14.4" customHeight="1" x14ac:dyDescent="0.3">
      <c r="A24" s="507" t="s">
        <v>1478</v>
      </c>
      <c r="B24" s="508" t="s">
        <v>1479</v>
      </c>
      <c r="C24" s="508" t="s">
        <v>1470</v>
      </c>
      <c r="D24" s="508" t="s">
        <v>624</v>
      </c>
      <c r="E24" s="508" t="s">
        <v>1480</v>
      </c>
      <c r="F24" s="508" t="s">
        <v>1481</v>
      </c>
      <c r="G24" s="508" t="s">
        <v>1482</v>
      </c>
      <c r="H24" s="512">
        <v>24</v>
      </c>
      <c r="I24" s="512">
        <v>888</v>
      </c>
      <c r="J24" s="508">
        <v>0.64864864864864868</v>
      </c>
      <c r="K24" s="508">
        <v>37</v>
      </c>
      <c r="L24" s="512">
        <v>37</v>
      </c>
      <c r="M24" s="512">
        <v>1369</v>
      </c>
      <c r="N24" s="508">
        <v>1</v>
      </c>
      <c r="O24" s="508">
        <v>37</v>
      </c>
      <c r="P24" s="512">
        <v>35</v>
      </c>
      <c r="Q24" s="512">
        <v>1295</v>
      </c>
      <c r="R24" s="549">
        <v>0.94594594594594594</v>
      </c>
      <c r="S24" s="513">
        <v>37</v>
      </c>
    </row>
    <row r="25" spans="1:19" ht="14.4" customHeight="1" x14ac:dyDescent="0.3">
      <c r="A25" s="507" t="s">
        <v>1478</v>
      </c>
      <c r="B25" s="508" t="s">
        <v>1479</v>
      </c>
      <c r="C25" s="508" t="s">
        <v>1470</v>
      </c>
      <c r="D25" s="508" t="s">
        <v>1475</v>
      </c>
      <c r="E25" s="508" t="s">
        <v>1480</v>
      </c>
      <c r="F25" s="508" t="s">
        <v>1481</v>
      </c>
      <c r="G25" s="508" t="s">
        <v>1482</v>
      </c>
      <c r="H25" s="512">
        <v>5</v>
      </c>
      <c r="I25" s="512">
        <v>185</v>
      </c>
      <c r="J25" s="508"/>
      <c r="K25" s="508">
        <v>37</v>
      </c>
      <c r="L25" s="512"/>
      <c r="M25" s="512"/>
      <c r="N25" s="508"/>
      <c r="O25" s="508"/>
      <c r="P25" s="512"/>
      <c r="Q25" s="512"/>
      <c r="R25" s="549"/>
      <c r="S25" s="513"/>
    </row>
    <row r="26" spans="1:19" ht="14.4" customHeight="1" x14ac:dyDescent="0.3">
      <c r="A26" s="507" t="s">
        <v>1478</v>
      </c>
      <c r="B26" s="508" t="s">
        <v>1479</v>
      </c>
      <c r="C26" s="508" t="s">
        <v>1470</v>
      </c>
      <c r="D26" s="508" t="s">
        <v>1475</v>
      </c>
      <c r="E26" s="508" t="s">
        <v>1480</v>
      </c>
      <c r="F26" s="508" t="s">
        <v>1481</v>
      </c>
      <c r="G26" s="508" t="s">
        <v>1483</v>
      </c>
      <c r="H26" s="512">
        <v>2</v>
      </c>
      <c r="I26" s="512">
        <v>74</v>
      </c>
      <c r="J26" s="508"/>
      <c r="K26" s="508">
        <v>37</v>
      </c>
      <c r="L26" s="512"/>
      <c r="M26" s="512"/>
      <c r="N26" s="508"/>
      <c r="O26" s="508"/>
      <c r="P26" s="512"/>
      <c r="Q26" s="512"/>
      <c r="R26" s="549"/>
      <c r="S26" s="513"/>
    </row>
    <row r="27" spans="1:19" ht="14.4" customHeight="1" x14ac:dyDescent="0.3">
      <c r="A27" s="507" t="s">
        <v>1478</v>
      </c>
      <c r="B27" s="508" t="s">
        <v>1479</v>
      </c>
      <c r="C27" s="508" t="s">
        <v>1470</v>
      </c>
      <c r="D27" s="508" t="s">
        <v>625</v>
      </c>
      <c r="E27" s="508" t="s">
        <v>1480</v>
      </c>
      <c r="F27" s="508" t="s">
        <v>1481</v>
      </c>
      <c r="G27" s="508" t="s">
        <v>1482</v>
      </c>
      <c r="H27" s="512">
        <v>35</v>
      </c>
      <c r="I27" s="512">
        <v>1295</v>
      </c>
      <c r="J27" s="508">
        <v>1.25</v>
      </c>
      <c r="K27" s="508">
        <v>37</v>
      </c>
      <c r="L27" s="512">
        <v>28</v>
      </c>
      <c r="M27" s="512">
        <v>1036</v>
      </c>
      <c r="N27" s="508">
        <v>1</v>
      </c>
      <c r="O27" s="508">
        <v>37</v>
      </c>
      <c r="P27" s="512">
        <v>26</v>
      </c>
      <c r="Q27" s="512">
        <v>962</v>
      </c>
      <c r="R27" s="549">
        <v>0.9285714285714286</v>
      </c>
      <c r="S27" s="513">
        <v>37</v>
      </c>
    </row>
    <row r="28" spans="1:19" ht="14.4" customHeight="1" x14ac:dyDescent="0.3">
      <c r="A28" s="507" t="s">
        <v>1478</v>
      </c>
      <c r="B28" s="508" t="s">
        <v>1479</v>
      </c>
      <c r="C28" s="508" t="s">
        <v>1470</v>
      </c>
      <c r="D28" s="508" t="s">
        <v>625</v>
      </c>
      <c r="E28" s="508" t="s">
        <v>1480</v>
      </c>
      <c r="F28" s="508" t="s">
        <v>1484</v>
      </c>
      <c r="G28" s="508" t="s">
        <v>1485</v>
      </c>
      <c r="H28" s="512">
        <v>6</v>
      </c>
      <c r="I28" s="512">
        <v>200</v>
      </c>
      <c r="J28" s="508"/>
      <c r="K28" s="508">
        <v>33.333333333333336</v>
      </c>
      <c r="L28" s="512"/>
      <c r="M28" s="512"/>
      <c r="N28" s="508"/>
      <c r="O28" s="508"/>
      <c r="P28" s="512">
        <v>3</v>
      </c>
      <c r="Q28" s="512">
        <v>100</v>
      </c>
      <c r="R28" s="549"/>
      <c r="S28" s="513">
        <v>33.333333333333336</v>
      </c>
    </row>
    <row r="29" spans="1:19" ht="14.4" customHeight="1" x14ac:dyDescent="0.3">
      <c r="A29" s="507" t="s">
        <v>1478</v>
      </c>
      <c r="B29" s="508" t="s">
        <v>1479</v>
      </c>
      <c r="C29" s="508" t="s">
        <v>1470</v>
      </c>
      <c r="D29" s="508" t="s">
        <v>625</v>
      </c>
      <c r="E29" s="508" t="s">
        <v>1480</v>
      </c>
      <c r="F29" s="508" t="s">
        <v>1484</v>
      </c>
      <c r="G29" s="508" t="s">
        <v>1486</v>
      </c>
      <c r="H29" s="512">
        <v>15</v>
      </c>
      <c r="I29" s="512">
        <v>500</v>
      </c>
      <c r="J29" s="508">
        <v>0.71428571428571441</v>
      </c>
      <c r="K29" s="508">
        <v>33.333333333333336</v>
      </c>
      <c r="L29" s="512">
        <v>21</v>
      </c>
      <c r="M29" s="512">
        <v>699.99999999999989</v>
      </c>
      <c r="N29" s="508">
        <v>1</v>
      </c>
      <c r="O29" s="508">
        <v>33.333333333333329</v>
      </c>
      <c r="P29" s="512">
        <v>11</v>
      </c>
      <c r="Q29" s="512">
        <v>366.67</v>
      </c>
      <c r="R29" s="549">
        <v>0.52381428571428579</v>
      </c>
      <c r="S29" s="513">
        <v>33.333636363636366</v>
      </c>
    </row>
    <row r="30" spans="1:19" ht="14.4" customHeight="1" x14ac:dyDescent="0.3">
      <c r="A30" s="507" t="s">
        <v>1478</v>
      </c>
      <c r="B30" s="508" t="s">
        <v>1479</v>
      </c>
      <c r="C30" s="508" t="s">
        <v>1470</v>
      </c>
      <c r="D30" s="508" t="s">
        <v>625</v>
      </c>
      <c r="E30" s="508" t="s">
        <v>1480</v>
      </c>
      <c r="F30" s="508" t="s">
        <v>1491</v>
      </c>
      <c r="G30" s="508" t="s">
        <v>1492</v>
      </c>
      <c r="H30" s="512">
        <v>69</v>
      </c>
      <c r="I30" s="512">
        <v>627072</v>
      </c>
      <c r="J30" s="508">
        <v>1.3524947103470142</v>
      </c>
      <c r="K30" s="508">
        <v>9088</v>
      </c>
      <c r="L30" s="512">
        <v>51</v>
      </c>
      <c r="M30" s="512">
        <v>463641</v>
      </c>
      <c r="N30" s="508">
        <v>1</v>
      </c>
      <c r="O30" s="508">
        <v>9091</v>
      </c>
      <c r="P30" s="512">
        <v>42</v>
      </c>
      <c r="Q30" s="512">
        <v>382027</v>
      </c>
      <c r="R30" s="549">
        <v>0.82397156420592654</v>
      </c>
      <c r="S30" s="513">
        <v>9095.8809523809523</v>
      </c>
    </row>
    <row r="31" spans="1:19" ht="14.4" customHeight="1" x14ac:dyDescent="0.3">
      <c r="A31" s="507" t="s">
        <v>1478</v>
      </c>
      <c r="B31" s="508" t="s">
        <v>1479</v>
      </c>
      <c r="C31" s="508" t="s">
        <v>1470</v>
      </c>
      <c r="D31" s="508" t="s">
        <v>625</v>
      </c>
      <c r="E31" s="508" t="s">
        <v>1480</v>
      </c>
      <c r="F31" s="508" t="s">
        <v>1496</v>
      </c>
      <c r="G31" s="508" t="s">
        <v>1497</v>
      </c>
      <c r="H31" s="512">
        <v>23</v>
      </c>
      <c r="I31" s="512">
        <v>4071</v>
      </c>
      <c r="J31" s="508">
        <v>1.0952380952380953</v>
      </c>
      <c r="K31" s="508">
        <v>177</v>
      </c>
      <c r="L31" s="512">
        <v>21</v>
      </c>
      <c r="M31" s="512">
        <v>3717</v>
      </c>
      <c r="N31" s="508">
        <v>1</v>
      </c>
      <c r="O31" s="508">
        <v>177</v>
      </c>
      <c r="P31" s="512">
        <v>17</v>
      </c>
      <c r="Q31" s="512">
        <v>3026</v>
      </c>
      <c r="R31" s="549">
        <v>0.81409739036857676</v>
      </c>
      <c r="S31" s="513">
        <v>178</v>
      </c>
    </row>
    <row r="32" spans="1:19" ht="14.4" customHeight="1" x14ac:dyDescent="0.3">
      <c r="A32" s="507" t="s">
        <v>1478</v>
      </c>
      <c r="B32" s="508" t="s">
        <v>1479</v>
      </c>
      <c r="C32" s="508" t="s">
        <v>1470</v>
      </c>
      <c r="D32" s="508" t="s">
        <v>625</v>
      </c>
      <c r="E32" s="508" t="s">
        <v>1480</v>
      </c>
      <c r="F32" s="508" t="s">
        <v>1496</v>
      </c>
      <c r="G32" s="508" t="s">
        <v>1498</v>
      </c>
      <c r="H32" s="512">
        <v>1</v>
      </c>
      <c r="I32" s="512">
        <v>177</v>
      </c>
      <c r="J32" s="508"/>
      <c r="K32" s="508">
        <v>177</v>
      </c>
      <c r="L32" s="512"/>
      <c r="M32" s="512"/>
      <c r="N32" s="508"/>
      <c r="O32" s="508"/>
      <c r="P32" s="512">
        <v>3</v>
      </c>
      <c r="Q32" s="512">
        <v>534</v>
      </c>
      <c r="R32" s="549"/>
      <c r="S32" s="513">
        <v>178</v>
      </c>
    </row>
    <row r="33" spans="1:19" ht="14.4" customHeight="1" x14ac:dyDescent="0.3">
      <c r="A33" s="507" t="s">
        <v>1478</v>
      </c>
      <c r="B33" s="508" t="s">
        <v>1479</v>
      </c>
      <c r="C33" s="508" t="s">
        <v>1470</v>
      </c>
      <c r="D33" s="508" t="s">
        <v>626</v>
      </c>
      <c r="E33" s="508" t="s">
        <v>1480</v>
      </c>
      <c r="F33" s="508" t="s">
        <v>1481</v>
      </c>
      <c r="G33" s="508" t="s">
        <v>1482</v>
      </c>
      <c r="H33" s="512">
        <v>2</v>
      </c>
      <c r="I33" s="512">
        <v>74</v>
      </c>
      <c r="J33" s="508">
        <v>0.66666666666666663</v>
      </c>
      <c r="K33" s="508">
        <v>37</v>
      </c>
      <c r="L33" s="512">
        <v>3</v>
      </c>
      <c r="M33" s="512">
        <v>111</v>
      </c>
      <c r="N33" s="508">
        <v>1</v>
      </c>
      <c r="O33" s="508">
        <v>37</v>
      </c>
      <c r="P33" s="512">
        <v>1</v>
      </c>
      <c r="Q33" s="512">
        <v>37</v>
      </c>
      <c r="R33" s="549">
        <v>0.33333333333333331</v>
      </c>
      <c r="S33" s="513">
        <v>37</v>
      </c>
    </row>
    <row r="34" spans="1:19" ht="14.4" customHeight="1" x14ac:dyDescent="0.3">
      <c r="A34" s="507" t="s">
        <v>1478</v>
      </c>
      <c r="B34" s="508" t="s">
        <v>1479</v>
      </c>
      <c r="C34" s="508" t="s">
        <v>1470</v>
      </c>
      <c r="D34" s="508" t="s">
        <v>626</v>
      </c>
      <c r="E34" s="508" t="s">
        <v>1480</v>
      </c>
      <c r="F34" s="508" t="s">
        <v>1481</v>
      </c>
      <c r="G34" s="508" t="s">
        <v>1483</v>
      </c>
      <c r="H34" s="512"/>
      <c r="I34" s="512"/>
      <c r="J34" s="508"/>
      <c r="K34" s="508"/>
      <c r="L34" s="512">
        <v>2</v>
      </c>
      <c r="M34" s="512">
        <v>74</v>
      </c>
      <c r="N34" s="508">
        <v>1</v>
      </c>
      <c r="O34" s="508">
        <v>37</v>
      </c>
      <c r="P34" s="512"/>
      <c r="Q34" s="512"/>
      <c r="R34" s="549"/>
      <c r="S34" s="513"/>
    </row>
    <row r="35" spans="1:19" ht="14.4" customHeight="1" x14ac:dyDescent="0.3">
      <c r="A35" s="507" t="s">
        <v>1478</v>
      </c>
      <c r="B35" s="508" t="s">
        <v>1479</v>
      </c>
      <c r="C35" s="508" t="s">
        <v>1470</v>
      </c>
      <c r="D35" s="508" t="s">
        <v>1476</v>
      </c>
      <c r="E35" s="508" t="s">
        <v>1480</v>
      </c>
      <c r="F35" s="508" t="s">
        <v>1481</v>
      </c>
      <c r="G35" s="508" t="s">
        <v>1482</v>
      </c>
      <c r="H35" s="512">
        <v>3</v>
      </c>
      <c r="I35" s="512">
        <v>111</v>
      </c>
      <c r="J35" s="508"/>
      <c r="K35" s="508">
        <v>37</v>
      </c>
      <c r="L35" s="512"/>
      <c r="M35" s="512"/>
      <c r="N35" s="508"/>
      <c r="O35" s="508"/>
      <c r="P35" s="512"/>
      <c r="Q35" s="512"/>
      <c r="R35" s="549"/>
      <c r="S35" s="513"/>
    </row>
    <row r="36" spans="1:19" ht="14.4" customHeight="1" x14ac:dyDescent="0.3">
      <c r="A36" s="507" t="s">
        <v>1478</v>
      </c>
      <c r="B36" s="508" t="s">
        <v>1479</v>
      </c>
      <c r="C36" s="508" t="s">
        <v>1470</v>
      </c>
      <c r="D36" s="508" t="s">
        <v>1476</v>
      </c>
      <c r="E36" s="508" t="s">
        <v>1480</v>
      </c>
      <c r="F36" s="508" t="s">
        <v>1481</v>
      </c>
      <c r="G36" s="508" t="s">
        <v>1483</v>
      </c>
      <c r="H36" s="512"/>
      <c r="I36" s="512"/>
      <c r="J36" s="508"/>
      <c r="K36" s="508"/>
      <c r="L36" s="512">
        <v>1</v>
      </c>
      <c r="M36" s="512">
        <v>37</v>
      </c>
      <c r="N36" s="508">
        <v>1</v>
      </c>
      <c r="O36" s="508">
        <v>37</v>
      </c>
      <c r="P36" s="512"/>
      <c r="Q36" s="512"/>
      <c r="R36" s="549"/>
      <c r="S36" s="513"/>
    </row>
    <row r="37" spans="1:19" ht="14.4" customHeight="1" x14ac:dyDescent="0.3">
      <c r="A37" s="507" t="s">
        <v>1478</v>
      </c>
      <c r="B37" s="508" t="s">
        <v>1479</v>
      </c>
      <c r="C37" s="508" t="s">
        <v>1470</v>
      </c>
      <c r="D37" s="508" t="s">
        <v>1476</v>
      </c>
      <c r="E37" s="508" t="s">
        <v>1480</v>
      </c>
      <c r="F37" s="508" t="s">
        <v>1484</v>
      </c>
      <c r="G37" s="508" t="s">
        <v>1485</v>
      </c>
      <c r="H37" s="512">
        <v>1</v>
      </c>
      <c r="I37" s="512">
        <v>33.33</v>
      </c>
      <c r="J37" s="508">
        <v>1</v>
      </c>
      <c r="K37" s="508">
        <v>33.33</v>
      </c>
      <c r="L37" s="512">
        <v>1</v>
      </c>
      <c r="M37" s="512">
        <v>33.33</v>
      </c>
      <c r="N37" s="508">
        <v>1</v>
      </c>
      <c r="O37" s="508">
        <v>33.33</v>
      </c>
      <c r="P37" s="512"/>
      <c r="Q37" s="512"/>
      <c r="R37" s="549"/>
      <c r="S37" s="513"/>
    </row>
    <row r="38" spans="1:19" ht="14.4" customHeight="1" x14ac:dyDescent="0.3">
      <c r="A38" s="507" t="s">
        <v>1478</v>
      </c>
      <c r="B38" s="508" t="s">
        <v>1479</v>
      </c>
      <c r="C38" s="508" t="s">
        <v>1470</v>
      </c>
      <c r="D38" s="508" t="s">
        <v>1476</v>
      </c>
      <c r="E38" s="508" t="s">
        <v>1480</v>
      </c>
      <c r="F38" s="508" t="s">
        <v>1484</v>
      </c>
      <c r="G38" s="508" t="s">
        <v>1486</v>
      </c>
      <c r="H38" s="512"/>
      <c r="I38" s="512"/>
      <c r="J38" s="508"/>
      <c r="K38" s="508"/>
      <c r="L38" s="512">
        <v>5</v>
      </c>
      <c r="M38" s="512">
        <v>166.65999999999997</v>
      </c>
      <c r="N38" s="508">
        <v>1</v>
      </c>
      <c r="O38" s="508">
        <v>33.331999999999994</v>
      </c>
      <c r="P38" s="512">
        <v>2</v>
      </c>
      <c r="Q38" s="512">
        <v>66.66</v>
      </c>
      <c r="R38" s="549">
        <v>0.39997599903996167</v>
      </c>
      <c r="S38" s="513">
        <v>33.33</v>
      </c>
    </row>
    <row r="39" spans="1:19" ht="14.4" customHeight="1" x14ac:dyDescent="0.3">
      <c r="A39" s="507" t="s">
        <v>1478</v>
      </c>
      <c r="B39" s="508" t="s">
        <v>1479</v>
      </c>
      <c r="C39" s="508" t="s">
        <v>1470</v>
      </c>
      <c r="D39" s="508" t="s">
        <v>1476</v>
      </c>
      <c r="E39" s="508" t="s">
        <v>1480</v>
      </c>
      <c r="F39" s="508" t="s">
        <v>1491</v>
      </c>
      <c r="G39" s="508" t="s">
        <v>1492</v>
      </c>
      <c r="H39" s="512">
        <v>6</v>
      </c>
      <c r="I39" s="512">
        <v>54528</v>
      </c>
      <c r="J39" s="508">
        <v>0.42843000141427157</v>
      </c>
      <c r="K39" s="508">
        <v>9088</v>
      </c>
      <c r="L39" s="512">
        <v>14</v>
      </c>
      <c r="M39" s="512">
        <v>127274</v>
      </c>
      <c r="N39" s="508">
        <v>1</v>
      </c>
      <c r="O39" s="508">
        <v>9091</v>
      </c>
      <c r="P39" s="512">
        <v>5</v>
      </c>
      <c r="Q39" s="512">
        <v>45480</v>
      </c>
      <c r="R39" s="549">
        <v>0.35733928375001967</v>
      </c>
      <c r="S39" s="513">
        <v>9096</v>
      </c>
    </row>
    <row r="40" spans="1:19" ht="14.4" customHeight="1" x14ac:dyDescent="0.3">
      <c r="A40" s="507" t="s">
        <v>1478</v>
      </c>
      <c r="B40" s="508" t="s">
        <v>1479</v>
      </c>
      <c r="C40" s="508" t="s">
        <v>1470</v>
      </c>
      <c r="D40" s="508" t="s">
        <v>1476</v>
      </c>
      <c r="E40" s="508" t="s">
        <v>1480</v>
      </c>
      <c r="F40" s="508" t="s">
        <v>1493</v>
      </c>
      <c r="G40" s="508" t="s">
        <v>1494</v>
      </c>
      <c r="H40" s="512"/>
      <c r="I40" s="512"/>
      <c r="J40" s="508"/>
      <c r="K40" s="508"/>
      <c r="L40" s="512">
        <v>2</v>
      </c>
      <c r="M40" s="512">
        <v>710</v>
      </c>
      <c r="N40" s="508">
        <v>1</v>
      </c>
      <c r="O40" s="508">
        <v>355</v>
      </c>
      <c r="P40" s="512"/>
      <c r="Q40" s="512"/>
      <c r="R40" s="549"/>
      <c r="S40" s="513"/>
    </row>
    <row r="41" spans="1:19" ht="14.4" customHeight="1" x14ac:dyDescent="0.3">
      <c r="A41" s="507" t="s">
        <v>1478</v>
      </c>
      <c r="B41" s="508" t="s">
        <v>1479</v>
      </c>
      <c r="C41" s="508" t="s">
        <v>1470</v>
      </c>
      <c r="D41" s="508" t="s">
        <v>1476</v>
      </c>
      <c r="E41" s="508" t="s">
        <v>1480</v>
      </c>
      <c r="F41" s="508" t="s">
        <v>1493</v>
      </c>
      <c r="G41" s="508" t="s">
        <v>1495</v>
      </c>
      <c r="H41" s="512">
        <v>1</v>
      </c>
      <c r="I41" s="512">
        <v>354</v>
      </c>
      <c r="J41" s="508">
        <v>0.9971830985915493</v>
      </c>
      <c r="K41" s="508">
        <v>354</v>
      </c>
      <c r="L41" s="512">
        <v>1</v>
      </c>
      <c r="M41" s="512">
        <v>355</v>
      </c>
      <c r="N41" s="508">
        <v>1</v>
      </c>
      <c r="O41" s="508">
        <v>355</v>
      </c>
      <c r="P41" s="512"/>
      <c r="Q41" s="512"/>
      <c r="R41" s="549"/>
      <c r="S41" s="513"/>
    </row>
    <row r="42" spans="1:19" ht="14.4" customHeight="1" x14ac:dyDescent="0.3">
      <c r="A42" s="507" t="s">
        <v>1478</v>
      </c>
      <c r="B42" s="508" t="s">
        <v>1479</v>
      </c>
      <c r="C42" s="508" t="s">
        <v>1470</v>
      </c>
      <c r="D42" s="508" t="s">
        <v>1476</v>
      </c>
      <c r="E42" s="508" t="s">
        <v>1480</v>
      </c>
      <c r="F42" s="508" t="s">
        <v>1496</v>
      </c>
      <c r="G42" s="508" t="s">
        <v>1497</v>
      </c>
      <c r="H42" s="512"/>
      <c r="I42" s="512"/>
      <c r="J42" s="508"/>
      <c r="K42" s="508"/>
      <c r="L42" s="512">
        <v>3</v>
      </c>
      <c r="M42" s="512">
        <v>531</v>
      </c>
      <c r="N42" s="508">
        <v>1</v>
      </c>
      <c r="O42" s="508">
        <v>177</v>
      </c>
      <c r="P42" s="512">
        <v>2</v>
      </c>
      <c r="Q42" s="512">
        <v>356</v>
      </c>
      <c r="R42" s="549">
        <v>0.6704331450094162</v>
      </c>
      <c r="S42" s="513">
        <v>178</v>
      </c>
    </row>
    <row r="43" spans="1:19" ht="14.4" customHeight="1" x14ac:dyDescent="0.3">
      <c r="A43" s="507" t="s">
        <v>1478</v>
      </c>
      <c r="B43" s="508" t="s">
        <v>1479</v>
      </c>
      <c r="C43" s="508" t="s">
        <v>1470</v>
      </c>
      <c r="D43" s="508" t="s">
        <v>622</v>
      </c>
      <c r="E43" s="508" t="s">
        <v>1480</v>
      </c>
      <c r="F43" s="508" t="s">
        <v>1481</v>
      </c>
      <c r="G43" s="508" t="s">
        <v>1482</v>
      </c>
      <c r="H43" s="512"/>
      <c r="I43" s="512"/>
      <c r="J43" s="508"/>
      <c r="K43" s="508"/>
      <c r="L43" s="512"/>
      <c r="M43" s="512"/>
      <c r="N43" s="508"/>
      <c r="O43" s="508"/>
      <c r="P43" s="512">
        <v>6</v>
      </c>
      <c r="Q43" s="512">
        <v>222</v>
      </c>
      <c r="R43" s="549"/>
      <c r="S43" s="513">
        <v>37</v>
      </c>
    </row>
    <row r="44" spans="1:19" ht="14.4" customHeight="1" x14ac:dyDescent="0.3">
      <c r="A44" s="507" t="s">
        <v>1478</v>
      </c>
      <c r="B44" s="508" t="s">
        <v>1479</v>
      </c>
      <c r="C44" s="508" t="s">
        <v>1470</v>
      </c>
      <c r="D44" s="508" t="s">
        <v>622</v>
      </c>
      <c r="E44" s="508" t="s">
        <v>1480</v>
      </c>
      <c r="F44" s="508" t="s">
        <v>1481</v>
      </c>
      <c r="G44" s="508" t="s">
        <v>1483</v>
      </c>
      <c r="H44" s="512"/>
      <c r="I44" s="512"/>
      <c r="J44" s="508"/>
      <c r="K44" s="508"/>
      <c r="L44" s="512"/>
      <c r="M44" s="512"/>
      <c r="N44" s="508"/>
      <c r="O44" s="508"/>
      <c r="P44" s="512">
        <v>2</v>
      </c>
      <c r="Q44" s="512">
        <v>74</v>
      </c>
      <c r="R44" s="549"/>
      <c r="S44" s="513">
        <v>37</v>
      </c>
    </row>
    <row r="45" spans="1:19" ht="14.4" customHeight="1" x14ac:dyDescent="0.3">
      <c r="A45" s="507" t="s">
        <v>1478</v>
      </c>
      <c r="B45" s="508" t="s">
        <v>1479</v>
      </c>
      <c r="C45" s="508" t="s">
        <v>553</v>
      </c>
      <c r="D45" s="508" t="s">
        <v>1471</v>
      </c>
      <c r="E45" s="508" t="s">
        <v>1480</v>
      </c>
      <c r="F45" s="508" t="s">
        <v>1499</v>
      </c>
      <c r="G45" s="508" t="s">
        <v>1500</v>
      </c>
      <c r="H45" s="512"/>
      <c r="I45" s="512"/>
      <c r="J45" s="508"/>
      <c r="K45" s="508"/>
      <c r="L45" s="512"/>
      <c r="M45" s="512"/>
      <c r="N45" s="508"/>
      <c r="O45" s="508"/>
      <c r="P45" s="512">
        <v>0</v>
      </c>
      <c r="Q45" s="512">
        <v>0</v>
      </c>
      <c r="R45" s="549"/>
      <c r="S45" s="513"/>
    </row>
    <row r="46" spans="1:19" ht="14.4" customHeight="1" x14ac:dyDescent="0.3">
      <c r="A46" s="507" t="s">
        <v>1478</v>
      </c>
      <c r="B46" s="508" t="s">
        <v>1479</v>
      </c>
      <c r="C46" s="508" t="s">
        <v>553</v>
      </c>
      <c r="D46" s="508" t="s">
        <v>1471</v>
      </c>
      <c r="E46" s="508" t="s">
        <v>1480</v>
      </c>
      <c r="F46" s="508" t="s">
        <v>1501</v>
      </c>
      <c r="G46" s="508" t="s">
        <v>1502</v>
      </c>
      <c r="H46" s="512"/>
      <c r="I46" s="512"/>
      <c r="J46" s="508"/>
      <c r="K46" s="508"/>
      <c r="L46" s="512"/>
      <c r="M46" s="512"/>
      <c r="N46" s="508"/>
      <c r="O46" s="508"/>
      <c r="P46" s="512">
        <v>0</v>
      </c>
      <c r="Q46" s="512">
        <v>0</v>
      </c>
      <c r="R46" s="549"/>
      <c r="S46" s="513"/>
    </row>
    <row r="47" spans="1:19" ht="14.4" customHeight="1" x14ac:dyDescent="0.3">
      <c r="A47" s="507" t="s">
        <v>1478</v>
      </c>
      <c r="B47" s="508" t="s">
        <v>1479</v>
      </c>
      <c r="C47" s="508" t="s">
        <v>553</v>
      </c>
      <c r="D47" s="508" t="s">
        <v>1471</v>
      </c>
      <c r="E47" s="508" t="s">
        <v>1480</v>
      </c>
      <c r="F47" s="508" t="s">
        <v>1503</v>
      </c>
      <c r="G47" s="508" t="s">
        <v>1504</v>
      </c>
      <c r="H47" s="512"/>
      <c r="I47" s="512"/>
      <c r="J47" s="508"/>
      <c r="K47" s="508"/>
      <c r="L47" s="512"/>
      <c r="M47" s="512"/>
      <c r="N47" s="508"/>
      <c r="O47" s="508"/>
      <c r="P47" s="512">
        <v>0</v>
      </c>
      <c r="Q47" s="512">
        <v>0</v>
      </c>
      <c r="R47" s="549"/>
      <c r="S47" s="513"/>
    </row>
    <row r="48" spans="1:19" ht="14.4" customHeight="1" x14ac:dyDescent="0.3">
      <c r="A48" s="507" t="s">
        <v>1478</v>
      </c>
      <c r="B48" s="508" t="s">
        <v>1479</v>
      </c>
      <c r="C48" s="508" t="s">
        <v>553</v>
      </c>
      <c r="D48" s="508" t="s">
        <v>1471</v>
      </c>
      <c r="E48" s="508" t="s">
        <v>1480</v>
      </c>
      <c r="F48" s="508" t="s">
        <v>1505</v>
      </c>
      <c r="G48" s="508" t="s">
        <v>1506</v>
      </c>
      <c r="H48" s="512"/>
      <c r="I48" s="512"/>
      <c r="J48" s="508"/>
      <c r="K48" s="508"/>
      <c r="L48" s="512"/>
      <c r="M48" s="512"/>
      <c r="N48" s="508"/>
      <c r="O48" s="508"/>
      <c r="P48" s="512">
        <v>0</v>
      </c>
      <c r="Q48" s="512">
        <v>0</v>
      </c>
      <c r="R48" s="549"/>
      <c r="S48" s="513"/>
    </row>
    <row r="49" spans="1:19" ht="14.4" customHeight="1" x14ac:dyDescent="0.3">
      <c r="A49" s="507" t="s">
        <v>1507</v>
      </c>
      <c r="B49" s="508" t="s">
        <v>1508</v>
      </c>
      <c r="C49" s="508" t="s">
        <v>548</v>
      </c>
      <c r="D49" s="508" t="s">
        <v>1471</v>
      </c>
      <c r="E49" s="508" t="s">
        <v>1509</v>
      </c>
      <c r="F49" s="508" t="s">
        <v>1510</v>
      </c>
      <c r="G49" s="508" t="s">
        <v>1511</v>
      </c>
      <c r="H49" s="512">
        <v>318</v>
      </c>
      <c r="I49" s="512">
        <v>239772</v>
      </c>
      <c r="J49" s="508"/>
      <c r="K49" s="508">
        <v>754</v>
      </c>
      <c r="L49" s="512"/>
      <c r="M49" s="512"/>
      <c r="N49" s="508"/>
      <c r="O49" s="508"/>
      <c r="P49" s="512"/>
      <c r="Q49" s="512"/>
      <c r="R49" s="549"/>
      <c r="S49" s="513"/>
    </row>
    <row r="50" spans="1:19" ht="14.4" customHeight="1" x14ac:dyDescent="0.3">
      <c r="A50" s="507" t="s">
        <v>1507</v>
      </c>
      <c r="B50" s="508" t="s">
        <v>1508</v>
      </c>
      <c r="C50" s="508" t="s">
        <v>548</v>
      </c>
      <c r="D50" s="508" t="s">
        <v>1471</v>
      </c>
      <c r="E50" s="508" t="s">
        <v>1480</v>
      </c>
      <c r="F50" s="508" t="s">
        <v>1512</v>
      </c>
      <c r="G50" s="508" t="s">
        <v>1513</v>
      </c>
      <c r="H50" s="512">
        <v>3555</v>
      </c>
      <c r="I50" s="512">
        <v>750105</v>
      </c>
      <c r="J50" s="508">
        <v>1.8082400813835198</v>
      </c>
      <c r="K50" s="508">
        <v>211</v>
      </c>
      <c r="L50" s="512">
        <v>1966</v>
      </c>
      <c r="M50" s="512">
        <v>414826</v>
      </c>
      <c r="N50" s="508">
        <v>1</v>
      </c>
      <c r="O50" s="508">
        <v>211</v>
      </c>
      <c r="P50" s="512">
        <v>1968</v>
      </c>
      <c r="Q50" s="512">
        <v>417216</v>
      </c>
      <c r="R50" s="549">
        <v>1.0057614517894249</v>
      </c>
      <c r="S50" s="513">
        <v>212</v>
      </c>
    </row>
    <row r="51" spans="1:19" ht="14.4" customHeight="1" x14ac:dyDescent="0.3">
      <c r="A51" s="507" t="s">
        <v>1507</v>
      </c>
      <c r="B51" s="508" t="s">
        <v>1508</v>
      </c>
      <c r="C51" s="508" t="s">
        <v>548</v>
      </c>
      <c r="D51" s="508" t="s">
        <v>1471</v>
      </c>
      <c r="E51" s="508" t="s">
        <v>1480</v>
      </c>
      <c r="F51" s="508" t="s">
        <v>1514</v>
      </c>
      <c r="G51" s="508" t="s">
        <v>1513</v>
      </c>
      <c r="H51" s="512">
        <v>255</v>
      </c>
      <c r="I51" s="512">
        <v>22185</v>
      </c>
      <c r="J51" s="508">
        <v>1.0365853658536586</v>
      </c>
      <c r="K51" s="508">
        <v>87</v>
      </c>
      <c r="L51" s="512">
        <v>246</v>
      </c>
      <c r="M51" s="512">
        <v>21402</v>
      </c>
      <c r="N51" s="508">
        <v>1</v>
      </c>
      <c r="O51" s="508">
        <v>87</v>
      </c>
      <c r="P51" s="512">
        <v>268</v>
      </c>
      <c r="Q51" s="512">
        <v>23316</v>
      </c>
      <c r="R51" s="549">
        <v>1.089430894308943</v>
      </c>
      <c r="S51" s="513">
        <v>87</v>
      </c>
    </row>
    <row r="52" spans="1:19" ht="14.4" customHeight="1" x14ac:dyDescent="0.3">
      <c r="A52" s="507" t="s">
        <v>1507</v>
      </c>
      <c r="B52" s="508" t="s">
        <v>1508</v>
      </c>
      <c r="C52" s="508" t="s">
        <v>548</v>
      </c>
      <c r="D52" s="508" t="s">
        <v>1471</v>
      </c>
      <c r="E52" s="508" t="s">
        <v>1480</v>
      </c>
      <c r="F52" s="508" t="s">
        <v>1515</v>
      </c>
      <c r="G52" s="508" t="s">
        <v>1516</v>
      </c>
      <c r="H52" s="512">
        <v>13861</v>
      </c>
      <c r="I52" s="512">
        <v>4172161</v>
      </c>
      <c r="J52" s="508">
        <v>1.0745794247616094</v>
      </c>
      <c r="K52" s="508">
        <v>301</v>
      </c>
      <c r="L52" s="512">
        <v>12899</v>
      </c>
      <c r="M52" s="512">
        <v>3882599</v>
      </c>
      <c r="N52" s="508">
        <v>1</v>
      </c>
      <c r="O52" s="508">
        <v>301</v>
      </c>
      <c r="P52" s="512">
        <v>14385</v>
      </c>
      <c r="Q52" s="512">
        <v>4344270</v>
      </c>
      <c r="R52" s="549">
        <v>1.118907721348509</v>
      </c>
      <c r="S52" s="513">
        <v>302</v>
      </c>
    </row>
    <row r="53" spans="1:19" ht="14.4" customHeight="1" x14ac:dyDescent="0.3">
      <c r="A53" s="507" t="s">
        <v>1507</v>
      </c>
      <c r="B53" s="508" t="s">
        <v>1508</v>
      </c>
      <c r="C53" s="508" t="s">
        <v>548</v>
      </c>
      <c r="D53" s="508" t="s">
        <v>1471</v>
      </c>
      <c r="E53" s="508" t="s">
        <v>1480</v>
      </c>
      <c r="F53" s="508" t="s">
        <v>1517</v>
      </c>
      <c r="G53" s="508" t="s">
        <v>1518</v>
      </c>
      <c r="H53" s="512">
        <v>99</v>
      </c>
      <c r="I53" s="512">
        <v>9801</v>
      </c>
      <c r="J53" s="508">
        <v>1.03125</v>
      </c>
      <c r="K53" s="508">
        <v>99</v>
      </c>
      <c r="L53" s="512">
        <v>96</v>
      </c>
      <c r="M53" s="512">
        <v>9504</v>
      </c>
      <c r="N53" s="508">
        <v>1</v>
      </c>
      <c r="O53" s="508">
        <v>99</v>
      </c>
      <c r="P53" s="512">
        <v>99</v>
      </c>
      <c r="Q53" s="512">
        <v>9891</v>
      </c>
      <c r="R53" s="549">
        <v>1.040719696969697</v>
      </c>
      <c r="S53" s="513">
        <v>99.909090909090907</v>
      </c>
    </row>
    <row r="54" spans="1:19" ht="14.4" customHeight="1" x14ac:dyDescent="0.3">
      <c r="A54" s="507" t="s">
        <v>1507</v>
      </c>
      <c r="B54" s="508" t="s">
        <v>1508</v>
      </c>
      <c r="C54" s="508" t="s">
        <v>548</v>
      </c>
      <c r="D54" s="508" t="s">
        <v>1471</v>
      </c>
      <c r="E54" s="508" t="s">
        <v>1480</v>
      </c>
      <c r="F54" s="508" t="s">
        <v>1517</v>
      </c>
      <c r="G54" s="508" t="s">
        <v>1519</v>
      </c>
      <c r="H54" s="512">
        <v>217</v>
      </c>
      <c r="I54" s="512">
        <v>21483</v>
      </c>
      <c r="J54" s="508">
        <v>0.87148594377510036</v>
      </c>
      <c r="K54" s="508">
        <v>99</v>
      </c>
      <c r="L54" s="512">
        <v>249</v>
      </c>
      <c r="M54" s="512">
        <v>24651</v>
      </c>
      <c r="N54" s="508">
        <v>1</v>
      </c>
      <c r="O54" s="508">
        <v>99</v>
      </c>
      <c r="P54" s="512">
        <v>372</v>
      </c>
      <c r="Q54" s="512">
        <v>37176</v>
      </c>
      <c r="R54" s="549">
        <v>1.5080929779724961</v>
      </c>
      <c r="S54" s="513">
        <v>99.935483870967744</v>
      </c>
    </row>
    <row r="55" spans="1:19" ht="14.4" customHeight="1" x14ac:dyDescent="0.3">
      <c r="A55" s="507" t="s">
        <v>1507</v>
      </c>
      <c r="B55" s="508" t="s">
        <v>1508</v>
      </c>
      <c r="C55" s="508" t="s">
        <v>548</v>
      </c>
      <c r="D55" s="508" t="s">
        <v>1471</v>
      </c>
      <c r="E55" s="508" t="s">
        <v>1480</v>
      </c>
      <c r="F55" s="508" t="s">
        <v>1520</v>
      </c>
      <c r="G55" s="508" t="s">
        <v>1521</v>
      </c>
      <c r="H55" s="512">
        <v>14</v>
      </c>
      <c r="I55" s="512">
        <v>3234</v>
      </c>
      <c r="J55" s="508">
        <v>0.66379310344827591</v>
      </c>
      <c r="K55" s="508">
        <v>231</v>
      </c>
      <c r="L55" s="512">
        <v>21</v>
      </c>
      <c r="M55" s="512">
        <v>4872</v>
      </c>
      <c r="N55" s="508">
        <v>1</v>
      </c>
      <c r="O55" s="508">
        <v>232</v>
      </c>
      <c r="P55" s="512">
        <v>31</v>
      </c>
      <c r="Q55" s="512">
        <v>7192</v>
      </c>
      <c r="R55" s="549">
        <v>1.4761904761904763</v>
      </c>
      <c r="S55" s="513">
        <v>232</v>
      </c>
    </row>
    <row r="56" spans="1:19" ht="14.4" customHeight="1" x14ac:dyDescent="0.3">
      <c r="A56" s="507" t="s">
        <v>1507</v>
      </c>
      <c r="B56" s="508" t="s">
        <v>1508</v>
      </c>
      <c r="C56" s="508" t="s">
        <v>548</v>
      </c>
      <c r="D56" s="508" t="s">
        <v>1471</v>
      </c>
      <c r="E56" s="508" t="s">
        <v>1480</v>
      </c>
      <c r="F56" s="508" t="s">
        <v>1522</v>
      </c>
      <c r="G56" s="508" t="s">
        <v>1523</v>
      </c>
      <c r="H56" s="512">
        <v>2430</v>
      </c>
      <c r="I56" s="512">
        <v>332910</v>
      </c>
      <c r="J56" s="508">
        <v>1.1773255813953489</v>
      </c>
      <c r="K56" s="508">
        <v>137</v>
      </c>
      <c r="L56" s="512">
        <v>2064</v>
      </c>
      <c r="M56" s="512">
        <v>282768</v>
      </c>
      <c r="N56" s="508">
        <v>1</v>
      </c>
      <c r="O56" s="508">
        <v>137</v>
      </c>
      <c r="P56" s="512">
        <v>2125</v>
      </c>
      <c r="Q56" s="512">
        <v>291125</v>
      </c>
      <c r="R56" s="549">
        <v>1.0295542635658914</v>
      </c>
      <c r="S56" s="513">
        <v>137</v>
      </c>
    </row>
    <row r="57" spans="1:19" ht="14.4" customHeight="1" x14ac:dyDescent="0.3">
      <c r="A57" s="507" t="s">
        <v>1507</v>
      </c>
      <c r="B57" s="508" t="s">
        <v>1508</v>
      </c>
      <c r="C57" s="508" t="s">
        <v>548</v>
      </c>
      <c r="D57" s="508" t="s">
        <v>1471</v>
      </c>
      <c r="E57" s="508" t="s">
        <v>1480</v>
      </c>
      <c r="F57" s="508" t="s">
        <v>1524</v>
      </c>
      <c r="G57" s="508" t="s">
        <v>1523</v>
      </c>
      <c r="H57" s="512">
        <v>219</v>
      </c>
      <c r="I57" s="512">
        <v>40077</v>
      </c>
      <c r="J57" s="508">
        <v>0.9049586776859504</v>
      </c>
      <c r="K57" s="508">
        <v>183</v>
      </c>
      <c r="L57" s="512">
        <v>242</v>
      </c>
      <c r="M57" s="512">
        <v>44286</v>
      </c>
      <c r="N57" s="508">
        <v>1</v>
      </c>
      <c r="O57" s="508">
        <v>183</v>
      </c>
      <c r="P57" s="512">
        <v>241</v>
      </c>
      <c r="Q57" s="512">
        <v>44344</v>
      </c>
      <c r="R57" s="549">
        <v>1.0013096689698777</v>
      </c>
      <c r="S57" s="513">
        <v>184</v>
      </c>
    </row>
    <row r="58" spans="1:19" ht="14.4" customHeight="1" x14ac:dyDescent="0.3">
      <c r="A58" s="507" t="s">
        <v>1507</v>
      </c>
      <c r="B58" s="508" t="s">
        <v>1508</v>
      </c>
      <c r="C58" s="508" t="s">
        <v>548</v>
      </c>
      <c r="D58" s="508" t="s">
        <v>1471</v>
      </c>
      <c r="E58" s="508" t="s">
        <v>1480</v>
      </c>
      <c r="F58" s="508" t="s">
        <v>1525</v>
      </c>
      <c r="G58" s="508" t="s">
        <v>1526</v>
      </c>
      <c r="H58" s="512"/>
      <c r="I58" s="512"/>
      <c r="J58" s="508"/>
      <c r="K58" s="508"/>
      <c r="L58" s="512"/>
      <c r="M58" s="512"/>
      <c r="N58" s="508"/>
      <c r="O58" s="508"/>
      <c r="P58" s="512">
        <v>1</v>
      </c>
      <c r="Q58" s="512">
        <v>299</v>
      </c>
      <c r="R58" s="549"/>
      <c r="S58" s="513">
        <v>299</v>
      </c>
    </row>
    <row r="59" spans="1:19" ht="14.4" customHeight="1" x14ac:dyDescent="0.3">
      <c r="A59" s="507" t="s">
        <v>1507</v>
      </c>
      <c r="B59" s="508" t="s">
        <v>1508</v>
      </c>
      <c r="C59" s="508" t="s">
        <v>548</v>
      </c>
      <c r="D59" s="508" t="s">
        <v>1471</v>
      </c>
      <c r="E59" s="508" t="s">
        <v>1480</v>
      </c>
      <c r="F59" s="508" t="s">
        <v>1527</v>
      </c>
      <c r="G59" s="508" t="s">
        <v>1528</v>
      </c>
      <c r="H59" s="512">
        <v>80</v>
      </c>
      <c r="I59" s="512">
        <v>51120</v>
      </c>
      <c r="J59" s="508">
        <v>0.898876404494382</v>
      </c>
      <c r="K59" s="508">
        <v>639</v>
      </c>
      <c r="L59" s="512">
        <v>89</v>
      </c>
      <c r="M59" s="512">
        <v>56871</v>
      </c>
      <c r="N59" s="508">
        <v>1</v>
      </c>
      <c r="O59" s="508">
        <v>639</v>
      </c>
      <c r="P59" s="512">
        <v>101</v>
      </c>
      <c r="Q59" s="512">
        <v>64640</v>
      </c>
      <c r="R59" s="549">
        <v>1.1366074097518946</v>
      </c>
      <c r="S59" s="513">
        <v>640</v>
      </c>
    </row>
    <row r="60" spans="1:19" ht="14.4" customHeight="1" x14ac:dyDescent="0.3">
      <c r="A60" s="507" t="s">
        <v>1507</v>
      </c>
      <c r="B60" s="508" t="s">
        <v>1508</v>
      </c>
      <c r="C60" s="508" t="s">
        <v>548</v>
      </c>
      <c r="D60" s="508" t="s">
        <v>1471</v>
      </c>
      <c r="E60" s="508" t="s">
        <v>1480</v>
      </c>
      <c r="F60" s="508" t="s">
        <v>1529</v>
      </c>
      <c r="G60" s="508" t="s">
        <v>1530</v>
      </c>
      <c r="H60" s="512">
        <v>26</v>
      </c>
      <c r="I60" s="512">
        <v>15808</v>
      </c>
      <c r="J60" s="508">
        <v>0.65</v>
      </c>
      <c r="K60" s="508">
        <v>608</v>
      </c>
      <c r="L60" s="512">
        <v>40</v>
      </c>
      <c r="M60" s="512">
        <v>24320</v>
      </c>
      <c r="N60" s="508">
        <v>1</v>
      </c>
      <c r="O60" s="508">
        <v>608</v>
      </c>
      <c r="P60" s="512">
        <v>25</v>
      </c>
      <c r="Q60" s="512">
        <v>15225</v>
      </c>
      <c r="R60" s="549">
        <v>0.62602796052631582</v>
      </c>
      <c r="S60" s="513">
        <v>609</v>
      </c>
    </row>
    <row r="61" spans="1:19" ht="14.4" customHeight="1" x14ac:dyDescent="0.3">
      <c r="A61" s="507" t="s">
        <v>1507</v>
      </c>
      <c r="B61" s="508" t="s">
        <v>1508</v>
      </c>
      <c r="C61" s="508" t="s">
        <v>548</v>
      </c>
      <c r="D61" s="508" t="s">
        <v>1471</v>
      </c>
      <c r="E61" s="508" t="s">
        <v>1480</v>
      </c>
      <c r="F61" s="508" t="s">
        <v>1529</v>
      </c>
      <c r="G61" s="508" t="s">
        <v>1531</v>
      </c>
      <c r="H61" s="512">
        <v>74</v>
      </c>
      <c r="I61" s="512">
        <v>44992</v>
      </c>
      <c r="J61" s="508">
        <v>0.76288659793814428</v>
      </c>
      <c r="K61" s="508">
        <v>608</v>
      </c>
      <c r="L61" s="512">
        <v>97</v>
      </c>
      <c r="M61" s="512">
        <v>58976</v>
      </c>
      <c r="N61" s="508">
        <v>1</v>
      </c>
      <c r="O61" s="508">
        <v>608</v>
      </c>
      <c r="P61" s="512">
        <v>70</v>
      </c>
      <c r="Q61" s="512">
        <v>42630</v>
      </c>
      <c r="R61" s="549">
        <v>0.72283640803038529</v>
      </c>
      <c r="S61" s="513">
        <v>609</v>
      </c>
    </row>
    <row r="62" spans="1:19" ht="14.4" customHeight="1" x14ac:dyDescent="0.3">
      <c r="A62" s="507" t="s">
        <v>1507</v>
      </c>
      <c r="B62" s="508" t="s">
        <v>1508</v>
      </c>
      <c r="C62" s="508" t="s">
        <v>548</v>
      </c>
      <c r="D62" s="508" t="s">
        <v>1471</v>
      </c>
      <c r="E62" s="508" t="s">
        <v>1480</v>
      </c>
      <c r="F62" s="508" t="s">
        <v>1532</v>
      </c>
      <c r="G62" s="508" t="s">
        <v>1533</v>
      </c>
      <c r="H62" s="512">
        <v>1172</v>
      </c>
      <c r="I62" s="512">
        <v>202756</v>
      </c>
      <c r="J62" s="508">
        <v>1.0371681415929204</v>
      </c>
      <c r="K62" s="508">
        <v>173</v>
      </c>
      <c r="L62" s="512">
        <v>1130</v>
      </c>
      <c r="M62" s="512">
        <v>195490</v>
      </c>
      <c r="N62" s="508">
        <v>1</v>
      </c>
      <c r="O62" s="508">
        <v>173</v>
      </c>
      <c r="P62" s="512">
        <v>1257</v>
      </c>
      <c r="Q62" s="512">
        <v>218718</v>
      </c>
      <c r="R62" s="549">
        <v>1.1188193769502277</v>
      </c>
      <c r="S62" s="513">
        <v>174</v>
      </c>
    </row>
    <row r="63" spans="1:19" ht="14.4" customHeight="1" x14ac:dyDescent="0.3">
      <c r="A63" s="507" t="s">
        <v>1507</v>
      </c>
      <c r="B63" s="508" t="s">
        <v>1508</v>
      </c>
      <c r="C63" s="508" t="s">
        <v>548</v>
      </c>
      <c r="D63" s="508" t="s">
        <v>1471</v>
      </c>
      <c r="E63" s="508" t="s">
        <v>1480</v>
      </c>
      <c r="F63" s="508" t="s">
        <v>1499</v>
      </c>
      <c r="G63" s="508" t="s">
        <v>1500</v>
      </c>
      <c r="H63" s="512">
        <v>2040</v>
      </c>
      <c r="I63" s="512">
        <v>783360</v>
      </c>
      <c r="J63" s="508">
        <v>1.5274165181548396</v>
      </c>
      <c r="K63" s="508">
        <v>384</v>
      </c>
      <c r="L63" s="512">
        <v>1478</v>
      </c>
      <c r="M63" s="512">
        <v>512866</v>
      </c>
      <c r="N63" s="508">
        <v>1</v>
      </c>
      <c r="O63" s="508">
        <v>347</v>
      </c>
      <c r="P63" s="512">
        <v>1138</v>
      </c>
      <c r="Q63" s="512">
        <v>394886</v>
      </c>
      <c r="R63" s="549">
        <v>0.76995940460081191</v>
      </c>
      <c r="S63" s="513">
        <v>347</v>
      </c>
    </row>
    <row r="64" spans="1:19" ht="14.4" customHeight="1" x14ac:dyDescent="0.3">
      <c r="A64" s="507" t="s">
        <v>1507</v>
      </c>
      <c r="B64" s="508" t="s">
        <v>1508</v>
      </c>
      <c r="C64" s="508" t="s">
        <v>548</v>
      </c>
      <c r="D64" s="508" t="s">
        <v>1471</v>
      </c>
      <c r="E64" s="508" t="s">
        <v>1480</v>
      </c>
      <c r="F64" s="508" t="s">
        <v>1534</v>
      </c>
      <c r="G64" s="508" t="s">
        <v>1535</v>
      </c>
      <c r="H64" s="512">
        <v>6839</v>
      </c>
      <c r="I64" s="512">
        <v>116263</v>
      </c>
      <c r="J64" s="508">
        <v>1.5258813029897367</v>
      </c>
      <c r="K64" s="508">
        <v>17</v>
      </c>
      <c r="L64" s="512">
        <v>4482</v>
      </c>
      <c r="M64" s="512">
        <v>76194</v>
      </c>
      <c r="N64" s="508">
        <v>1</v>
      </c>
      <c r="O64" s="508">
        <v>17</v>
      </c>
      <c r="P64" s="512">
        <v>4923</v>
      </c>
      <c r="Q64" s="512">
        <v>83691</v>
      </c>
      <c r="R64" s="549">
        <v>1.0983935742971886</v>
      </c>
      <c r="S64" s="513">
        <v>17</v>
      </c>
    </row>
    <row r="65" spans="1:19" ht="14.4" customHeight="1" x14ac:dyDescent="0.3">
      <c r="A65" s="507" t="s">
        <v>1507</v>
      </c>
      <c r="B65" s="508" t="s">
        <v>1508</v>
      </c>
      <c r="C65" s="508" t="s">
        <v>548</v>
      </c>
      <c r="D65" s="508" t="s">
        <v>1471</v>
      </c>
      <c r="E65" s="508" t="s">
        <v>1480</v>
      </c>
      <c r="F65" s="508" t="s">
        <v>1534</v>
      </c>
      <c r="G65" s="508" t="s">
        <v>1536</v>
      </c>
      <c r="H65" s="512">
        <v>269</v>
      </c>
      <c r="I65" s="512">
        <v>4573</v>
      </c>
      <c r="J65" s="508">
        <v>0.27674897119341563</v>
      </c>
      <c r="K65" s="508">
        <v>17</v>
      </c>
      <c r="L65" s="512">
        <v>972</v>
      </c>
      <c r="M65" s="512">
        <v>16524</v>
      </c>
      <c r="N65" s="508">
        <v>1</v>
      </c>
      <c r="O65" s="508">
        <v>17</v>
      </c>
      <c r="P65" s="512">
        <v>226</v>
      </c>
      <c r="Q65" s="512">
        <v>3842</v>
      </c>
      <c r="R65" s="549">
        <v>0.23251028806584362</v>
      </c>
      <c r="S65" s="513">
        <v>17</v>
      </c>
    </row>
    <row r="66" spans="1:19" ht="14.4" customHeight="1" x14ac:dyDescent="0.3">
      <c r="A66" s="507" t="s">
        <v>1507</v>
      </c>
      <c r="B66" s="508" t="s">
        <v>1508</v>
      </c>
      <c r="C66" s="508" t="s">
        <v>548</v>
      </c>
      <c r="D66" s="508" t="s">
        <v>1471</v>
      </c>
      <c r="E66" s="508" t="s">
        <v>1480</v>
      </c>
      <c r="F66" s="508" t="s">
        <v>1537</v>
      </c>
      <c r="G66" s="508" t="s">
        <v>1538</v>
      </c>
      <c r="H66" s="512">
        <v>76</v>
      </c>
      <c r="I66" s="512">
        <v>20748</v>
      </c>
      <c r="J66" s="508">
        <v>0.56090835360908353</v>
      </c>
      <c r="K66" s="508">
        <v>273</v>
      </c>
      <c r="L66" s="512">
        <v>135</v>
      </c>
      <c r="M66" s="512">
        <v>36990</v>
      </c>
      <c r="N66" s="508">
        <v>1</v>
      </c>
      <c r="O66" s="508">
        <v>274</v>
      </c>
      <c r="P66" s="512">
        <v>64</v>
      </c>
      <c r="Q66" s="512">
        <v>17536</v>
      </c>
      <c r="R66" s="549">
        <v>0.47407407407407409</v>
      </c>
      <c r="S66" s="513">
        <v>274</v>
      </c>
    </row>
    <row r="67" spans="1:19" ht="14.4" customHeight="1" x14ac:dyDescent="0.3">
      <c r="A67" s="507" t="s">
        <v>1507</v>
      </c>
      <c r="B67" s="508" t="s">
        <v>1508</v>
      </c>
      <c r="C67" s="508" t="s">
        <v>548</v>
      </c>
      <c r="D67" s="508" t="s">
        <v>1471</v>
      </c>
      <c r="E67" s="508" t="s">
        <v>1480</v>
      </c>
      <c r="F67" s="508" t="s">
        <v>1537</v>
      </c>
      <c r="G67" s="508" t="s">
        <v>1539</v>
      </c>
      <c r="H67" s="512">
        <v>1545</v>
      </c>
      <c r="I67" s="512">
        <v>421785</v>
      </c>
      <c r="J67" s="508">
        <v>20.254754129850173</v>
      </c>
      <c r="K67" s="508">
        <v>273</v>
      </c>
      <c r="L67" s="512">
        <v>76</v>
      </c>
      <c r="M67" s="512">
        <v>20824</v>
      </c>
      <c r="N67" s="508">
        <v>1</v>
      </c>
      <c r="O67" s="508">
        <v>274</v>
      </c>
      <c r="P67" s="512">
        <v>1045</v>
      </c>
      <c r="Q67" s="512">
        <v>286330</v>
      </c>
      <c r="R67" s="549">
        <v>13.75</v>
      </c>
      <c r="S67" s="513">
        <v>274</v>
      </c>
    </row>
    <row r="68" spans="1:19" ht="14.4" customHeight="1" x14ac:dyDescent="0.3">
      <c r="A68" s="507" t="s">
        <v>1507</v>
      </c>
      <c r="B68" s="508" t="s">
        <v>1508</v>
      </c>
      <c r="C68" s="508" t="s">
        <v>548</v>
      </c>
      <c r="D68" s="508" t="s">
        <v>1471</v>
      </c>
      <c r="E68" s="508" t="s">
        <v>1480</v>
      </c>
      <c r="F68" s="508" t="s">
        <v>1540</v>
      </c>
      <c r="G68" s="508" t="s">
        <v>1541</v>
      </c>
      <c r="H68" s="512">
        <v>1694</v>
      </c>
      <c r="I68" s="512">
        <v>240548</v>
      </c>
      <c r="J68" s="508">
        <v>1.4503424657534247</v>
      </c>
      <c r="K68" s="508">
        <v>142</v>
      </c>
      <c r="L68" s="512">
        <v>1168</v>
      </c>
      <c r="M68" s="512">
        <v>165856</v>
      </c>
      <c r="N68" s="508">
        <v>1</v>
      </c>
      <c r="O68" s="508">
        <v>142</v>
      </c>
      <c r="P68" s="512">
        <v>1225</v>
      </c>
      <c r="Q68" s="512">
        <v>173847</v>
      </c>
      <c r="R68" s="549">
        <v>1.0481803492185993</v>
      </c>
      <c r="S68" s="513">
        <v>141.91591836734693</v>
      </c>
    </row>
    <row r="69" spans="1:19" ht="14.4" customHeight="1" x14ac:dyDescent="0.3">
      <c r="A69" s="507" t="s">
        <v>1507</v>
      </c>
      <c r="B69" s="508" t="s">
        <v>1508</v>
      </c>
      <c r="C69" s="508" t="s">
        <v>548</v>
      </c>
      <c r="D69" s="508" t="s">
        <v>1471</v>
      </c>
      <c r="E69" s="508" t="s">
        <v>1480</v>
      </c>
      <c r="F69" s="508" t="s">
        <v>1542</v>
      </c>
      <c r="G69" s="508" t="s">
        <v>1541</v>
      </c>
      <c r="H69" s="512">
        <v>2419</v>
      </c>
      <c r="I69" s="512">
        <v>188682</v>
      </c>
      <c r="J69" s="508">
        <v>1.1731328806983512</v>
      </c>
      <c r="K69" s="508">
        <v>78</v>
      </c>
      <c r="L69" s="512">
        <v>2062</v>
      </c>
      <c r="M69" s="512">
        <v>160836</v>
      </c>
      <c r="N69" s="508">
        <v>1</v>
      </c>
      <c r="O69" s="508">
        <v>78</v>
      </c>
      <c r="P69" s="512">
        <v>2097</v>
      </c>
      <c r="Q69" s="512">
        <v>163744</v>
      </c>
      <c r="R69" s="549">
        <v>1.0180805292347483</v>
      </c>
      <c r="S69" s="513">
        <v>78.084883166428227</v>
      </c>
    </row>
    <row r="70" spans="1:19" ht="14.4" customHeight="1" x14ac:dyDescent="0.3">
      <c r="A70" s="507" t="s">
        <v>1507</v>
      </c>
      <c r="B70" s="508" t="s">
        <v>1508</v>
      </c>
      <c r="C70" s="508" t="s">
        <v>548</v>
      </c>
      <c r="D70" s="508" t="s">
        <v>1471</v>
      </c>
      <c r="E70" s="508" t="s">
        <v>1480</v>
      </c>
      <c r="F70" s="508" t="s">
        <v>1543</v>
      </c>
      <c r="G70" s="508" t="s">
        <v>1544</v>
      </c>
      <c r="H70" s="512">
        <v>1693</v>
      </c>
      <c r="I70" s="512">
        <v>529909</v>
      </c>
      <c r="J70" s="508">
        <v>1.444870102957857</v>
      </c>
      <c r="K70" s="508">
        <v>313</v>
      </c>
      <c r="L70" s="512">
        <v>1168</v>
      </c>
      <c r="M70" s="512">
        <v>366752</v>
      </c>
      <c r="N70" s="508">
        <v>1</v>
      </c>
      <c r="O70" s="508">
        <v>314</v>
      </c>
      <c r="P70" s="512">
        <v>1225</v>
      </c>
      <c r="Q70" s="512">
        <v>384650</v>
      </c>
      <c r="R70" s="549">
        <v>1.0488013698630136</v>
      </c>
      <c r="S70" s="513">
        <v>314</v>
      </c>
    </row>
    <row r="71" spans="1:19" ht="14.4" customHeight="1" x14ac:dyDescent="0.3">
      <c r="A71" s="507" t="s">
        <v>1507</v>
      </c>
      <c r="B71" s="508" t="s">
        <v>1508</v>
      </c>
      <c r="C71" s="508" t="s">
        <v>548</v>
      </c>
      <c r="D71" s="508" t="s">
        <v>1471</v>
      </c>
      <c r="E71" s="508" t="s">
        <v>1480</v>
      </c>
      <c r="F71" s="508" t="s">
        <v>1501</v>
      </c>
      <c r="G71" s="508" t="s">
        <v>1502</v>
      </c>
      <c r="H71" s="512">
        <v>2379</v>
      </c>
      <c r="I71" s="512">
        <v>1160952</v>
      </c>
      <c r="J71" s="508">
        <v>1.9940776365510133</v>
      </c>
      <c r="K71" s="508">
        <v>488</v>
      </c>
      <c r="L71" s="512">
        <v>1775</v>
      </c>
      <c r="M71" s="512">
        <v>582200</v>
      </c>
      <c r="N71" s="508">
        <v>1</v>
      </c>
      <c r="O71" s="508">
        <v>328</v>
      </c>
      <c r="P71" s="512">
        <v>1298</v>
      </c>
      <c r="Q71" s="512">
        <v>425744</v>
      </c>
      <c r="R71" s="549">
        <v>0.73126760563380278</v>
      </c>
      <c r="S71" s="513">
        <v>328</v>
      </c>
    </row>
    <row r="72" spans="1:19" ht="14.4" customHeight="1" x14ac:dyDescent="0.3">
      <c r="A72" s="507" t="s">
        <v>1507</v>
      </c>
      <c r="B72" s="508" t="s">
        <v>1508</v>
      </c>
      <c r="C72" s="508" t="s">
        <v>548</v>
      </c>
      <c r="D72" s="508" t="s">
        <v>1471</v>
      </c>
      <c r="E72" s="508" t="s">
        <v>1480</v>
      </c>
      <c r="F72" s="508" t="s">
        <v>1545</v>
      </c>
      <c r="G72" s="508" t="s">
        <v>1546</v>
      </c>
      <c r="H72" s="512">
        <v>1927</v>
      </c>
      <c r="I72" s="512">
        <v>314101</v>
      </c>
      <c r="J72" s="508">
        <v>0.72145263946087612</v>
      </c>
      <c r="K72" s="508">
        <v>163</v>
      </c>
      <c r="L72" s="512">
        <v>2671</v>
      </c>
      <c r="M72" s="512">
        <v>435373</v>
      </c>
      <c r="N72" s="508">
        <v>1</v>
      </c>
      <c r="O72" s="508">
        <v>163</v>
      </c>
      <c r="P72" s="512">
        <v>1748</v>
      </c>
      <c r="Q72" s="512">
        <v>285077</v>
      </c>
      <c r="R72" s="549">
        <v>0.65478796342446588</v>
      </c>
      <c r="S72" s="513">
        <v>163.087528604119</v>
      </c>
    </row>
    <row r="73" spans="1:19" ht="14.4" customHeight="1" x14ac:dyDescent="0.3">
      <c r="A73" s="507" t="s">
        <v>1507</v>
      </c>
      <c r="B73" s="508" t="s">
        <v>1508</v>
      </c>
      <c r="C73" s="508" t="s">
        <v>548</v>
      </c>
      <c r="D73" s="508" t="s">
        <v>1471</v>
      </c>
      <c r="E73" s="508" t="s">
        <v>1480</v>
      </c>
      <c r="F73" s="508" t="s">
        <v>1545</v>
      </c>
      <c r="G73" s="508" t="s">
        <v>1547</v>
      </c>
      <c r="H73" s="512">
        <v>167</v>
      </c>
      <c r="I73" s="512">
        <v>27221</v>
      </c>
      <c r="J73" s="508">
        <v>0.78773584905660377</v>
      </c>
      <c r="K73" s="508">
        <v>163</v>
      </c>
      <c r="L73" s="512">
        <v>212</v>
      </c>
      <c r="M73" s="512">
        <v>34556</v>
      </c>
      <c r="N73" s="508">
        <v>1</v>
      </c>
      <c r="O73" s="508">
        <v>163</v>
      </c>
      <c r="P73" s="512">
        <v>174</v>
      </c>
      <c r="Q73" s="512">
        <v>28384</v>
      </c>
      <c r="R73" s="549">
        <v>0.82139136474128949</v>
      </c>
      <c r="S73" s="513">
        <v>163.12643678160919</v>
      </c>
    </row>
    <row r="74" spans="1:19" ht="14.4" customHeight="1" x14ac:dyDescent="0.3">
      <c r="A74" s="507" t="s">
        <v>1507</v>
      </c>
      <c r="B74" s="508" t="s">
        <v>1508</v>
      </c>
      <c r="C74" s="508" t="s">
        <v>548</v>
      </c>
      <c r="D74" s="508" t="s">
        <v>1471</v>
      </c>
      <c r="E74" s="508" t="s">
        <v>1480</v>
      </c>
      <c r="F74" s="508" t="s">
        <v>1503</v>
      </c>
      <c r="G74" s="508" t="s">
        <v>1548</v>
      </c>
      <c r="H74" s="512">
        <v>2323</v>
      </c>
      <c r="I74" s="512">
        <v>548228</v>
      </c>
      <c r="J74" s="508">
        <v>1.4149645115498775</v>
      </c>
      <c r="K74" s="508">
        <v>236</v>
      </c>
      <c r="L74" s="512">
        <v>1722</v>
      </c>
      <c r="M74" s="512">
        <v>387450</v>
      </c>
      <c r="N74" s="508">
        <v>1</v>
      </c>
      <c r="O74" s="508">
        <v>225</v>
      </c>
      <c r="P74" s="512">
        <v>1246</v>
      </c>
      <c r="Q74" s="512">
        <v>280506</v>
      </c>
      <c r="R74" s="549">
        <v>0.7239798683701123</v>
      </c>
      <c r="S74" s="513">
        <v>225.12520064205458</v>
      </c>
    </row>
    <row r="75" spans="1:19" ht="14.4" customHeight="1" x14ac:dyDescent="0.3">
      <c r="A75" s="507" t="s">
        <v>1507</v>
      </c>
      <c r="B75" s="508" t="s">
        <v>1508</v>
      </c>
      <c r="C75" s="508" t="s">
        <v>548</v>
      </c>
      <c r="D75" s="508" t="s">
        <v>1471</v>
      </c>
      <c r="E75" s="508" t="s">
        <v>1480</v>
      </c>
      <c r="F75" s="508" t="s">
        <v>1503</v>
      </c>
      <c r="G75" s="508" t="s">
        <v>1504</v>
      </c>
      <c r="H75" s="512">
        <v>34</v>
      </c>
      <c r="I75" s="512">
        <v>8024</v>
      </c>
      <c r="J75" s="508">
        <v>1.621010101010101</v>
      </c>
      <c r="K75" s="508">
        <v>236</v>
      </c>
      <c r="L75" s="512">
        <v>22</v>
      </c>
      <c r="M75" s="512">
        <v>4950</v>
      </c>
      <c r="N75" s="508">
        <v>1</v>
      </c>
      <c r="O75" s="508">
        <v>225</v>
      </c>
      <c r="P75" s="512">
        <v>14</v>
      </c>
      <c r="Q75" s="512">
        <v>3151</v>
      </c>
      <c r="R75" s="549">
        <v>0.63656565656565656</v>
      </c>
      <c r="S75" s="513">
        <v>225.07142857142858</v>
      </c>
    </row>
    <row r="76" spans="1:19" ht="14.4" customHeight="1" x14ac:dyDescent="0.3">
      <c r="A76" s="507" t="s">
        <v>1507</v>
      </c>
      <c r="B76" s="508" t="s">
        <v>1508</v>
      </c>
      <c r="C76" s="508" t="s">
        <v>548</v>
      </c>
      <c r="D76" s="508" t="s">
        <v>1471</v>
      </c>
      <c r="E76" s="508" t="s">
        <v>1480</v>
      </c>
      <c r="F76" s="508" t="s">
        <v>1549</v>
      </c>
      <c r="G76" s="508" t="s">
        <v>1513</v>
      </c>
      <c r="H76" s="512">
        <v>3233</v>
      </c>
      <c r="I76" s="512">
        <v>232776</v>
      </c>
      <c r="J76" s="508">
        <v>1.2448979591836735</v>
      </c>
      <c r="K76" s="508">
        <v>72</v>
      </c>
      <c r="L76" s="512">
        <v>2597</v>
      </c>
      <c r="M76" s="512">
        <v>186984</v>
      </c>
      <c r="N76" s="508">
        <v>1</v>
      </c>
      <c r="O76" s="508">
        <v>72</v>
      </c>
      <c r="P76" s="512">
        <v>3017</v>
      </c>
      <c r="Q76" s="512">
        <v>217449</v>
      </c>
      <c r="R76" s="549">
        <v>1.1629283788987292</v>
      </c>
      <c r="S76" s="513">
        <v>72.074577394763011</v>
      </c>
    </row>
    <row r="77" spans="1:19" ht="14.4" customHeight="1" x14ac:dyDescent="0.3">
      <c r="A77" s="507" t="s">
        <v>1507</v>
      </c>
      <c r="B77" s="508" t="s">
        <v>1508</v>
      </c>
      <c r="C77" s="508" t="s">
        <v>548</v>
      </c>
      <c r="D77" s="508" t="s">
        <v>1471</v>
      </c>
      <c r="E77" s="508" t="s">
        <v>1480</v>
      </c>
      <c r="F77" s="508" t="s">
        <v>1550</v>
      </c>
      <c r="G77" s="508" t="s">
        <v>1551</v>
      </c>
      <c r="H77" s="512">
        <v>491</v>
      </c>
      <c r="I77" s="512">
        <v>36334</v>
      </c>
      <c r="J77" s="508">
        <v>1.7468269230769231</v>
      </c>
      <c r="K77" s="508">
        <v>74</v>
      </c>
      <c r="L77" s="512">
        <v>400</v>
      </c>
      <c r="M77" s="512">
        <v>20800</v>
      </c>
      <c r="N77" s="508">
        <v>1</v>
      </c>
      <c r="O77" s="508">
        <v>52</v>
      </c>
      <c r="P77" s="512">
        <v>253</v>
      </c>
      <c r="Q77" s="512">
        <v>13172</v>
      </c>
      <c r="R77" s="549">
        <v>0.63326923076923081</v>
      </c>
      <c r="S77" s="513">
        <v>52.063241106719367</v>
      </c>
    </row>
    <row r="78" spans="1:19" ht="14.4" customHeight="1" x14ac:dyDescent="0.3">
      <c r="A78" s="507" t="s">
        <v>1507</v>
      </c>
      <c r="B78" s="508" t="s">
        <v>1508</v>
      </c>
      <c r="C78" s="508" t="s">
        <v>548</v>
      </c>
      <c r="D78" s="508" t="s">
        <v>1471</v>
      </c>
      <c r="E78" s="508" t="s">
        <v>1480</v>
      </c>
      <c r="F78" s="508" t="s">
        <v>1550</v>
      </c>
      <c r="G78" s="508" t="s">
        <v>1552</v>
      </c>
      <c r="H78" s="512">
        <v>24</v>
      </c>
      <c r="I78" s="512">
        <v>1776</v>
      </c>
      <c r="J78" s="508">
        <v>1.8974358974358974</v>
      </c>
      <c r="K78" s="508">
        <v>74</v>
      </c>
      <c r="L78" s="512">
        <v>18</v>
      </c>
      <c r="M78" s="512">
        <v>936</v>
      </c>
      <c r="N78" s="508">
        <v>1</v>
      </c>
      <c r="O78" s="508">
        <v>52</v>
      </c>
      <c r="P78" s="512">
        <v>15</v>
      </c>
      <c r="Q78" s="512">
        <v>783</v>
      </c>
      <c r="R78" s="549">
        <v>0.83653846153846156</v>
      </c>
      <c r="S78" s="513">
        <v>52.2</v>
      </c>
    </row>
    <row r="79" spans="1:19" ht="14.4" customHeight="1" x14ac:dyDescent="0.3">
      <c r="A79" s="507" t="s">
        <v>1507</v>
      </c>
      <c r="B79" s="508" t="s">
        <v>1508</v>
      </c>
      <c r="C79" s="508" t="s">
        <v>548</v>
      </c>
      <c r="D79" s="508" t="s">
        <v>1471</v>
      </c>
      <c r="E79" s="508" t="s">
        <v>1480</v>
      </c>
      <c r="F79" s="508" t="s">
        <v>1505</v>
      </c>
      <c r="G79" s="508" t="s">
        <v>1506</v>
      </c>
      <c r="H79" s="512">
        <v>3665</v>
      </c>
      <c r="I79" s="512">
        <v>1044525</v>
      </c>
      <c r="J79" s="508">
        <v>0.71747238707550276</v>
      </c>
      <c r="K79" s="508">
        <v>285</v>
      </c>
      <c r="L79" s="512">
        <v>3033</v>
      </c>
      <c r="M79" s="512">
        <v>1455840</v>
      </c>
      <c r="N79" s="508">
        <v>1</v>
      </c>
      <c r="O79" s="508">
        <v>480</v>
      </c>
      <c r="P79" s="512">
        <v>2244</v>
      </c>
      <c r="Q79" s="512">
        <v>1077120</v>
      </c>
      <c r="R79" s="549">
        <v>0.73986152324431254</v>
      </c>
      <c r="S79" s="513">
        <v>480</v>
      </c>
    </row>
    <row r="80" spans="1:19" ht="14.4" customHeight="1" x14ac:dyDescent="0.3">
      <c r="A80" s="507" t="s">
        <v>1507</v>
      </c>
      <c r="B80" s="508" t="s">
        <v>1508</v>
      </c>
      <c r="C80" s="508" t="s">
        <v>548</v>
      </c>
      <c r="D80" s="508" t="s">
        <v>1471</v>
      </c>
      <c r="E80" s="508" t="s">
        <v>1480</v>
      </c>
      <c r="F80" s="508" t="s">
        <v>1553</v>
      </c>
      <c r="G80" s="508" t="s">
        <v>1554</v>
      </c>
      <c r="H80" s="512">
        <v>46</v>
      </c>
      <c r="I80" s="512">
        <v>10534</v>
      </c>
      <c r="J80" s="508">
        <v>5.7249999999999996</v>
      </c>
      <c r="K80" s="508">
        <v>229</v>
      </c>
      <c r="L80" s="512">
        <v>8</v>
      </c>
      <c r="M80" s="512">
        <v>1840</v>
      </c>
      <c r="N80" s="508">
        <v>1</v>
      </c>
      <c r="O80" s="508">
        <v>230</v>
      </c>
      <c r="P80" s="512">
        <v>7</v>
      </c>
      <c r="Q80" s="512">
        <v>1610</v>
      </c>
      <c r="R80" s="549">
        <v>0.875</v>
      </c>
      <c r="S80" s="513">
        <v>230</v>
      </c>
    </row>
    <row r="81" spans="1:19" ht="14.4" customHeight="1" x14ac:dyDescent="0.3">
      <c r="A81" s="507" t="s">
        <v>1507</v>
      </c>
      <c r="B81" s="508" t="s">
        <v>1508</v>
      </c>
      <c r="C81" s="508" t="s">
        <v>548</v>
      </c>
      <c r="D81" s="508" t="s">
        <v>1471</v>
      </c>
      <c r="E81" s="508" t="s">
        <v>1480</v>
      </c>
      <c r="F81" s="508" t="s">
        <v>1553</v>
      </c>
      <c r="G81" s="508" t="s">
        <v>1555</v>
      </c>
      <c r="H81" s="512">
        <v>216</v>
      </c>
      <c r="I81" s="512">
        <v>49464</v>
      </c>
      <c r="J81" s="508">
        <v>4.2168797953964194</v>
      </c>
      <c r="K81" s="508">
        <v>229</v>
      </c>
      <c r="L81" s="512">
        <v>51</v>
      </c>
      <c r="M81" s="512">
        <v>11730</v>
      </c>
      <c r="N81" s="508">
        <v>1</v>
      </c>
      <c r="O81" s="508">
        <v>230</v>
      </c>
      <c r="P81" s="512">
        <v>42</v>
      </c>
      <c r="Q81" s="512">
        <v>9660</v>
      </c>
      <c r="R81" s="549">
        <v>0.82352941176470584</v>
      </c>
      <c r="S81" s="513">
        <v>230</v>
      </c>
    </row>
    <row r="82" spans="1:19" ht="14.4" customHeight="1" x14ac:dyDescent="0.3">
      <c r="A82" s="507" t="s">
        <v>1507</v>
      </c>
      <c r="B82" s="508" t="s">
        <v>1508</v>
      </c>
      <c r="C82" s="508" t="s">
        <v>548</v>
      </c>
      <c r="D82" s="508" t="s">
        <v>1471</v>
      </c>
      <c r="E82" s="508" t="s">
        <v>1480</v>
      </c>
      <c r="F82" s="508" t="s">
        <v>1556</v>
      </c>
      <c r="G82" s="508" t="s">
        <v>1557</v>
      </c>
      <c r="H82" s="512">
        <v>907</v>
      </c>
      <c r="I82" s="512">
        <v>1098377</v>
      </c>
      <c r="J82" s="508">
        <v>0.89008832188420017</v>
      </c>
      <c r="K82" s="508">
        <v>1211</v>
      </c>
      <c r="L82" s="512">
        <v>1019</v>
      </c>
      <c r="M82" s="512">
        <v>1234009</v>
      </c>
      <c r="N82" s="508">
        <v>1</v>
      </c>
      <c r="O82" s="508">
        <v>1211</v>
      </c>
      <c r="P82" s="512">
        <v>1190</v>
      </c>
      <c r="Q82" s="512">
        <v>1442280</v>
      </c>
      <c r="R82" s="549">
        <v>1.1687759165451792</v>
      </c>
      <c r="S82" s="513">
        <v>1212</v>
      </c>
    </row>
    <row r="83" spans="1:19" ht="14.4" customHeight="1" x14ac:dyDescent="0.3">
      <c r="A83" s="507" t="s">
        <v>1507</v>
      </c>
      <c r="B83" s="508" t="s">
        <v>1508</v>
      </c>
      <c r="C83" s="508" t="s">
        <v>548</v>
      </c>
      <c r="D83" s="508" t="s">
        <v>1471</v>
      </c>
      <c r="E83" s="508" t="s">
        <v>1480</v>
      </c>
      <c r="F83" s="508" t="s">
        <v>1558</v>
      </c>
      <c r="G83" s="508" t="s">
        <v>1559</v>
      </c>
      <c r="H83" s="512">
        <v>143</v>
      </c>
      <c r="I83" s="512">
        <v>16302</v>
      </c>
      <c r="J83" s="508">
        <v>0.96621621621621623</v>
      </c>
      <c r="K83" s="508">
        <v>114</v>
      </c>
      <c r="L83" s="512">
        <v>148</v>
      </c>
      <c r="M83" s="512">
        <v>16872</v>
      </c>
      <c r="N83" s="508">
        <v>1</v>
      </c>
      <c r="O83" s="508">
        <v>114</v>
      </c>
      <c r="P83" s="512">
        <v>139</v>
      </c>
      <c r="Q83" s="512">
        <v>15985</v>
      </c>
      <c r="R83" s="549">
        <v>0.94742769084874345</v>
      </c>
      <c r="S83" s="513">
        <v>115</v>
      </c>
    </row>
    <row r="84" spans="1:19" ht="14.4" customHeight="1" x14ac:dyDescent="0.3">
      <c r="A84" s="507" t="s">
        <v>1507</v>
      </c>
      <c r="B84" s="508" t="s">
        <v>1508</v>
      </c>
      <c r="C84" s="508" t="s">
        <v>548</v>
      </c>
      <c r="D84" s="508" t="s">
        <v>1471</v>
      </c>
      <c r="E84" s="508" t="s">
        <v>1480</v>
      </c>
      <c r="F84" s="508" t="s">
        <v>1558</v>
      </c>
      <c r="G84" s="508" t="s">
        <v>1560</v>
      </c>
      <c r="H84" s="512">
        <v>716</v>
      </c>
      <c r="I84" s="512">
        <v>81624</v>
      </c>
      <c r="J84" s="508">
        <v>0.97150610583446406</v>
      </c>
      <c r="K84" s="508">
        <v>114</v>
      </c>
      <c r="L84" s="512">
        <v>737</v>
      </c>
      <c r="M84" s="512">
        <v>84018</v>
      </c>
      <c r="N84" s="508">
        <v>1</v>
      </c>
      <c r="O84" s="508">
        <v>114</v>
      </c>
      <c r="P84" s="512">
        <v>820</v>
      </c>
      <c r="Q84" s="512">
        <v>94300</v>
      </c>
      <c r="R84" s="549">
        <v>1.1223785379323479</v>
      </c>
      <c r="S84" s="513">
        <v>115</v>
      </c>
    </row>
    <row r="85" spans="1:19" ht="14.4" customHeight="1" x14ac:dyDescent="0.3">
      <c r="A85" s="507" t="s">
        <v>1507</v>
      </c>
      <c r="B85" s="508" t="s">
        <v>1508</v>
      </c>
      <c r="C85" s="508" t="s">
        <v>548</v>
      </c>
      <c r="D85" s="508" t="s">
        <v>1471</v>
      </c>
      <c r="E85" s="508" t="s">
        <v>1480</v>
      </c>
      <c r="F85" s="508" t="s">
        <v>1561</v>
      </c>
      <c r="G85" s="508" t="s">
        <v>1562</v>
      </c>
      <c r="H85" s="512">
        <v>35</v>
      </c>
      <c r="I85" s="512">
        <v>12110</v>
      </c>
      <c r="J85" s="508">
        <v>5.8165225744476468</v>
      </c>
      <c r="K85" s="508">
        <v>346</v>
      </c>
      <c r="L85" s="512">
        <v>6</v>
      </c>
      <c r="M85" s="512">
        <v>2082</v>
      </c>
      <c r="N85" s="508">
        <v>1</v>
      </c>
      <c r="O85" s="508">
        <v>347</v>
      </c>
      <c r="P85" s="512">
        <v>27</v>
      </c>
      <c r="Q85" s="512">
        <v>9369</v>
      </c>
      <c r="R85" s="549">
        <v>4.5</v>
      </c>
      <c r="S85" s="513">
        <v>347</v>
      </c>
    </row>
    <row r="86" spans="1:19" ht="14.4" customHeight="1" x14ac:dyDescent="0.3">
      <c r="A86" s="507" t="s">
        <v>1507</v>
      </c>
      <c r="B86" s="508" t="s">
        <v>1508</v>
      </c>
      <c r="C86" s="508" t="s">
        <v>548</v>
      </c>
      <c r="D86" s="508" t="s">
        <v>1471</v>
      </c>
      <c r="E86" s="508" t="s">
        <v>1480</v>
      </c>
      <c r="F86" s="508" t="s">
        <v>1563</v>
      </c>
      <c r="G86" s="508" t="s">
        <v>1564</v>
      </c>
      <c r="H86" s="512">
        <v>317</v>
      </c>
      <c r="I86" s="512">
        <v>18703</v>
      </c>
      <c r="J86" s="508">
        <v>158.5</v>
      </c>
      <c r="K86" s="508">
        <v>59</v>
      </c>
      <c r="L86" s="512">
        <v>2</v>
      </c>
      <c r="M86" s="512">
        <v>118</v>
      </c>
      <c r="N86" s="508">
        <v>1</v>
      </c>
      <c r="O86" s="508">
        <v>59</v>
      </c>
      <c r="P86" s="512"/>
      <c r="Q86" s="512"/>
      <c r="R86" s="549"/>
      <c r="S86" s="513"/>
    </row>
    <row r="87" spans="1:19" ht="14.4" customHeight="1" x14ac:dyDescent="0.3">
      <c r="A87" s="507" t="s">
        <v>1507</v>
      </c>
      <c r="B87" s="508" t="s">
        <v>1508</v>
      </c>
      <c r="C87" s="508" t="s">
        <v>548</v>
      </c>
      <c r="D87" s="508" t="s">
        <v>1471</v>
      </c>
      <c r="E87" s="508" t="s">
        <v>1480</v>
      </c>
      <c r="F87" s="508" t="s">
        <v>1565</v>
      </c>
      <c r="G87" s="508" t="s">
        <v>1566</v>
      </c>
      <c r="H87" s="512">
        <v>2</v>
      </c>
      <c r="I87" s="512">
        <v>300</v>
      </c>
      <c r="J87" s="508">
        <v>0.16666666666666666</v>
      </c>
      <c r="K87" s="508">
        <v>150</v>
      </c>
      <c r="L87" s="512">
        <v>12</v>
      </c>
      <c r="M87" s="512">
        <v>1800</v>
      </c>
      <c r="N87" s="508">
        <v>1</v>
      </c>
      <c r="O87" s="508">
        <v>150</v>
      </c>
      <c r="P87" s="512">
        <v>7</v>
      </c>
      <c r="Q87" s="512">
        <v>1057</v>
      </c>
      <c r="R87" s="549">
        <v>0.5872222222222222</v>
      </c>
      <c r="S87" s="513">
        <v>151</v>
      </c>
    </row>
    <row r="88" spans="1:19" ht="14.4" customHeight="1" x14ac:dyDescent="0.3">
      <c r="A88" s="507" t="s">
        <v>1507</v>
      </c>
      <c r="B88" s="508" t="s">
        <v>1508</v>
      </c>
      <c r="C88" s="508" t="s">
        <v>548</v>
      </c>
      <c r="D88" s="508" t="s">
        <v>1471</v>
      </c>
      <c r="E88" s="508" t="s">
        <v>1480</v>
      </c>
      <c r="F88" s="508" t="s">
        <v>1565</v>
      </c>
      <c r="G88" s="508" t="s">
        <v>1567</v>
      </c>
      <c r="H88" s="512">
        <v>2</v>
      </c>
      <c r="I88" s="512">
        <v>300</v>
      </c>
      <c r="J88" s="508">
        <v>0.66666666666666663</v>
      </c>
      <c r="K88" s="508">
        <v>150</v>
      </c>
      <c r="L88" s="512">
        <v>3</v>
      </c>
      <c r="M88" s="512">
        <v>450</v>
      </c>
      <c r="N88" s="508">
        <v>1</v>
      </c>
      <c r="O88" s="508">
        <v>150</v>
      </c>
      <c r="P88" s="512">
        <v>3</v>
      </c>
      <c r="Q88" s="512">
        <v>453</v>
      </c>
      <c r="R88" s="549">
        <v>1.0066666666666666</v>
      </c>
      <c r="S88" s="513">
        <v>151</v>
      </c>
    </row>
    <row r="89" spans="1:19" ht="14.4" customHeight="1" x14ac:dyDescent="0.3">
      <c r="A89" s="507" t="s">
        <v>1507</v>
      </c>
      <c r="B89" s="508" t="s">
        <v>1508</v>
      </c>
      <c r="C89" s="508" t="s">
        <v>548</v>
      </c>
      <c r="D89" s="508" t="s">
        <v>1471</v>
      </c>
      <c r="E89" s="508" t="s">
        <v>1480</v>
      </c>
      <c r="F89" s="508" t="s">
        <v>1568</v>
      </c>
      <c r="G89" s="508" t="s">
        <v>1569</v>
      </c>
      <c r="H89" s="512">
        <v>69</v>
      </c>
      <c r="I89" s="512">
        <v>73416</v>
      </c>
      <c r="J89" s="508">
        <v>0.94431796256994016</v>
      </c>
      <c r="K89" s="508">
        <v>1064</v>
      </c>
      <c r="L89" s="512">
        <v>73</v>
      </c>
      <c r="M89" s="512">
        <v>77745</v>
      </c>
      <c r="N89" s="508">
        <v>1</v>
      </c>
      <c r="O89" s="508">
        <v>1065</v>
      </c>
      <c r="P89" s="512">
        <v>56</v>
      </c>
      <c r="Q89" s="512">
        <v>59752</v>
      </c>
      <c r="R89" s="549">
        <v>0.76856389478423048</v>
      </c>
      <c r="S89" s="513">
        <v>1067</v>
      </c>
    </row>
    <row r="90" spans="1:19" ht="14.4" customHeight="1" x14ac:dyDescent="0.3">
      <c r="A90" s="507" t="s">
        <v>1507</v>
      </c>
      <c r="B90" s="508" t="s">
        <v>1508</v>
      </c>
      <c r="C90" s="508" t="s">
        <v>548</v>
      </c>
      <c r="D90" s="508" t="s">
        <v>1471</v>
      </c>
      <c r="E90" s="508" t="s">
        <v>1480</v>
      </c>
      <c r="F90" s="508" t="s">
        <v>1570</v>
      </c>
      <c r="G90" s="508" t="s">
        <v>1571</v>
      </c>
      <c r="H90" s="512">
        <v>28</v>
      </c>
      <c r="I90" s="512">
        <v>8428</v>
      </c>
      <c r="J90" s="508">
        <v>0.96232016442110069</v>
      </c>
      <c r="K90" s="508">
        <v>301</v>
      </c>
      <c r="L90" s="512">
        <v>29</v>
      </c>
      <c r="M90" s="512">
        <v>8758</v>
      </c>
      <c r="N90" s="508">
        <v>1</v>
      </c>
      <c r="O90" s="508">
        <v>302</v>
      </c>
      <c r="P90" s="512">
        <v>41</v>
      </c>
      <c r="Q90" s="512">
        <v>12382</v>
      </c>
      <c r="R90" s="549">
        <v>1.4137931034482758</v>
      </c>
      <c r="S90" s="513">
        <v>302</v>
      </c>
    </row>
    <row r="91" spans="1:19" ht="14.4" customHeight="1" x14ac:dyDescent="0.3">
      <c r="A91" s="507" t="s">
        <v>1507</v>
      </c>
      <c r="B91" s="508" t="s">
        <v>1508</v>
      </c>
      <c r="C91" s="508" t="s">
        <v>548</v>
      </c>
      <c r="D91" s="508" t="s">
        <v>1471</v>
      </c>
      <c r="E91" s="508" t="s">
        <v>1480</v>
      </c>
      <c r="F91" s="508" t="s">
        <v>1572</v>
      </c>
      <c r="G91" s="508" t="s">
        <v>1573</v>
      </c>
      <c r="H91" s="512">
        <v>1</v>
      </c>
      <c r="I91" s="512">
        <v>812</v>
      </c>
      <c r="J91" s="508"/>
      <c r="K91" s="508">
        <v>812</v>
      </c>
      <c r="L91" s="512"/>
      <c r="M91" s="512"/>
      <c r="N91" s="508"/>
      <c r="O91" s="508"/>
      <c r="P91" s="512"/>
      <c r="Q91" s="512"/>
      <c r="R91" s="549"/>
      <c r="S91" s="513"/>
    </row>
    <row r="92" spans="1:19" ht="14.4" customHeight="1" x14ac:dyDescent="0.3">
      <c r="A92" s="507" t="s">
        <v>1507</v>
      </c>
      <c r="B92" s="508" t="s">
        <v>1508</v>
      </c>
      <c r="C92" s="508" t="s">
        <v>548</v>
      </c>
      <c r="D92" s="508" t="s">
        <v>1471</v>
      </c>
      <c r="E92" s="508" t="s">
        <v>1480</v>
      </c>
      <c r="F92" s="508" t="s">
        <v>1574</v>
      </c>
      <c r="G92" s="508" t="s">
        <v>1575</v>
      </c>
      <c r="H92" s="512">
        <v>5</v>
      </c>
      <c r="I92" s="512">
        <v>3755</v>
      </c>
      <c r="J92" s="508">
        <v>2.5</v>
      </c>
      <c r="K92" s="508">
        <v>751</v>
      </c>
      <c r="L92" s="512">
        <v>2</v>
      </c>
      <c r="M92" s="512">
        <v>1502</v>
      </c>
      <c r="N92" s="508">
        <v>1</v>
      </c>
      <c r="O92" s="508">
        <v>751</v>
      </c>
      <c r="P92" s="512">
        <v>5</v>
      </c>
      <c r="Q92" s="512">
        <v>3760</v>
      </c>
      <c r="R92" s="549">
        <v>2.5033288948069239</v>
      </c>
      <c r="S92" s="513">
        <v>752</v>
      </c>
    </row>
    <row r="93" spans="1:19" ht="14.4" customHeight="1" x14ac:dyDescent="0.3">
      <c r="A93" s="507" t="s">
        <v>1507</v>
      </c>
      <c r="B93" s="508" t="s">
        <v>1508</v>
      </c>
      <c r="C93" s="508" t="s">
        <v>548</v>
      </c>
      <c r="D93" s="508" t="s">
        <v>1471</v>
      </c>
      <c r="E93" s="508" t="s">
        <v>1480</v>
      </c>
      <c r="F93" s="508" t="s">
        <v>1574</v>
      </c>
      <c r="G93" s="508" t="s">
        <v>1576</v>
      </c>
      <c r="H93" s="512">
        <v>2</v>
      </c>
      <c r="I93" s="512">
        <v>1502</v>
      </c>
      <c r="J93" s="508">
        <v>0.66666666666666663</v>
      </c>
      <c r="K93" s="508">
        <v>751</v>
      </c>
      <c r="L93" s="512">
        <v>3</v>
      </c>
      <c r="M93" s="512">
        <v>2253</v>
      </c>
      <c r="N93" s="508">
        <v>1</v>
      </c>
      <c r="O93" s="508">
        <v>751</v>
      </c>
      <c r="P93" s="512">
        <v>2</v>
      </c>
      <c r="Q93" s="512">
        <v>1504</v>
      </c>
      <c r="R93" s="549">
        <v>0.66755437194851308</v>
      </c>
      <c r="S93" s="513">
        <v>752</v>
      </c>
    </row>
    <row r="94" spans="1:19" ht="14.4" customHeight="1" x14ac:dyDescent="0.3">
      <c r="A94" s="507" t="s">
        <v>1507</v>
      </c>
      <c r="B94" s="508" t="s">
        <v>1508</v>
      </c>
      <c r="C94" s="508" t="s">
        <v>553</v>
      </c>
      <c r="D94" s="508" t="s">
        <v>1471</v>
      </c>
      <c r="E94" s="508" t="s">
        <v>1509</v>
      </c>
      <c r="F94" s="508" t="s">
        <v>1510</v>
      </c>
      <c r="G94" s="508" t="s">
        <v>1511</v>
      </c>
      <c r="H94" s="512"/>
      <c r="I94" s="512"/>
      <c r="J94" s="508"/>
      <c r="K94" s="508"/>
      <c r="L94" s="512">
        <v>120</v>
      </c>
      <c r="M94" s="512">
        <v>125391.59999999999</v>
      </c>
      <c r="N94" s="508">
        <v>1</v>
      </c>
      <c r="O94" s="508">
        <v>1044.9299999999998</v>
      </c>
      <c r="P94" s="512"/>
      <c r="Q94" s="512"/>
      <c r="R94" s="549"/>
      <c r="S94" s="513"/>
    </row>
    <row r="95" spans="1:19" ht="14.4" customHeight="1" x14ac:dyDescent="0.3">
      <c r="A95" s="507" t="s">
        <v>1507</v>
      </c>
      <c r="B95" s="508" t="s">
        <v>1508</v>
      </c>
      <c r="C95" s="508" t="s">
        <v>553</v>
      </c>
      <c r="D95" s="508" t="s">
        <v>1471</v>
      </c>
      <c r="E95" s="508" t="s">
        <v>1480</v>
      </c>
      <c r="F95" s="508" t="s">
        <v>1499</v>
      </c>
      <c r="G95" s="508" t="s">
        <v>1500</v>
      </c>
      <c r="H95" s="512"/>
      <c r="I95" s="512"/>
      <c r="J95" s="508"/>
      <c r="K95" s="508"/>
      <c r="L95" s="512">
        <v>181</v>
      </c>
      <c r="M95" s="512">
        <v>62807</v>
      </c>
      <c r="N95" s="508">
        <v>1</v>
      </c>
      <c r="O95" s="508">
        <v>347</v>
      </c>
      <c r="P95" s="512">
        <v>156</v>
      </c>
      <c r="Q95" s="512">
        <v>54132</v>
      </c>
      <c r="R95" s="549">
        <v>0.86187845303867405</v>
      </c>
      <c r="S95" s="513">
        <v>347</v>
      </c>
    </row>
    <row r="96" spans="1:19" ht="14.4" customHeight="1" x14ac:dyDescent="0.3">
      <c r="A96" s="507" t="s">
        <v>1507</v>
      </c>
      <c r="B96" s="508" t="s">
        <v>1508</v>
      </c>
      <c r="C96" s="508" t="s">
        <v>553</v>
      </c>
      <c r="D96" s="508" t="s">
        <v>1471</v>
      </c>
      <c r="E96" s="508" t="s">
        <v>1480</v>
      </c>
      <c r="F96" s="508" t="s">
        <v>1534</v>
      </c>
      <c r="G96" s="508" t="s">
        <v>1535</v>
      </c>
      <c r="H96" s="512"/>
      <c r="I96" s="512"/>
      <c r="J96" s="508"/>
      <c r="K96" s="508"/>
      <c r="L96" s="512">
        <v>178</v>
      </c>
      <c r="M96" s="512">
        <v>3026</v>
      </c>
      <c r="N96" s="508">
        <v>1</v>
      </c>
      <c r="O96" s="508">
        <v>17</v>
      </c>
      <c r="P96" s="512"/>
      <c r="Q96" s="512"/>
      <c r="R96" s="549"/>
      <c r="S96" s="513"/>
    </row>
    <row r="97" spans="1:19" ht="14.4" customHeight="1" x14ac:dyDescent="0.3">
      <c r="A97" s="507" t="s">
        <v>1507</v>
      </c>
      <c r="B97" s="508" t="s">
        <v>1508</v>
      </c>
      <c r="C97" s="508" t="s">
        <v>553</v>
      </c>
      <c r="D97" s="508" t="s">
        <v>1471</v>
      </c>
      <c r="E97" s="508" t="s">
        <v>1480</v>
      </c>
      <c r="F97" s="508" t="s">
        <v>1501</v>
      </c>
      <c r="G97" s="508" t="s">
        <v>1502</v>
      </c>
      <c r="H97" s="512"/>
      <c r="I97" s="512"/>
      <c r="J97" s="508"/>
      <c r="K97" s="508"/>
      <c r="L97" s="512">
        <v>181</v>
      </c>
      <c r="M97" s="512">
        <v>59368</v>
      </c>
      <c r="N97" s="508">
        <v>1</v>
      </c>
      <c r="O97" s="508">
        <v>328</v>
      </c>
      <c r="P97" s="512">
        <v>156</v>
      </c>
      <c r="Q97" s="512">
        <v>51168</v>
      </c>
      <c r="R97" s="549">
        <v>0.86187845303867405</v>
      </c>
      <c r="S97" s="513">
        <v>328</v>
      </c>
    </row>
    <row r="98" spans="1:19" ht="14.4" customHeight="1" x14ac:dyDescent="0.3">
      <c r="A98" s="507" t="s">
        <v>1507</v>
      </c>
      <c r="B98" s="508" t="s">
        <v>1508</v>
      </c>
      <c r="C98" s="508" t="s">
        <v>553</v>
      </c>
      <c r="D98" s="508" t="s">
        <v>1471</v>
      </c>
      <c r="E98" s="508" t="s">
        <v>1480</v>
      </c>
      <c r="F98" s="508" t="s">
        <v>1503</v>
      </c>
      <c r="G98" s="508" t="s">
        <v>1548</v>
      </c>
      <c r="H98" s="512"/>
      <c r="I98" s="512"/>
      <c r="J98" s="508"/>
      <c r="K98" s="508"/>
      <c r="L98" s="512">
        <v>181</v>
      </c>
      <c r="M98" s="512">
        <v>40725</v>
      </c>
      <c r="N98" s="508">
        <v>1</v>
      </c>
      <c r="O98" s="508">
        <v>225</v>
      </c>
      <c r="P98" s="512">
        <v>156</v>
      </c>
      <c r="Q98" s="512">
        <v>35121</v>
      </c>
      <c r="R98" s="549">
        <v>0.86239410681399631</v>
      </c>
      <c r="S98" s="513">
        <v>225.13461538461539</v>
      </c>
    </row>
    <row r="99" spans="1:19" ht="14.4" customHeight="1" x14ac:dyDescent="0.3">
      <c r="A99" s="507" t="s">
        <v>1507</v>
      </c>
      <c r="B99" s="508" t="s">
        <v>1508</v>
      </c>
      <c r="C99" s="508" t="s">
        <v>553</v>
      </c>
      <c r="D99" s="508" t="s">
        <v>1471</v>
      </c>
      <c r="E99" s="508" t="s">
        <v>1480</v>
      </c>
      <c r="F99" s="508" t="s">
        <v>1505</v>
      </c>
      <c r="G99" s="508" t="s">
        <v>1506</v>
      </c>
      <c r="H99" s="512"/>
      <c r="I99" s="512"/>
      <c r="J99" s="508"/>
      <c r="K99" s="508"/>
      <c r="L99" s="512">
        <v>181</v>
      </c>
      <c r="M99" s="512">
        <v>86880</v>
      </c>
      <c r="N99" s="508">
        <v>1</v>
      </c>
      <c r="O99" s="508">
        <v>480</v>
      </c>
      <c r="P99" s="512">
        <v>156</v>
      </c>
      <c r="Q99" s="512">
        <v>74880</v>
      </c>
      <c r="R99" s="549">
        <v>0.86187845303867405</v>
      </c>
      <c r="S99" s="513">
        <v>480</v>
      </c>
    </row>
    <row r="100" spans="1:19" ht="14.4" customHeight="1" thickBot="1" x14ac:dyDescent="0.35">
      <c r="A100" s="514" t="s">
        <v>1507</v>
      </c>
      <c r="B100" s="515" t="s">
        <v>1508</v>
      </c>
      <c r="C100" s="515" t="s">
        <v>553</v>
      </c>
      <c r="D100" s="515" t="s">
        <v>1471</v>
      </c>
      <c r="E100" s="515" t="s">
        <v>1480</v>
      </c>
      <c r="F100" s="515" t="s">
        <v>1563</v>
      </c>
      <c r="G100" s="515" t="s">
        <v>1564</v>
      </c>
      <c r="H100" s="519"/>
      <c r="I100" s="519"/>
      <c r="J100" s="515"/>
      <c r="K100" s="515"/>
      <c r="L100" s="519">
        <v>343</v>
      </c>
      <c r="M100" s="519">
        <v>20237</v>
      </c>
      <c r="N100" s="515">
        <v>1</v>
      </c>
      <c r="O100" s="515">
        <v>59</v>
      </c>
      <c r="P100" s="519">
        <v>285</v>
      </c>
      <c r="Q100" s="519">
        <v>16851</v>
      </c>
      <c r="R100" s="527">
        <v>0.83268270988782922</v>
      </c>
      <c r="S100" s="520">
        <v>59.126315789473686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11201987</v>
      </c>
      <c r="C3" s="222">
        <f t="shared" ref="C3:R3" si="0">SUBTOTAL(9,C6:C1048576)</f>
        <v>29.737278381571699</v>
      </c>
      <c r="D3" s="222">
        <f t="shared" si="0"/>
        <v>11942944</v>
      </c>
      <c r="E3" s="222">
        <f t="shared" si="0"/>
        <v>26</v>
      </c>
      <c r="F3" s="222">
        <f t="shared" si="0"/>
        <v>12903553</v>
      </c>
      <c r="G3" s="225">
        <f>IF(D3&lt;&gt;0,F3/D3,"")</f>
        <v>1.0804331829739804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9" t="s">
        <v>2</v>
      </c>
      <c r="H5" s="610">
        <v>2015</v>
      </c>
      <c r="I5" s="611"/>
      <c r="J5" s="611">
        <v>2017</v>
      </c>
      <c r="K5" s="611"/>
      <c r="L5" s="611">
        <v>2018</v>
      </c>
      <c r="M5" s="649" t="s">
        <v>2</v>
      </c>
      <c r="N5" s="610">
        <v>2015</v>
      </c>
      <c r="O5" s="611"/>
      <c r="P5" s="611">
        <v>2017</v>
      </c>
      <c r="Q5" s="611"/>
      <c r="R5" s="611">
        <v>2018</v>
      </c>
      <c r="S5" s="649" t="s">
        <v>2</v>
      </c>
    </row>
    <row r="6" spans="1:19" ht="14.4" customHeight="1" x14ac:dyDescent="0.3">
      <c r="A6" s="602" t="s">
        <v>1579</v>
      </c>
      <c r="B6" s="631">
        <v>532775</v>
      </c>
      <c r="C6" s="585">
        <v>0.83388244648298893</v>
      </c>
      <c r="D6" s="631">
        <v>638909</v>
      </c>
      <c r="E6" s="585">
        <v>1</v>
      </c>
      <c r="F6" s="631">
        <v>590200</v>
      </c>
      <c r="G6" s="590">
        <v>0.92376222591949719</v>
      </c>
      <c r="H6" s="631"/>
      <c r="I6" s="585"/>
      <c r="J6" s="631"/>
      <c r="K6" s="585"/>
      <c r="L6" s="631"/>
      <c r="M6" s="590"/>
      <c r="N6" s="631"/>
      <c r="O6" s="585"/>
      <c r="P6" s="631"/>
      <c r="Q6" s="585"/>
      <c r="R6" s="631"/>
      <c r="S6" s="122"/>
    </row>
    <row r="7" spans="1:19" ht="14.4" customHeight="1" x14ac:dyDescent="0.3">
      <c r="A7" s="603" t="s">
        <v>1580</v>
      </c>
      <c r="B7" s="633">
        <v>789899</v>
      </c>
      <c r="C7" s="508">
        <v>0.95337980145439183</v>
      </c>
      <c r="D7" s="633">
        <v>828525</v>
      </c>
      <c r="E7" s="508">
        <v>1</v>
      </c>
      <c r="F7" s="633">
        <v>936084</v>
      </c>
      <c r="G7" s="549">
        <v>1.1298198605956369</v>
      </c>
      <c r="H7" s="633"/>
      <c r="I7" s="508"/>
      <c r="J7" s="633"/>
      <c r="K7" s="508"/>
      <c r="L7" s="633"/>
      <c r="M7" s="549"/>
      <c r="N7" s="633"/>
      <c r="O7" s="508"/>
      <c r="P7" s="633"/>
      <c r="Q7" s="508"/>
      <c r="R7" s="633"/>
      <c r="S7" s="550"/>
    </row>
    <row r="8" spans="1:19" ht="14.4" customHeight="1" x14ac:dyDescent="0.3">
      <c r="A8" s="603" t="s">
        <v>1581</v>
      </c>
      <c r="B8" s="633">
        <v>474582</v>
      </c>
      <c r="C8" s="508">
        <v>1.0428127568128183</v>
      </c>
      <c r="D8" s="633">
        <v>455098</v>
      </c>
      <c r="E8" s="508">
        <v>1</v>
      </c>
      <c r="F8" s="633">
        <v>611779</v>
      </c>
      <c r="G8" s="549">
        <v>1.3442796936044543</v>
      </c>
      <c r="H8" s="633"/>
      <c r="I8" s="508"/>
      <c r="J8" s="633"/>
      <c r="K8" s="508"/>
      <c r="L8" s="633"/>
      <c r="M8" s="549"/>
      <c r="N8" s="633"/>
      <c r="O8" s="508"/>
      <c r="P8" s="633"/>
      <c r="Q8" s="508"/>
      <c r="R8" s="633"/>
      <c r="S8" s="550"/>
    </row>
    <row r="9" spans="1:19" ht="14.4" customHeight="1" x14ac:dyDescent="0.3">
      <c r="A9" s="603" t="s">
        <v>1582</v>
      </c>
      <c r="B9" s="633">
        <v>1008654</v>
      </c>
      <c r="C9" s="508">
        <v>0.93512597936825359</v>
      </c>
      <c r="D9" s="633">
        <v>1078629</v>
      </c>
      <c r="E9" s="508">
        <v>1</v>
      </c>
      <c r="F9" s="633">
        <v>1100152</v>
      </c>
      <c r="G9" s="549">
        <v>1.019954034241616</v>
      </c>
      <c r="H9" s="633"/>
      <c r="I9" s="508"/>
      <c r="J9" s="633"/>
      <c r="K9" s="508"/>
      <c r="L9" s="633"/>
      <c r="M9" s="549"/>
      <c r="N9" s="633"/>
      <c r="O9" s="508"/>
      <c r="P9" s="633"/>
      <c r="Q9" s="508"/>
      <c r="R9" s="633"/>
      <c r="S9" s="550"/>
    </row>
    <row r="10" spans="1:19" ht="14.4" customHeight="1" x14ac:dyDescent="0.3">
      <c r="A10" s="603" t="s">
        <v>1583</v>
      </c>
      <c r="B10" s="633">
        <v>454824</v>
      </c>
      <c r="C10" s="508">
        <v>0.94002199055894053</v>
      </c>
      <c r="D10" s="633">
        <v>483844</v>
      </c>
      <c r="E10" s="508">
        <v>1</v>
      </c>
      <c r="F10" s="633">
        <v>513613</v>
      </c>
      <c r="G10" s="549">
        <v>1.0615260290506858</v>
      </c>
      <c r="H10" s="633"/>
      <c r="I10" s="508"/>
      <c r="J10" s="633"/>
      <c r="K10" s="508"/>
      <c r="L10" s="633"/>
      <c r="M10" s="549"/>
      <c r="N10" s="633"/>
      <c r="O10" s="508"/>
      <c r="P10" s="633"/>
      <c r="Q10" s="508"/>
      <c r="R10" s="633"/>
      <c r="S10" s="550"/>
    </row>
    <row r="11" spans="1:19" ht="14.4" customHeight="1" x14ac:dyDescent="0.3">
      <c r="A11" s="603" t="s">
        <v>1584</v>
      </c>
      <c r="B11" s="633">
        <v>543362</v>
      </c>
      <c r="C11" s="508">
        <v>0.99036360223020548</v>
      </c>
      <c r="D11" s="633">
        <v>548649</v>
      </c>
      <c r="E11" s="508">
        <v>1</v>
      </c>
      <c r="F11" s="633">
        <v>498468</v>
      </c>
      <c r="G11" s="549">
        <v>0.9085371521683262</v>
      </c>
      <c r="H11" s="633"/>
      <c r="I11" s="508"/>
      <c r="J11" s="633"/>
      <c r="K11" s="508"/>
      <c r="L11" s="633"/>
      <c r="M11" s="549"/>
      <c r="N11" s="633"/>
      <c r="O11" s="508"/>
      <c r="P11" s="633"/>
      <c r="Q11" s="508"/>
      <c r="R11" s="633"/>
      <c r="S11" s="550"/>
    </row>
    <row r="12" spans="1:19" ht="14.4" customHeight="1" x14ac:dyDescent="0.3">
      <c r="A12" s="603" t="s">
        <v>1585</v>
      </c>
      <c r="B12" s="633">
        <v>464520</v>
      </c>
      <c r="C12" s="508">
        <v>1.2297640384294644</v>
      </c>
      <c r="D12" s="633">
        <v>377731</v>
      </c>
      <c r="E12" s="508">
        <v>1</v>
      </c>
      <c r="F12" s="633">
        <v>557040</v>
      </c>
      <c r="G12" s="549">
        <v>1.4747002496485595</v>
      </c>
      <c r="H12" s="633"/>
      <c r="I12" s="508"/>
      <c r="J12" s="633"/>
      <c r="K12" s="508"/>
      <c r="L12" s="633"/>
      <c r="M12" s="549"/>
      <c r="N12" s="633"/>
      <c r="O12" s="508"/>
      <c r="P12" s="633"/>
      <c r="Q12" s="508"/>
      <c r="R12" s="633"/>
      <c r="S12" s="550"/>
    </row>
    <row r="13" spans="1:19" ht="14.4" customHeight="1" x14ac:dyDescent="0.3">
      <c r="A13" s="603" t="s">
        <v>1586</v>
      </c>
      <c r="B13" s="633">
        <v>380335</v>
      </c>
      <c r="C13" s="508">
        <v>0.85352306746318496</v>
      </c>
      <c r="D13" s="633">
        <v>445606</v>
      </c>
      <c r="E13" s="508">
        <v>1</v>
      </c>
      <c r="F13" s="633">
        <v>595817</v>
      </c>
      <c r="G13" s="549">
        <v>1.337093755470079</v>
      </c>
      <c r="H13" s="633"/>
      <c r="I13" s="508"/>
      <c r="J13" s="633"/>
      <c r="K13" s="508"/>
      <c r="L13" s="633"/>
      <c r="M13" s="549"/>
      <c r="N13" s="633"/>
      <c r="O13" s="508"/>
      <c r="P13" s="633"/>
      <c r="Q13" s="508"/>
      <c r="R13" s="633"/>
      <c r="S13" s="550"/>
    </row>
    <row r="14" spans="1:19" ht="14.4" customHeight="1" x14ac:dyDescent="0.3">
      <c r="A14" s="603" t="s">
        <v>1587</v>
      </c>
      <c r="B14" s="633">
        <v>1139850</v>
      </c>
      <c r="C14" s="508">
        <v>1.1847397906684267</v>
      </c>
      <c r="D14" s="633">
        <v>962110</v>
      </c>
      <c r="E14" s="508">
        <v>1</v>
      </c>
      <c r="F14" s="633">
        <v>1002579</v>
      </c>
      <c r="G14" s="549">
        <v>1.0420627578967061</v>
      </c>
      <c r="H14" s="633"/>
      <c r="I14" s="508"/>
      <c r="J14" s="633"/>
      <c r="K14" s="508"/>
      <c r="L14" s="633"/>
      <c r="M14" s="549"/>
      <c r="N14" s="633"/>
      <c r="O14" s="508"/>
      <c r="P14" s="633"/>
      <c r="Q14" s="508"/>
      <c r="R14" s="633"/>
      <c r="S14" s="550"/>
    </row>
    <row r="15" spans="1:19" ht="14.4" customHeight="1" x14ac:dyDescent="0.3">
      <c r="A15" s="603" t="s">
        <v>1588</v>
      </c>
      <c r="B15" s="633">
        <v>173787</v>
      </c>
      <c r="C15" s="508">
        <v>0.64758182014659249</v>
      </c>
      <c r="D15" s="633">
        <v>268363</v>
      </c>
      <c r="E15" s="508">
        <v>1</v>
      </c>
      <c r="F15" s="633">
        <v>183129</v>
      </c>
      <c r="G15" s="549">
        <v>0.68239287830289574</v>
      </c>
      <c r="H15" s="633"/>
      <c r="I15" s="508"/>
      <c r="J15" s="633"/>
      <c r="K15" s="508"/>
      <c r="L15" s="633"/>
      <c r="M15" s="549"/>
      <c r="N15" s="633"/>
      <c r="O15" s="508"/>
      <c r="P15" s="633"/>
      <c r="Q15" s="508"/>
      <c r="R15" s="633"/>
      <c r="S15" s="550"/>
    </row>
    <row r="16" spans="1:19" ht="14.4" customHeight="1" x14ac:dyDescent="0.3">
      <c r="A16" s="603" t="s">
        <v>1589</v>
      </c>
      <c r="B16" s="633">
        <v>822257</v>
      </c>
      <c r="C16" s="508">
        <v>1.0137491446853366</v>
      </c>
      <c r="D16" s="633">
        <v>811105</v>
      </c>
      <c r="E16" s="508">
        <v>1</v>
      </c>
      <c r="F16" s="633">
        <v>876150</v>
      </c>
      <c r="G16" s="549">
        <v>1.0801930699477873</v>
      </c>
      <c r="H16" s="633"/>
      <c r="I16" s="508"/>
      <c r="J16" s="633"/>
      <c r="K16" s="508"/>
      <c r="L16" s="633"/>
      <c r="M16" s="549"/>
      <c r="N16" s="633"/>
      <c r="O16" s="508"/>
      <c r="P16" s="633"/>
      <c r="Q16" s="508"/>
      <c r="R16" s="633"/>
      <c r="S16" s="550"/>
    </row>
    <row r="17" spans="1:19" ht="14.4" customHeight="1" x14ac:dyDescent="0.3">
      <c r="A17" s="603" t="s">
        <v>1590</v>
      </c>
      <c r="B17" s="633">
        <v>265707</v>
      </c>
      <c r="C17" s="508">
        <v>0.50405682014353004</v>
      </c>
      <c r="D17" s="633">
        <v>527137</v>
      </c>
      <c r="E17" s="508">
        <v>1</v>
      </c>
      <c r="F17" s="633">
        <v>607892</v>
      </c>
      <c r="G17" s="549">
        <v>1.1531954691095483</v>
      </c>
      <c r="H17" s="633"/>
      <c r="I17" s="508"/>
      <c r="J17" s="633"/>
      <c r="K17" s="508"/>
      <c r="L17" s="633"/>
      <c r="M17" s="549"/>
      <c r="N17" s="633"/>
      <c r="O17" s="508"/>
      <c r="P17" s="633"/>
      <c r="Q17" s="508"/>
      <c r="R17" s="633"/>
      <c r="S17" s="550"/>
    </row>
    <row r="18" spans="1:19" ht="14.4" customHeight="1" x14ac:dyDescent="0.3">
      <c r="A18" s="603" t="s">
        <v>1591</v>
      </c>
      <c r="B18" s="633">
        <v>43508</v>
      </c>
      <c r="C18" s="508">
        <v>0.89004357343043594</v>
      </c>
      <c r="D18" s="633">
        <v>48883</v>
      </c>
      <c r="E18" s="508">
        <v>1</v>
      </c>
      <c r="F18" s="633">
        <v>59944</v>
      </c>
      <c r="G18" s="549">
        <v>1.2262749831229671</v>
      </c>
      <c r="H18" s="633"/>
      <c r="I18" s="508"/>
      <c r="J18" s="633"/>
      <c r="K18" s="508"/>
      <c r="L18" s="633"/>
      <c r="M18" s="549"/>
      <c r="N18" s="633"/>
      <c r="O18" s="508"/>
      <c r="P18" s="633"/>
      <c r="Q18" s="508"/>
      <c r="R18" s="633"/>
      <c r="S18" s="550"/>
    </row>
    <row r="19" spans="1:19" ht="14.4" customHeight="1" x14ac:dyDescent="0.3">
      <c r="A19" s="603" t="s">
        <v>1592</v>
      </c>
      <c r="B19" s="633">
        <v>1361</v>
      </c>
      <c r="C19" s="508">
        <v>8.3496932515337416</v>
      </c>
      <c r="D19" s="633">
        <v>163</v>
      </c>
      <c r="E19" s="508">
        <v>1</v>
      </c>
      <c r="F19" s="633">
        <v>630</v>
      </c>
      <c r="G19" s="549">
        <v>3.8650306748466257</v>
      </c>
      <c r="H19" s="633"/>
      <c r="I19" s="508"/>
      <c r="J19" s="633"/>
      <c r="K19" s="508"/>
      <c r="L19" s="633"/>
      <c r="M19" s="549"/>
      <c r="N19" s="633"/>
      <c r="O19" s="508"/>
      <c r="P19" s="633"/>
      <c r="Q19" s="508"/>
      <c r="R19" s="633"/>
      <c r="S19" s="550"/>
    </row>
    <row r="20" spans="1:19" ht="14.4" customHeight="1" x14ac:dyDescent="0.3">
      <c r="A20" s="603" t="s">
        <v>1593</v>
      </c>
      <c r="B20" s="633">
        <v>145580</v>
      </c>
      <c r="C20" s="508">
        <v>0.62804412443539448</v>
      </c>
      <c r="D20" s="633">
        <v>231799</v>
      </c>
      <c r="E20" s="508">
        <v>1</v>
      </c>
      <c r="F20" s="633">
        <v>195325</v>
      </c>
      <c r="G20" s="549">
        <v>0.84264815637686097</v>
      </c>
      <c r="H20" s="633"/>
      <c r="I20" s="508"/>
      <c r="J20" s="633"/>
      <c r="K20" s="508"/>
      <c r="L20" s="633"/>
      <c r="M20" s="549"/>
      <c r="N20" s="633"/>
      <c r="O20" s="508"/>
      <c r="P20" s="633"/>
      <c r="Q20" s="508"/>
      <c r="R20" s="633"/>
      <c r="S20" s="550"/>
    </row>
    <row r="21" spans="1:19" ht="14.4" customHeight="1" x14ac:dyDescent="0.3">
      <c r="A21" s="603" t="s">
        <v>1594</v>
      </c>
      <c r="B21" s="633">
        <v>34680</v>
      </c>
      <c r="C21" s="508">
        <v>0.60582768499755435</v>
      </c>
      <c r="D21" s="633">
        <v>57244</v>
      </c>
      <c r="E21" s="508">
        <v>1</v>
      </c>
      <c r="F21" s="633">
        <v>56318</v>
      </c>
      <c r="G21" s="549">
        <v>0.98382363217105728</v>
      </c>
      <c r="H21" s="633"/>
      <c r="I21" s="508"/>
      <c r="J21" s="633"/>
      <c r="K21" s="508"/>
      <c r="L21" s="633"/>
      <c r="M21" s="549"/>
      <c r="N21" s="633"/>
      <c r="O21" s="508"/>
      <c r="P21" s="633"/>
      <c r="Q21" s="508"/>
      <c r="R21" s="633"/>
      <c r="S21" s="550"/>
    </row>
    <row r="22" spans="1:19" ht="14.4" customHeight="1" x14ac:dyDescent="0.3">
      <c r="A22" s="603" t="s">
        <v>1595</v>
      </c>
      <c r="B22" s="633">
        <v>1347</v>
      </c>
      <c r="C22" s="508">
        <v>0.27140842232520651</v>
      </c>
      <c r="D22" s="633">
        <v>4963</v>
      </c>
      <c r="E22" s="508">
        <v>1</v>
      </c>
      <c r="F22" s="633">
        <v>675</v>
      </c>
      <c r="G22" s="549">
        <v>0.13600644771307677</v>
      </c>
      <c r="H22" s="633"/>
      <c r="I22" s="508"/>
      <c r="J22" s="633"/>
      <c r="K22" s="508"/>
      <c r="L22" s="633"/>
      <c r="M22" s="549"/>
      <c r="N22" s="633"/>
      <c r="O22" s="508"/>
      <c r="P22" s="633"/>
      <c r="Q22" s="508"/>
      <c r="R22" s="633"/>
      <c r="S22" s="550"/>
    </row>
    <row r="23" spans="1:19" ht="14.4" customHeight="1" x14ac:dyDescent="0.3">
      <c r="A23" s="603" t="s">
        <v>1596</v>
      </c>
      <c r="B23" s="633">
        <v>5758</v>
      </c>
      <c r="C23" s="508">
        <v>0.41586017622418026</v>
      </c>
      <c r="D23" s="633">
        <v>13846</v>
      </c>
      <c r="E23" s="508">
        <v>1</v>
      </c>
      <c r="F23" s="633">
        <v>7034</v>
      </c>
      <c r="G23" s="549">
        <v>0.50801675574173044</v>
      </c>
      <c r="H23" s="633"/>
      <c r="I23" s="508"/>
      <c r="J23" s="633"/>
      <c r="K23" s="508"/>
      <c r="L23" s="633"/>
      <c r="M23" s="549"/>
      <c r="N23" s="633"/>
      <c r="O23" s="508"/>
      <c r="P23" s="633"/>
      <c r="Q23" s="508"/>
      <c r="R23" s="633"/>
      <c r="S23" s="550"/>
    </row>
    <row r="24" spans="1:19" ht="14.4" customHeight="1" x14ac:dyDescent="0.3">
      <c r="A24" s="603" t="s">
        <v>1597</v>
      </c>
      <c r="B24" s="633">
        <v>329699</v>
      </c>
      <c r="C24" s="508">
        <v>0.89796357476107347</v>
      </c>
      <c r="D24" s="633">
        <v>367163</v>
      </c>
      <c r="E24" s="508">
        <v>1</v>
      </c>
      <c r="F24" s="633">
        <v>282129</v>
      </c>
      <c r="G24" s="549">
        <v>0.76840258958555197</v>
      </c>
      <c r="H24" s="633"/>
      <c r="I24" s="508"/>
      <c r="J24" s="633"/>
      <c r="K24" s="508"/>
      <c r="L24" s="633"/>
      <c r="M24" s="549"/>
      <c r="N24" s="633"/>
      <c r="O24" s="508"/>
      <c r="P24" s="633"/>
      <c r="Q24" s="508"/>
      <c r="R24" s="633"/>
      <c r="S24" s="550"/>
    </row>
    <row r="25" spans="1:19" ht="14.4" customHeight="1" x14ac:dyDescent="0.3">
      <c r="A25" s="603" t="s">
        <v>1598</v>
      </c>
      <c r="B25" s="633"/>
      <c r="C25" s="508"/>
      <c r="D25" s="633"/>
      <c r="E25" s="508"/>
      <c r="F25" s="633">
        <v>181</v>
      </c>
      <c r="G25" s="549"/>
      <c r="H25" s="633"/>
      <c r="I25" s="508"/>
      <c r="J25" s="633"/>
      <c r="K25" s="508"/>
      <c r="L25" s="633"/>
      <c r="M25" s="549"/>
      <c r="N25" s="633"/>
      <c r="O25" s="508"/>
      <c r="P25" s="633"/>
      <c r="Q25" s="508"/>
      <c r="R25" s="633"/>
      <c r="S25" s="550"/>
    </row>
    <row r="26" spans="1:19" ht="14.4" customHeight="1" x14ac:dyDescent="0.3">
      <c r="A26" s="603" t="s">
        <v>1599</v>
      </c>
      <c r="B26" s="633">
        <v>28269</v>
      </c>
      <c r="C26" s="508">
        <v>0.5293522835795742</v>
      </c>
      <c r="D26" s="633">
        <v>53403</v>
      </c>
      <c r="E26" s="508">
        <v>1</v>
      </c>
      <c r="F26" s="633">
        <v>61249</v>
      </c>
      <c r="G26" s="549">
        <v>1.1469205849858621</v>
      </c>
      <c r="H26" s="633"/>
      <c r="I26" s="508"/>
      <c r="J26" s="633"/>
      <c r="K26" s="508"/>
      <c r="L26" s="633"/>
      <c r="M26" s="549"/>
      <c r="N26" s="633"/>
      <c r="O26" s="508"/>
      <c r="P26" s="633"/>
      <c r="Q26" s="508"/>
      <c r="R26" s="633"/>
      <c r="S26" s="550"/>
    </row>
    <row r="27" spans="1:19" ht="14.4" customHeight="1" x14ac:dyDescent="0.3">
      <c r="A27" s="603" t="s">
        <v>1600</v>
      </c>
      <c r="B27" s="633"/>
      <c r="C27" s="508"/>
      <c r="D27" s="633">
        <v>3652</v>
      </c>
      <c r="E27" s="508">
        <v>1</v>
      </c>
      <c r="F27" s="633">
        <v>959</v>
      </c>
      <c r="G27" s="549">
        <v>0.26259583789704272</v>
      </c>
      <c r="H27" s="633"/>
      <c r="I27" s="508"/>
      <c r="J27" s="633"/>
      <c r="K27" s="508"/>
      <c r="L27" s="633"/>
      <c r="M27" s="549"/>
      <c r="N27" s="633"/>
      <c r="O27" s="508"/>
      <c r="P27" s="633"/>
      <c r="Q27" s="508"/>
      <c r="R27" s="633"/>
      <c r="S27" s="550"/>
    </row>
    <row r="28" spans="1:19" ht="14.4" customHeight="1" x14ac:dyDescent="0.3">
      <c r="A28" s="603" t="s">
        <v>1601</v>
      </c>
      <c r="B28" s="633">
        <v>80573</v>
      </c>
      <c r="C28" s="508">
        <v>2.3005739085743655</v>
      </c>
      <c r="D28" s="633">
        <v>35023</v>
      </c>
      <c r="E28" s="508">
        <v>1</v>
      </c>
      <c r="F28" s="633">
        <v>62064</v>
      </c>
      <c r="G28" s="549">
        <v>1.7720926248465294</v>
      </c>
      <c r="H28" s="633"/>
      <c r="I28" s="508"/>
      <c r="J28" s="633"/>
      <c r="K28" s="508"/>
      <c r="L28" s="633"/>
      <c r="M28" s="549"/>
      <c r="N28" s="633"/>
      <c r="O28" s="508"/>
      <c r="P28" s="633"/>
      <c r="Q28" s="508"/>
      <c r="R28" s="633"/>
      <c r="S28" s="550"/>
    </row>
    <row r="29" spans="1:19" ht="14.4" customHeight="1" x14ac:dyDescent="0.3">
      <c r="A29" s="603" t="s">
        <v>1602</v>
      </c>
      <c r="B29" s="633">
        <v>366466</v>
      </c>
      <c r="C29" s="508">
        <v>0.81815969547793665</v>
      </c>
      <c r="D29" s="633">
        <v>447915</v>
      </c>
      <c r="E29" s="508">
        <v>1</v>
      </c>
      <c r="F29" s="633">
        <v>465735</v>
      </c>
      <c r="G29" s="549">
        <v>1.0397843340812432</v>
      </c>
      <c r="H29" s="633"/>
      <c r="I29" s="508"/>
      <c r="J29" s="633"/>
      <c r="K29" s="508"/>
      <c r="L29" s="633"/>
      <c r="M29" s="549"/>
      <c r="N29" s="633"/>
      <c r="O29" s="508"/>
      <c r="P29" s="633"/>
      <c r="Q29" s="508"/>
      <c r="R29" s="633"/>
      <c r="S29" s="550"/>
    </row>
    <row r="30" spans="1:19" ht="14.4" customHeight="1" x14ac:dyDescent="0.3">
      <c r="A30" s="603" t="s">
        <v>1603</v>
      </c>
      <c r="B30" s="633">
        <v>1622739</v>
      </c>
      <c r="C30" s="508">
        <v>0.9650469547365973</v>
      </c>
      <c r="D30" s="633">
        <v>1681513</v>
      </c>
      <c r="E30" s="508">
        <v>1</v>
      </c>
      <c r="F30" s="633">
        <v>1890043</v>
      </c>
      <c r="G30" s="549">
        <v>1.1240133141997712</v>
      </c>
      <c r="H30" s="633"/>
      <c r="I30" s="508"/>
      <c r="J30" s="633"/>
      <c r="K30" s="508"/>
      <c r="L30" s="633"/>
      <c r="M30" s="549"/>
      <c r="N30" s="633"/>
      <c r="O30" s="508"/>
      <c r="P30" s="633"/>
      <c r="Q30" s="508"/>
      <c r="R30" s="633"/>
      <c r="S30" s="550"/>
    </row>
    <row r="31" spans="1:19" ht="14.4" customHeight="1" x14ac:dyDescent="0.3">
      <c r="A31" s="603" t="s">
        <v>1604</v>
      </c>
      <c r="B31" s="633">
        <v>836618</v>
      </c>
      <c r="C31" s="508">
        <v>0.87791604885414798</v>
      </c>
      <c r="D31" s="633">
        <v>952959</v>
      </c>
      <c r="E31" s="508">
        <v>1</v>
      </c>
      <c r="F31" s="633">
        <v>958755</v>
      </c>
      <c r="G31" s="549">
        <v>1.0060821084642677</v>
      </c>
      <c r="H31" s="633"/>
      <c r="I31" s="508"/>
      <c r="J31" s="633"/>
      <c r="K31" s="508"/>
      <c r="L31" s="633"/>
      <c r="M31" s="549"/>
      <c r="N31" s="633"/>
      <c r="O31" s="508"/>
      <c r="P31" s="633"/>
      <c r="Q31" s="508"/>
      <c r="R31" s="633"/>
      <c r="S31" s="550"/>
    </row>
    <row r="32" spans="1:19" ht="14.4" customHeight="1" thickBot="1" x14ac:dyDescent="0.35">
      <c r="A32" s="637" t="s">
        <v>1605</v>
      </c>
      <c r="B32" s="635">
        <v>654837</v>
      </c>
      <c r="C32" s="515">
        <v>1.0583874241973648</v>
      </c>
      <c r="D32" s="635">
        <v>618712</v>
      </c>
      <c r="E32" s="515">
        <v>1</v>
      </c>
      <c r="F32" s="635">
        <v>789609</v>
      </c>
      <c r="G32" s="527">
        <v>1.2762141351711298</v>
      </c>
      <c r="H32" s="635"/>
      <c r="I32" s="515"/>
      <c r="J32" s="635"/>
      <c r="K32" s="515"/>
      <c r="L32" s="635"/>
      <c r="M32" s="527"/>
      <c r="N32" s="635"/>
      <c r="O32" s="515"/>
      <c r="P32" s="635"/>
      <c r="Q32" s="515"/>
      <c r="R32" s="635"/>
      <c r="S32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6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1631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68059</v>
      </c>
      <c r="G3" s="103">
        <f t="shared" si="0"/>
        <v>11201987</v>
      </c>
      <c r="H3" s="103"/>
      <c r="I3" s="103"/>
      <c r="J3" s="103">
        <f t="shared" si="0"/>
        <v>74463</v>
      </c>
      <c r="K3" s="103">
        <f t="shared" si="0"/>
        <v>11942944</v>
      </c>
      <c r="L3" s="103"/>
      <c r="M3" s="103"/>
      <c r="N3" s="103">
        <f t="shared" si="0"/>
        <v>76533</v>
      </c>
      <c r="O3" s="103">
        <f t="shared" si="0"/>
        <v>12903553</v>
      </c>
      <c r="P3" s="75">
        <f>IF(K3=0,0,O3/K3)</f>
        <v>1.0804331829739804</v>
      </c>
      <c r="Q3" s="104">
        <f>IF(N3=0,0,O3/N3)</f>
        <v>168.60116551030274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0"/>
      <c r="B5" s="638"/>
      <c r="C5" s="640"/>
      <c r="D5" s="650"/>
      <c r="E5" s="642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7"/>
    </row>
    <row r="6" spans="1:17" ht="14.4" customHeight="1" x14ac:dyDescent="0.3">
      <c r="A6" s="584" t="s">
        <v>1606</v>
      </c>
      <c r="B6" s="585" t="s">
        <v>1508</v>
      </c>
      <c r="C6" s="585" t="s">
        <v>1480</v>
      </c>
      <c r="D6" s="585" t="s">
        <v>1512</v>
      </c>
      <c r="E6" s="585" t="s">
        <v>1513</v>
      </c>
      <c r="F6" s="116">
        <v>255</v>
      </c>
      <c r="G6" s="116">
        <v>53805</v>
      </c>
      <c r="H6" s="116">
        <v>1.722972972972973</v>
      </c>
      <c r="I6" s="116">
        <v>211</v>
      </c>
      <c r="J6" s="116">
        <v>148</v>
      </c>
      <c r="K6" s="116">
        <v>31228</v>
      </c>
      <c r="L6" s="116">
        <v>1</v>
      </c>
      <c r="M6" s="116">
        <v>211</v>
      </c>
      <c r="N6" s="116">
        <v>148</v>
      </c>
      <c r="O6" s="116">
        <v>31376</v>
      </c>
      <c r="P6" s="590">
        <v>1.0047393364928909</v>
      </c>
      <c r="Q6" s="598">
        <v>212</v>
      </c>
    </row>
    <row r="7" spans="1:17" ht="14.4" customHeight="1" x14ac:dyDescent="0.3">
      <c r="A7" s="507" t="s">
        <v>1606</v>
      </c>
      <c r="B7" s="508" t="s">
        <v>1508</v>
      </c>
      <c r="C7" s="508" t="s">
        <v>1480</v>
      </c>
      <c r="D7" s="508" t="s">
        <v>1514</v>
      </c>
      <c r="E7" s="508" t="s">
        <v>1513</v>
      </c>
      <c r="F7" s="512">
        <v>1</v>
      </c>
      <c r="G7" s="512">
        <v>87</v>
      </c>
      <c r="H7" s="512">
        <v>0.33333333333333331</v>
      </c>
      <c r="I7" s="512">
        <v>87</v>
      </c>
      <c r="J7" s="512">
        <v>3</v>
      </c>
      <c r="K7" s="512">
        <v>261</v>
      </c>
      <c r="L7" s="512">
        <v>1</v>
      </c>
      <c r="M7" s="512">
        <v>87</v>
      </c>
      <c r="N7" s="512"/>
      <c r="O7" s="512"/>
      <c r="P7" s="549"/>
      <c r="Q7" s="513"/>
    </row>
    <row r="8" spans="1:17" ht="14.4" customHeight="1" x14ac:dyDescent="0.3">
      <c r="A8" s="507" t="s">
        <v>1606</v>
      </c>
      <c r="B8" s="508" t="s">
        <v>1508</v>
      </c>
      <c r="C8" s="508" t="s">
        <v>1480</v>
      </c>
      <c r="D8" s="508" t="s">
        <v>1515</v>
      </c>
      <c r="E8" s="508" t="s">
        <v>1516</v>
      </c>
      <c r="F8" s="512">
        <v>144</v>
      </c>
      <c r="G8" s="512">
        <v>43344</v>
      </c>
      <c r="H8" s="512">
        <v>0.28125</v>
      </c>
      <c r="I8" s="512">
        <v>301</v>
      </c>
      <c r="J8" s="512">
        <v>512</v>
      </c>
      <c r="K8" s="512">
        <v>154112</v>
      </c>
      <c r="L8" s="512">
        <v>1</v>
      </c>
      <c r="M8" s="512">
        <v>301</v>
      </c>
      <c r="N8" s="512">
        <v>469</v>
      </c>
      <c r="O8" s="512">
        <v>141638</v>
      </c>
      <c r="P8" s="549">
        <v>0.91905886627906974</v>
      </c>
      <c r="Q8" s="513">
        <v>302</v>
      </c>
    </row>
    <row r="9" spans="1:17" ht="14.4" customHeight="1" x14ac:dyDescent="0.3">
      <c r="A9" s="507" t="s">
        <v>1606</v>
      </c>
      <c r="B9" s="508" t="s">
        <v>1508</v>
      </c>
      <c r="C9" s="508" t="s">
        <v>1480</v>
      </c>
      <c r="D9" s="508" t="s">
        <v>1517</v>
      </c>
      <c r="E9" s="508" t="s">
        <v>1518</v>
      </c>
      <c r="F9" s="512">
        <v>1</v>
      </c>
      <c r="G9" s="512">
        <v>99</v>
      </c>
      <c r="H9" s="512">
        <v>0.33333333333333331</v>
      </c>
      <c r="I9" s="512">
        <v>99</v>
      </c>
      <c r="J9" s="512">
        <v>3</v>
      </c>
      <c r="K9" s="512">
        <v>297</v>
      </c>
      <c r="L9" s="512">
        <v>1</v>
      </c>
      <c r="M9" s="512">
        <v>99</v>
      </c>
      <c r="N9" s="512"/>
      <c r="O9" s="512"/>
      <c r="P9" s="549"/>
      <c r="Q9" s="513"/>
    </row>
    <row r="10" spans="1:17" ht="14.4" customHeight="1" x14ac:dyDescent="0.3">
      <c r="A10" s="507" t="s">
        <v>1606</v>
      </c>
      <c r="B10" s="508" t="s">
        <v>1508</v>
      </c>
      <c r="C10" s="508" t="s">
        <v>1480</v>
      </c>
      <c r="D10" s="508" t="s">
        <v>1517</v>
      </c>
      <c r="E10" s="508" t="s">
        <v>1519</v>
      </c>
      <c r="F10" s="512">
        <v>3</v>
      </c>
      <c r="G10" s="512">
        <v>297</v>
      </c>
      <c r="H10" s="512">
        <v>0.2</v>
      </c>
      <c r="I10" s="512">
        <v>99</v>
      </c>
      <c r="J10" s="512">
        <v>15</v>
      </c>
      <c r="K10" s="512">
        <v>1485</v>
      </c>
      <c r="L10" s="512">
        <v>1</v>
      </c>
      <c r="M10" s="512">
        <v>99</v>
      </c>
      <c r="N10" s="512">
        <v>12</v>
      </c>
      <c r="O10" s="512">
        <v>1200</v>
      </c>
      <c r="P10" s="549">
        <v>0.80808080808080807</v>
      </c>
      <c r="Q10" s="513">
        <v>100</v>
      </c>
    </row>
    <row r="11" spans="1:17" ht="14.4" customHeight="1" x14ac:dyDescent="0.3">
      <c r="A11" s="507" t="s">
        <v>1606</v>
      </c>
      <c r="B11" s="508" t="s">
        <v>1508</v>
      </c>
      <c r="C11" s="508" t="s">
        <v>1480</v>
      </c>
      <c r="D11" s="508" t="s">
        <v>1520</v>
      </c>
      <c r="E11" s="508" t="s">
        <v>1521</v>
      </c>
      <c r="F11" s="512"/>
      <c r="G11" s="512"/>
      <c r="H11" s="512"/>
      <c r="I11" s="512"/>
      <c r="J11" s="512">
        <v>1</v>
      </c>
      <c r="K11" s="512">
        <v>232</v>
      </c>
      <c r="L11" s="512">
        <v>1</v>
      </c>
      <c r="M11" s="512">
        <v>232</v>
      </c>
      <c r="N11" s="512"/>
      <c r="O11" s="512"/>
      <c r="P11" s="549"/>
      <c r="Q11" s="513"/>
    </row>
    <row r="12" spans="1:17" ht="14.4" customHeight="1" x14ac:dyDescent="0.3">
      <c r="A12" s="507" t="s">
        <v>1606</v>
      </c>
      <c r="B12" s="508" t="s">
        <v>1508</v>
      </c>
      <c r="C12" s="508" t="s">
        <v>1480</v>
      </c>
      <c r="D12" s="508" t="s">
        <v>1522</v>
      </c>
      <c r="E12" s="508" t="s">
        <v>1523</v>
      </c>
      <c r="F12" s="512">
        <v>137</v>
      </c>
      <c r="G12" s="512">
        <v>18769</v>
      </c>
      <c r="H12" s="512">
        <v>0.74456521739130432</v>
      </c>
      <c r="I12" s="512">
        <v>137</v>
      </c>
      <c r="J12" s="512">
        <v>184</v>
      </c>
      <c r="K12" s="512">
        <v>25208</v>
      </c>
      <c r="L12" s="512">
        <v>1</v>
      </c>
      <c r="M12" s="512">
        <v>137</v>
      </c>
      <c r="N12" s="512">
        <v>181</v>
      </c>
      <c r="O12" s="512">
        <v>24797</v>
      </c>
      <c r="P12" s="549">
        <v>0.98369565217391308</v>
      </c>
      <c r="Q12" s="513">
        <v>137</v>
      </c>
    </row>
    <row r="13" spans="1:17" ht="14.4" customHeight="1" x14ac:dyDescent="0.3">
      <c r="A13" s="507" t="s">
        <v>1606</v>
      </c>
      <c r="B13" s="508" t="s">
        <v>1508</v>
      </c>
      <c r="C13" s="508" t="s">
        <v>1480</v>
      </c>
      <c r="D13" s="508" t="s">
        <v>1524</v>
      </c>
      <c r="E13" s="508" t="s">
        <v>1523</v>
      </c>
      <c r="F13" s="512">
        <v>1</v>
      </c>
      <c r="G13" s="512">
        <v>183</v>
      </c>
      <c r="H13" s="512">
        <v>0.33333333333333331</v>
      </c>
      <c r="I13" s="512">
        <v>183</v>
      </c>
      <c r="J13" s="512">
        <v>3</v>
      </c>
      <c r="K13" s="512">
        <v>549</v>
      </c>
      <c r="L13" s="512">
        <v>1</v>
      </c>
      <c r="M13" s="512">
        <v>183</v>
      </c>
      <c r="N13" s="512"/>
      <c r="O13" s="512"/>
      <c r="P13" s="549"/>
      <c r="Q13" s="513"/>
    </row>
    <row r="14" spans="1:17" ht="14.4" customHeight="1" x14ac:dyDescent="0.3">
      <c r="A14" s="507" t="s">
        <v>1606</v>
      </c>
      <c r="B14" s="508" t="s">
        <v>1508</v>
      </c>
      <c r="C14" s="508" t="s">
        <v>1480</v>
      </c>
      <c r="D14" s="508" t="s">
        <v>1527</v>
      </c>
      <c r="E14" s="508" t="s">
        <v>1528</v>
      </c>
      <c r="F14" s="512">
        <v>1</v>
      </c>
      <c r="G14" s="512">
        <v>639</v>
      </c>
      <c r="H14" s="512">
        <v>0.33333333333333331</v>
      </c>
      <c r="I14" s="512">
        <v>639</v>
      </c>
      <c r="J14" s="512">
        <v>3</v>
      </c>
      <c r="K14" s="512">
        <v>1917</v>
      </c>
      <c r="L14" s="512">
        <v>1</v>
      </c>
      <c r="M14" s="512">
        <v>639</v>
      </c>
      <c r="N14" s="512">
        <v>1</v>
      </c>
      <c r="O14" s="512">
        <v>640</v>
      </c>
      <c r="P14" s="549">
        <v>0.33385498174230571</v>
      </c>
      <c r="Q14" s="513">
        <v>640</v>
      </c>
    </row>
    <row r="15" spans="1:17" ht="14.4" customHeight="1" x14ac:dyDescent="0.3">
      <c r="A15" s="507" t="s">
        <v>1606</v>
      </c>
      <c r="B15" s="508" t="s">
        <v>1508</v>
      </c>
      <c r="C15" s="508" t="s">
        <v>1480</v>
      </c>
      <c r="D15" s="508" t="s">
        <v>1529</v>
      </c>
      <c r="E15" s="508" t="s">
        <v>1530</v>
      </c>
      <c r="F15" s="512"/>
      <c r="G15" s="512"/>
      <c r="H15" s="512"/>
      <c r="I15" s="512"/>
      <c r="J15" s="512">
        <v>1</v>
      </c>
      <c r="K15" s="512">
        <v>608</v>
      </c>
      <c r="L15" s="512">
        <v>1</v>
      </c>
      <c r="M15" s="512">
        <v>608</v>
      </c>
      <c r="N15" s="512"/>
      <c r="O15" s="512"/>
      <c r="P15" s="549"/>
      <c r="Q15" s="513"/>
    </row>
    <row r="16" spans="1:17" ht="14.4" customHeight="1" x14ac:dyDescent="0.3">
      <c r="A16" s="507" t="s">
        <v>1606</v>
      </c>
      <c r="B16" s="508" t="s">
        <v>1508</v>
      </c>
      <c r="C16" s="508" t="s">
        <v>1480</v>
      </c>
      <c r="D16" s="508" t="s">
        <v>1532</v>
      </c>
      <c r="E16" s="508" t="s">
        <v>1533</v>
      </c>
      <c r="F16" s="512">
        <v>8</v>
      </c>
      <c r="G16" s="512">
        <v>1384</v>
      </c>
      <c r="H16" s="512">
        <v>0.36363636363636365</v>
      </c>
      <c r="I16" s="512">
        <v>173</v>
      </c>
      <c r="J16" s="512">
        <v>22</v>
      </c>
      <c r="K16" s="512">
        <v>3806</v>
      </c>
      <c r="L16" s="512">
        <v>1</v>
      </c>
      <c r="M16" s="512">
        <v>173</v>
      </c>
      <c r="N16" s="512">
        <v>29</v>
      </c>
      <c r="O16" s="512">
        <v>5046</v>
      </c>
      <c r="P16" s="549">
        <v>1.325801366263794</v>
      </c>
      <c r="Q16" s="513">
        <v>174</v>
      </c>
    </row>
    <row r="17" spans="1:17" ht="14.4" customHeight="1" x14ac:dyDescent="0.3">
      <c r="A17" s="507" t="s">
        <v>1606</v>
      </c>
      <c r="B17" s="508" t="s">
        <v>1508</v>
      </c>
      <c r="C17" s="508" t="s">
        <v>1480</v>
      </c>
      <c r="D17" s="508" t="s">
        <v>1499</v>
      </c>
      <c r="E17" s="508" t="s">
        <v>1500</v>
      </c>
      <c r="F17" s="512">
        <v>198</v>
      </c>
      <c r="G17" s="512">
        <v>76032</v>
      </c>
      <c r="H17" s="512">
        <v>1.0847148115387908</v>
      </c>
      <c r="I17" s="512">
        <v>384</v>
      </c>
      <c r="J17" s="512">
        <v>202</v>
      </c>
      <c r="K17" s="512">
        <v>70094</v>
      </c>
      <c r="L17" s="512">
        <v>1</v>
      </c>
      <c r="M17" s="512">
        <v>347</v>
      </c>
      <c r="N17" s="512">
        <v>209</v>
      </c>
      <c r="O17" s="512">
        <v>72523</v>
      </c>
      <c r="P17" s="549">
        <v>1.0346534653465347</v>
      </c>
      <c r="Q17" s="513">
        <v>347</v>
      </c>
    </row>
    <row r="18" spans="1:17" ht="14.4" customHeight="1" x14ac:dyDescent="0.3">
      <c r="A18" s="507" t="s">
        <v>1606</v>
      </c>
      <c r="B18" s="508" t="s">
        <v>1508</v>
      </c>
      <c r="C18" s="508" t="s">
        <v>1480</v>
      </c>
      <c r="D18" s="508" t="s">
        <v>1534</v>
      </c>
      <c r="E18" s="508" t="s">
        <v>1535</v>
      </c>
      <c r="F18" s="512">
        <v>875</v>
      </c>
      <c r="G18" s="512">
        <v>14875</v>
      </c>
      <c r="H18" s="512">
        <v>0.91240875912408759</v>
      </c>
      <c r="I18" s="512">
        <v>17</v>
      </c>
      <c r="J18" s="512">
        <v>959</v>
      </c>
      <c r="K18" s="512">
        <v>16303</v>
      </c>
      <c r="L18" s="512">
        <v>1</v>
      </c>
      <c r="M18" s="512">
        <v>17</v>
      </c>
      <c r="N18" s="512">
        <v>902</v>
      </c>
      <c r="O18" s="512">
        <v>15334</v>
      </c>
      <c r="P18" s="549">
        <v>0.94056308654848797</v>
      </c>
      <c r="Q18" s="513">
        <v>17</v>
      </c>
    </row>
    <row r="19" spans="1:17" ht="14.4" customHeight="1" x14ac:dyDescent="0.3">
      <c r="A19" s="507" t="s">
        <v>1606</v>
      </c>
      <c r="B19" s="508" t="s">
        <v>1508</v>
      </c>
      <c r="C19" s="508" t="s">
        <v>1480</v>
      </c>
      <c r="D19" s="508" t="s">
        <v>1534</v>
      </c>
      <c r="E19" s="508" t="s">
        <v>1536</v>
      </c>
      <c r="F19" s="512">
        <v>3</v>
      </c>
      <c r="G19" s="512">
        <v>51</v>
      </c>
      <c r="H19" s="512">
        <v>0.13636363636363635</v>
      </c>
      <c r="I19" s="512">
        <v>17</v>
      </c>
      <c r="J19" s="512">
        <v>22</v>
      </c>
      <c r="K19" s="512">
        <v>374</v>
      </c>
      <c r="L19" s="512">
        <v>1</v>
      </c>
      <c r="M19" s="512">
        <v>17</v>
      </c>
      <c r="N19" s="512">
        <v>2</v>
      </c>
      <c r="O19" s="512">
        <v>34</v>
      </c>
      <c r="P19" s="549">
        <v>9.0909090909090912E-2</v>
      </c>
      <c r="Q19" s="513">
        <v>17</v>
      </c>
    </row>
    <row r="20" spans="1:17" ht="14.4" customHeight="1" x14ac:dyDescent="0.3">
      <c r="A20" s="507" t="s">
        <v>1606</v>
      </c>
      <c r="B20" s="508" t="s">
        <v>1508</v>
      </c>
      <c r="C20" s="508" t="s">
        <v>1480</v>
      </c>
      <c r="D20" s="508" t="s">
        <v>1537</v>
      </c>
      <c r="E20" s="508" t="s">
        <v>1538</v>
      </c>
      <c r="F20" s="512">
        <v>3</v>
      </c>
      <c r="G20" s="512">
        <v>819</v>
      </c>
      <c r="H20" s="512">
        <v>0.37363138686131386</v>
      </c>
      <c r="I20" s="512">
        <v>273</v>
      </c>
      <c r="J20" s="512">
        <v>8</v>
      </c>
      <c r="K20" s="512">
        <v>2192</v>
      </c>
      <c r="L20" s="512">
        <v>1</v>
      </c>
      <c r="M20" s="512">
        <v>274</v>
      </c>
      <c r="N20" s="512">
        <v>4</v>
      </c>
      <c r="O20" s="512">
        <v>1096</v>
      </c>
      <c r="P20" s="549">
        <v>0.5</v>
      </c>
      <c r="Q20" s="513">
        <v>274</v>
      </c>
    </row>
    <row r="21" spans="1:17" ht="14.4" customHeight="1" x14ac:dyDescent="0.3">
      <c r="A21" s="507" t="s">
        <v>1606</v>
      </c>
      <c r="B21" s="508" t="s">
        <v>1508</v>
      </c>
      <c r="C21" s="508" t="s">
        <v>1480</v>
      </c>
      <c r="D21" s="508" t="s">
        <v>1537</v>
      </c>
      <c r="E21" s="508" t="s">
        <v>1539</v>
      </c>
      <c r="F21" s="512">
        <v>35</v>
      </c>
      <c r="G21" s="512">
        <v>9555</v>
      </c>
      <c r="H21" s="512"/>
      <c r="I21" s="512">
        <v>273</v>
      </c>
      <c r="J21" s="512"/>
      <c r="K21" s="512"/>
      <c r="L21" s="512"/>
      <c r="M21" s="512"/>
      <c r="N21" s="512">
        <v>29</v>
      </c>
      <c r="O21" s="512">
        <v>7946</v>
      </c>
      <c r="P21" s="549"/>
      <c r="Q21" s="513">
        <v>274</v>
      </c>
    </row>
    <row r="22" spans="1:17" ht="14.4" customHeight="1" x14ac:dyDescent="0.3">
      <c r="A22" s="507" t="s">
        <v>1606</v>
      </c>
      <c r="B22" s="508" t="s">
        <v>1508</v>
      </c>
      <c r="C22" s="508" t="s">
        <v>1480</v>
      </c>
      <c r="D22" s="508" t="s">
        <v>1540</v>
      </c>
      <c r="E22" s="508" t="s">
        <v>1541</v>
      </c>
      <c r="F22" s="512">
        <v>49</v>
      </c>
      <c r="G22" s="512">
        <v>6958</v>
      </c>
      <c r="H22" s="512">
        <v>1.2250000000000001</v>
      </c>
      <c r="I22" s="512">
        <v>142</v>
      </c>
      <c r="J22" s="512">
        <v>40</v>
      </c>
      <c r="K22" s="512">
        <v>5680</v>
      </c>
      <c r="L22" s="512">
        <v>1</v>
      </c>
      <c r="M22" s="512">
        <v>142</v>
      </c>
      <c r="N22" s="512">
        <v>36</v>
      </c>
      <c r="O22" s="512">
        <v>5110</v>
      </c>
      <c r="P22" s="549">
        <v>0.89964788732394363</v>
      </c>
      <c r="Q22" s="513">
        <v>141.94444444444446</v>
      </c>
    </row>
    <row r="23" spans="1:17" ht="14.4" customHeight="1" x14ac:dyDescent="0.3">
      <c r="A23" s="507" t="s">
        <v>1606</v>
      </c>
      <c r="B23" s="508" t="s">
        <v>1508</v>
      </c>
      <c r="C23" s="508" t="s">
        <v>1480</v>
      </c>
      <c r="D23" s="508" t="s">
        <v>1542</v>
      </c>
      <c r="E23" s="508" t="s">
        <v>1541</v>
      </c>
      <c r="F23" s="512">
        <v>136</v>
      </c>
      <c r="G23" s="512">
        <v>10608</v>
      </c>
      <c r="H23" s="512">
        <v>0.73913043478260865</v>
      </c>
      <c r="I23" s="512">
        <v>78</v>
      </c>
      <c r="J23" s="512">
        <v>184</v>
      </c>
      <c r="K23" s="512">
        <v>14352</v>
      </c>
      <c r="L23" s="512">
        <v>1</v>
      </c>
      <c r="M23" s="512">
        <v>78</v>
      </c>
      <c r="N23" s="512">
        <v>181</v>
      </c>
      <c r="O23" s="512">
        <v>14141</v>
      </c>
      <c r="P23" s="549">
        <v>0.98529821627647718</v>
      </c>
      <c r="Q23" s="513">
        <v>78.127071823204417</v>
      </c>
    </row>
    <row r="24" spans="1:17" ht="14.4" customHeight="1" x14ac:dyDescent="0.3">
      <c r="A24" s="507" t="s">
        <v>1606</v>
      </c>
      <c r="B24" s="508" t="s">
        <v>1508</v>
      </c>
      <c r="C24" s="508" t="s">
        <v>1480</v>
      </c>
      <c r="D24" s="508" t="s">
        <v>1543</v>
      </c>
      <c r="E24" s="508" t="s">
        <v>1544</v>
      </c>
      <c r="F24" s="512">
        <v>49</v>
      </c>
      <c r="G24" s="512">
        <v>15337</v>
      </c>
      <c r="H24" s="512">
        <v>1.2210987261146498</v>
      </c>
      <c r="I24" s="512">
        <v>313</v>
      </c>
      <c r="J24" s="512">
        <v>40</v>
      </c>
      <c r="K24" s="512">
        <v>12560</v>
      </c>
      <c r="L24" s="512">
        <v>1</v>
      </c>
      <c r="M24" s="512">
        <v>314</v>
      </c>
      <c r="N24" s="512">
        <v>36</v>
      </c>
      <c r="O24" s="512">
        <v>11304</v>
      </c>
      <c r="P24" s="549">
        <v>0.9</v>
      </c>
      <c r="Q24" s="513">
        <v>314</v>
      </c>
    </row>
    <row r="25" spans="1:17" ht="14.4" customHeight="1" x14ac:dyDescent="0.3">
      <c r="A25" s="507" t="s">
        <v>1606</v>
      </c>
      <c r="B25" s="508" t="s">
        <v>1508</v>
      </c>
      <c r="C25" s="508" t="s">
        <v>1480</v>
      </c>
      <c r="D25" s="508" t="s">
        <v>1501</v>
      </c>
      <c r="E25" s="508" t="s">
        <v>1502</v>
      </c>
      <c r="F25" s="512">
        <v>362</v>
      </c>
      <c r="G25" s="512">
        <v>176656</v>
      </c>
      <c r="H25" s="512">
        <v>1.3298404095152063</v>
      </c>
      <c r="I25" s="512">
        <v>488</v>
      </c>
      <c r="J25" s="512">
        <v>405</v>
      </c>
      <c r="K25" s="512">
        <v>132840</v>
      </c>
      <c r="L25" s="512">
        <v>1</v>
      </c>
      <c r="M25" s="512">
        <v>328</v>
      </c>
      <c r="N25" s="512">
        <v>357</v>
      </c>
      <c r="O25" s="512">
        <v>117096</v>
      </c>
      <c r="P25" s="549">
        <v>0.88148148148148153</v>
      </c>
      <c r="Q25" s="513">
        <v>328</v>
      </c>
    </row>
    <row r="26" spans="1:17" ht="14.4" customHeight="1" x14ac:dyDescent="0.3">
      <c r="A26" s="507" t="s">
        <v>1606</v>
      </c>
      <c r="B26" s="508" t="s">
        <v>1508</v>
      </c>
      <c r="C26" s="508" t="s">
        <v>1480</v>
      </c>
      <c r="D26" s="508" t="s">
        <v>1545</v>
      </c>
      <c r="E26" s="508" t="s">
        <v>1546</v>
      </c>
      <c r="F26" s="512">
        <v>405</v>
      </c>
      <c r="G26" s="512">
        <v>66015</v>
      </c>
      <c r="H26" s="512">
        <v>0.78793774319066145</v>
      </c>
      <c r="I26" s="512">
        <v>163</v>
      </c>
      <c r="J26" s="512">
        <v>514</v>
      </c>
      <c r="K26" s="512">
        <v>83782</v>
      </c>
      <c r="L26" s="512">
        <v>1</v>
      </c>
      <c r="M26" s="512">
        <v>163</v>
      </c>
      <c r="N26" s="512">
        <v>437</v>
      </c>
      <c r="O26" s="512">
        <v>71280</v>
      </c>
      <c r="P26" s="549">
        <v>0.85077940369053018</v>
      </c>
      <c r="Q26" s="513">
        <v>163.1121281464531</v>
      </c>
    </row>
    <row r="27" spans="1:17" ht="14.4" customHeight="1" x14ac:dyDescent="0.3">
      <c r="A27" s="507" t="s">
        <v>1606</v>
      </c>
      <c r="B27" s="508" t="s">
        <v>1508</v>
      </c>
      <c r="C27" s="508" t="s">
        <v>1480</v>
      </c>
      <c r="D27" s="508" t="s">
        <v>1545</v>
      </c>
      <c r="E27" s="508" t="s">
        <v>1547</v>
      </c>
      <c r="F27" s="512">
        <v>2</v>
      </c>
      <c r="G27" s="512">
        <v>326</v>
      </c>
      <c r="H27" s="512">
        <v>1</v>
      </c>
      <c r="I27" s="512">
        <v>163</v>
      </c>
      <c r="J27" s="512">
        <v>2</v>
      </c>
      <c r="K27" s="512">
        <v>326</v>
      </c>
      <c r="L27" s="512">
        <v>1</v>
      </c>
      <c r="M27" s="512">
        <v>163</v>
      </c>
      <c r="N27" s="512">
        <v>1</v>
      </c>
      <c r="O27" s="512">
        <v>164</v>
      </c>
      <c r="P27" s="549">
        <v>0.50306748466257667</v>
      </c>
      <c r="Q27" s="513">
        <v>164</v>
      </c>
    </row>
    <row r="28" spans="1:17" ht="14.4" customHeight="1" x14ac:dyDescent="0.3">
      <c r="A28" s="507" t="s">
        <v>1606</v>
      </c>
      <c r="B28" s="508" t="s">
        <v>1508</v>
      </c>
      <c r="C28" s="508" t="s">
        <v>1480</v>
      </c>
      <c r="D28" s="508" t="s">
        <v>1549</v>
      </c>
      <c r="E28" s="508" t="s">
        <v>1513</v>
      </c>
      <c r="F28" s="512">
        <v>381</v>
      </c>
      <c r="G28" s="512">
        <v>27432</v>
      </c>
      <c r="H28" s="512">
        <v>0.73980582524271843</v>
      </c>
      <c r="I28" s="512">
        <v>72</v>
      </c>
      <c r="J28" s="512">
        <v>515</v>
      </c>
      <c r="K28" s="512">
        <v>37080</v>
      </c>
      <c r="L28" s="512">
        <v>1</v>
      </c>
      <c r="M28" s="512">
        <v>72</v>
      </c>
      <c r="N28" s="512">
        <v>392</v>
      </c>
      <c r="O28" s="512">
        <v>28276</v>
      </c>
      <c r="P28" s="549">
        <v>0.76256742179072279</v>
      </c>
      <c r="Q28" s="513">
        <v>72.132653061224488</v>
      </c>
    </row>
    <row r="29" spans="1:17" ht="14.4" customHeight="1" x14ac:dyDescent="0.3">
      <c r="A29" s="507" t="s">
        <v>1606</v>
      </c>
      <c r="B29" s="508" t="s">
        <v>1508</v>
      </c>
      <c r="C29" s="508" t="s">
        <v>1480</v>
      </c>
      <c r="D29" s="508" t="s">
        <v>1553</v>
      </c>
      <c r="E29" s="508" t="s">
        <v>1554</v>
      </c>
      <c r="F29" s="512">
        <v>1</v>
      </c>
      <c r="G29" s="512">
        <v>229</v>
      </c>
      <c r="H29" s="512"/>
      <c r="I29" s="512">
        <v>229</v>
      </c>
      <c r="J29" s="512"/>
      <c r="K29" s="512"/>
      <c r="L29" s="512"/>
      <c r="M29" s="512"/>
      <c r="N29" s="512"/>
      <c r="O29" s="512"/>
      <c r="P29" s="549"/>
      <c r="Q29" s="513"/>
    </row>
    <row r="30" spans="1:17" ht="14.4" customHeight="1" x14ac:dyDescent="0.3">
      <c r="A30" s="507" t="s">
        <v>1606</v>
      </c>
      <c r="B30" s="508" t="s">
        <v>1508</v>
      </c>
      <c r="C30" s="508" t="s">
        <v>1480</v>
      </c>
      <c r="D30" s="508" t="s">
        <v>1556</v>
      </c>
      <c r="E30" s="508" t="s">
        <v>1557</v>
      </c>
      <c r="F30" s="512">
        <v>7</v>
      </c>
      <c r="G30" s="512">
        <v>8477</v>
      </c>
      <c r="H30" s="512">
        <v>0.21875</v>
      </c>
      <c r="I30" s="512">
        <v>1211</v>
      </c>
      <c r="J30" s="512">
        <v>32</v>
      </c>
      <c r="K30" s="512">
        <v>38752</v>
      </c>
      <c r="L30" s="512">
        <v>1</v>
      </c>
      <c r="M30" s="512">
        <v>1211</v>
      </c>
      <c r="N30" s="512">
        <v>32</v>
      </c>
      <c r="O30" s="512">
        <v>38784</v>
      </c>
      <c r="P30" s="549">
        <v>1.0008257638315441</v>
      </c>
      <c r="Q30" s="513">
        <v>1212</v>
      </c>
    </row>
    <row r="31" spans="1:17" ht="14.4" customHeight="1" x14ac:dyDescent="0.3">
      <c r="A31" s="507" t="s">
        <v>1606</v>
      </c>
      <c r="B31" s="508" t="s">
        <v>1508</v>
      </c>
      <c r="C31" s="508" t="s">
        <v>1480</v>
      </c>
      <c r="D31" s="508" t="s">
        <v>1558</v>
      </c>
      <c r="E31" s="508" t="s">
        <v>1559</v>
      </c>
      <c r="F31" s="512">
        <v>3</v>
      </c>
      <c r="G31" s="512">
        <v>342</v>
      </c>
      <c r="H31" s="512">
        <v>1</v>
      </c>
      <c r="I31" s="512">
        <v>114</v>
      </c>
      <c r="J31" s="512">
        <v>3</v>
      </c>
      <c r="K31" s="512">
        <v>342</v>
      </c>
      <c r="L31" s="512">
        <v>1</v>
      </c>
      <c r="M31" s="512">
        <v>114</v>
      </c>
      <c r="N31" s="512">
        <v>1</v>
      </c>
      <c r="O31" s="512">
        <v>115</v>
      </c>
      <c r="P31" s="549">
        <v>0.33625730994152048</v>
      </c>
      <c r="Q31" s="513">
        <v>115</v>
      </c>
    </row>
    <row r="32" spans="1:17" ht="14.4" customHeight="1" x14ac:dyDescent="0.3">
      <c r="A32" s="507" t="s">
        <v>1606</v>
      </c>
      <c r="B32" s="508" t="s">
        <v>1508</v>
      </c>
      <c r="C32" s="508" t="s">
        <v>1480</v>
      </c>
      <c r="D32" s="508" t="s">
        <v>1558</v>
      </c>
      <c r="E32" s="508" t="s">
        <v>1560</v>
      </c>
      <c r="F32" s="512">
        <v>4</v>
      </c>
      <c r="G32" s="512">
        <v>456</v>
      </c>
      <c r="H32" s="512">
        <v>0.22222222222222221</v>
      </c>
      <c r="I32" s="512">
        <v>114</v>
      </c>
      <c r="J32" s="512">
        <v>18</v>
      </c>
      <c r="K32" s="512">
        <v>2052</v>
      </c>
      <c r="L32" s="512">
        <v>1</v>
      </c>
      <c r="M32" s="512">
        <v>114</v>
      </c>
      <c r="N32" s="512">
        <v>20</v>
      </c>
      <c r="O32" s="512">
        <v>2300</v>
      </c>
      <c r="P32" s="549">
        <v>1.1208576998050683</v>
      </c>
      <c r="Q32" s="513">
        <v>115</v>
      </c>
    </row>
    <row r="33" spans="1:17" ht="14.4" customHeight="1" x14ac:dyDescent="0.3">
      <c r="A33" s="507" t="s">
        <v>1606</v>
      </c>
      <c r="B33" s="508" t="s">
        <v>1508</v>
      </c>
      <c r="C33" s="508" t="s">
        <v>1480</v>
      </c>
      <c r="D33" s="508" t="s">
        <v>1561</v>
      </c>
      <c r="E33" s="508" t="s">
        <v>1562</v>
      </c>
      <c r="F33" s="512"/>
      <c r="G33" s="512"/>
      <c r="H33" s="512"/>
      <c r="I33" s="512"/>
      <c r="J33" s="512">
        <v>1</v>
      </c>
      <c r="K33" s="512">
        <v>347</v>
      </c>
      <c r="L33" s="512">
        <v>1</v>
      </c>
      <c r="M33" s="512">
        <v>347</v>
      </c>
      <c r="N33" s="512"/>
      <c r="O33" s="512"/>
      <c r="P33" s="549"/>
      <c r="Q33" s="513"/>
    </row>
    <row r="34" spans="1:17" ht="14.4" customHeight="1" x14ac:dyDescent="0.3">
      <c r="A34" s="507" t="s">
        <v>1606</v>
      </c>
      <c r="B34" s="508" t="s">
        <v>1508</v>
      </c>
      <c r="C34" s="508" t="s">
        <v>1480</v>
      </c>
      <c r="D34" s="508" t="s">
        <v>1568</v>
      </c>
      <c r="E34" s="508" t="s">
        <v>1569</v>
      </c>
      <c r="F34" s="512"/>
      <c r="G34" s="512"/>
      <c r="H34" s="512"/>
      <c r="I34" s="512"/>
      <c r="J34" s="512">
        <v>2</v>
      </c>
      <c r="K34" s="512">
        <v>2130</v>
      </c>
      <c r="L34" s="512">
        <v>1</v>
      </c>
      <c r="M34" s="512">
        <v>1065</v>
      </c>
      <c r="N34" s="512"/>
      <c r="O34" s="512"/>
      <c r="P34" s="549"/>
      <c r="Q34" s="513"/>
    </row>
    <row r="35" spans="1:17" ht="14.4" customHeight="1" x14ac:dyDescent="0.3">
      <c r="A35" s="507" t="s">
        <v>1607</v>
      </c>
      <c r="B35" s="508" t="s">
        <v>1508</v>
      </c>
      <c r="C35" s="508" t="s">
        <v>1480</v>
      </c>
      <c r="D35" s="508" t="s">
        <v>1512</v>
      </c>
      <c r="E35" s="508" t="s">
        <v>1513</v>
      </c>
      <c r="F35" s="512">
        <v>694</v>
      </c>
      <c r="G35" s="512">
        <v>146434</v>
      </c>
      <c r="H35" s="512">
        <v>0.74463519313304716</v>
      </c>
      <c r="I35" s="512">
        <v>211</v>
      </c>
      <c r="J35" s="512">
        <v>932</v>
      </c>
      <c r="K35" s="512">
        <v>196652</v>
      </c>
      <c r="L35" s="512">
        <v>1</v>
      </c>
      <c r="M35" s="512">
        <v>211</v>
      </c>
      <c r="N35" s="512">
        <v>800</v>
      </c>
      <c r="O35" s="512">
        <v>169600</v>
      </c>
      <c r="P35" s="549">
        <v>0.86243719870634417</v>
      </c>
      <c r="Q35" s="513">
        <v>212</v>
      </c>
    </row>
    <row r="36" spans="1:17" ht="14.4" customHeight="1" x14ac:dyDescent="0.3">
      <c r="A36" s="507" t="s">
        <v>1607</v>
      </c>
      <c r="B36" s="508" t="s">
        <v>1508</v>
      </c>
      <c r="C36" s="508" t="s">
        <v>1480</v>
      </c>
      <c r="D36" s="508" t="s">
        <v>1514</v>
      </c>
      <c r="E36" s="508" t="s">
        <v>1513</v>
      </c>
      <c r="F36" s="512">
        <v>24</v>
      </c>
      <c r="G36" s="512">
        <v>2088</v>
      </c>
      <c r="H36" s="512">
        <v>1.3333333333333333</v>
      </c>
      <c r="I36" s="512">
        <v>87</v>
      </c>
      <c r="J36" s="512">
        <v>18</v>
      </c>
      <c r="K36" s="512">
        <v>1566</v>
      </c>
      <c r="L36" s="512">
        <v>1</v>
      </c>
      <c r="M36" s="512">
        <v>87</v>
      </c>
      <c r="N36" s="512">
        <v>2</v>
      </c>
      <c r="O36" s="512">
        <v>174</v>
      </c>
      <c r="P36" s="549">
        <v>0.1111111111111111</v>
      </c>
      <c r="Q36" s="513">
        <v>87</v>
      </c>
    </row>
    <row r="37" spans="1:17" ht="14.4" customHeight="1" x14ac:dyDescent="0.3">
      <c r="A37" s="507" t="s">
        <v>1607</v>
      </c>
      <c r="B37" s="508" t="s">
        <v>1508</v>
      </c>
      <c r="C37" s="508" t="s">
        <v>1480</v>
      </c>
      <c r="D37" s="508" t="s">
        <v>1515</v>
      </c>
      <c r="E37" s="508" t="s">
        <v>1516</v>
      </c>
      <c r="F37" s="512">
        <v>991</v>
      </c>
      <c r="G37" s="512">
        <v>298291</v>
      </c>
      <c r="H37" s="512">
        <v>1.0866228070175439</v>
      </c>
      <c r="I37" s="512">
        <v>301</v>
      </c>
      <c r="J37" s="512">
        <v>912</v>
      </c>
      <c r="K37" s="512">
        <v>274512</v>
      </c>
      <c r="L37" s="512">
        <v>1</v>
      </c>
      <c r="M37" s="512">
        <v>301</v>
      </c>
      <c r="N37" s="512">
        <v>1240</v>
      </c>
      <c r="O37" s="512">
        <v>374480</v>
      </c>
      <c r="P37" s="549">
        <v>1.3641662295273067</v>
      </c>
      <c r="Q37" s="513">
        <v>302</v>
      </c>
    </row>
    <row r="38" spans="1:17" ht="14.4" customHeight="1" x14ac:dyDescent="0.3">
      <c r="A38" s="507" t="s">
        <v>1607</v>
      </c>
      <c r="B38" s="508" t="s">
        <v>1508</v>
      </c>
      <c r="C38" s="508" t="s">
        <v>1480</v>
      </c>
      <c r="D38" s="508" t="s">
        <v>1517</v>
      </c>
      <c r="E38" s="508" t="s">
        <v>1518</v>
      </c>
      <c r="F38" s="512">
        <v>3</v>
      </c>
      <c r="G38" s="512">
        <v>297</v>
      </c>
      <c r="H38" s="512">
        <v>0.125</v>
      </c>
      <c r="I38" s="512">
        <v>99</v>
      </c>
      <c r="J38" s="512">
        <v>24</v>
      </c>
      <c r="K38" s="512">
        <v>2376</v>
      </c>
      <c r="L38" s="512">
        <v>1</v>
      </c>
      <c r="M38" s="512">
        <v>99</v>
      </c>
      <c r="N38" s="512">
        <v>18</v>
      </c>
      <c r="O38" s="512">
        <v>1794</v>
      </c>
      <c r="P38" s="549">
        <v>0.75505050505050508</v>
      </c>
      <c r="Q38" s="513">
        <v>99.666666666666671</v>
      </c>
    </row>
    <row r="39" spans="1:17" ht="14.4" customHeight="1" x14ac:dyDescent="0.3">
      <c r="A39" s="507" t="s">
        <v>1607</v>
      </c>
      <c r="B39" s="508" t="s">
        <v>1508</v>
      </c>
      <c r="C39" s="508" t="s">
        <v>1480</v>
      </c>
      <c r="D39" s="508" t="s">
        <v>1517</v>
      </c>
      <c r="E39" s="508" t="s">
        <v>1519</v>
      </c>
      <c r="F39" s="512">
        <v>18</v>
      </c>
      <c r="G39" s="512">
        <v>1782</v>
      </c>
      <c r="H39" s="512"/>
      <c r="I39" s="512">
        <v>99</v>
      </c>
      <c r="J39" s="512"/>
      <c r="K39" s="512"/>
      <c r="L39" s="512"/>
      <c r="M39" s="512"/>
      <c r="N39" s="512">
        <v>15</v>
      </c>
      <c r="O39" s="512">
        <v>1500</v>
      </c>
      <c r="P39" s="549"/>
      <c r="Q39" s="513">
        <v>100</v>
      </c>
    </row>
    <row r="40" spans="1:17" ht="14.4" customHeight="1" x14ac:dyDescent="0.3">
      <c r="A40" s="507" t="s">
        <v>1607</v>
      </c>
      <c r="B40" s="508" t="s">
        <v>1508</v>
      </c>
      <c r="C40" s="508" t="s">
        <v>1480</v>
      </c>
      <c r="D40" s="508" t="s">
        <v>1520</v>
      </c>
      <c r="E40" s="508" t="s">
        <v>1521</v>
      </c>
      <c r="F40" s="512"/>
      <c r="G40" s="512"/>
      <c r="H40" s="512"/>
      <c r="I40" s="512"/>
      <c r="J40" s="512"/>
      <c r="K40" s="512"/>
      <c r="L40" s="512"/>
      <c r="M40" s="512"/>
      <c r="N40" s="512">
        <v>2</v>
      </c>
      <c r="O40" s="512">
        <v>464</v>
      </c>
      <c r="P40" s="549"/>
      <c r="Q40" s="513">
        <v>232</v>
      </c>
    </row>
    <row r="41" spans="1:17" ht="14.4" customHeight="1" x14ac:dyDescent="0.3">
      <c r="A41" s="507" t="s">
        <v>1607</v>
      </c>
      <c r="B41" s="508" t="s">
        <v>1508</v>
      </c>
      <c r="C41" s="508" t="s">
        <v>1480</v>
      </c>
      <c r="D41" s="508" t="s">
        <v>1522</v>
      </c>
      <c r="E41" s="508" t="s">
        <v>1523</v>
      </c>
      <c r="F41" s="512">
        <v>258</v>
      </c>
      <c r="G41" s="512">
        <v>35346</v>
      </c>
      <c r="H41" s="512">
        <v>1.205607476635514</v>
      </c>
      <c r="I41" s="512">
        <v>137</v>
      </c>
      <c r="J41" s="512">
        <v>214</v>
      </c>
      <c r="K41" s="512">
        <v>29318</v>
      </c>
      <c r="L41" s="512">
        <v>1</v>
      </c>
      <c r="M41" s="512">
        <v>137</v>
      </c>
      <c r="N41" s="512">
        <v>225</v>
      </c>
      <c r="O41" s="512">
        <v>30825</v>
      </c>
      <c r="P41" s="549">
        <v>1.0514018691588785</v>
      </c>
      <c r="Q41" s="513">
        <v>137</v>
      </c>
    </row>
    <row r="42" spans="1:17" ht="14.4" customHeight="1" x14ac:dyDescent="0.3">
      <c r="A42" s="507" t="s">
        <v>1607</v>
      </c>
      <c r="B42" s="508" t="s">
        <v>1508</v>
      </c>
      <c r="C42" s="508" t="s">
        <v>1480</v>
      </c>
      <c r="D42" s="508" t="s">
        <v>1524</v>
      </c>
      <c r="E42" s="508" t="s">
        <v>1523</v>
      </c>
      <c r="F42" s="512">
        <v>7</v>
      </c>
      <c r="G42" s="512">
        <v>1281</v>
      </c>
      <c r="H42" s="512">
        <v>1</v>
      </c>
      <c r="I42" s="512">
        <v>183</v>
      </c>
      <c r="J42" s="512">
        <v>7</v>
      </c>
      <c r="K42" s="512">
        <v>1281</v>
      </c>
      <c r="L42" s="512">
        <v>1</v>
      </c>
      <c r="M42" s="512">
        <v>183</v>
      </c>
      <c r="N42" s="512">
        <v>2</v>
      </c>
      <c r="O42" s="512">
        <v>368</v>
      </c>
      <c r="P42" s="549">
        <v>0.28727556596409054</v>
      </c>
      <c r="Q42" s="513">
        <v>184</v>
      </c>
    </row>
    <row r="43" spans="1:17" ht="14.4" customHeight="1" x14ac:dyDescent="0.3">
      <c r="A43" s="507" t="s">
        <v>1607</v>
      </c>
      <c r="B43" s="508" t="s">
        <v>1508</v>
      </c>
      <c r="C43" s="508" t="s">
        <v>1480</v>
      </c>
      <c r="D43" s="508" t="s">
        <v>1527</v>
      </c>
      <c r="E43" s="508" t="s">
        <v>1528</v>
      </c>
      <c r="F43" s="512">
        <v>1</v>
      </c>
      <c r="G43" s="512">
        <v>639</v>
      </c>
      <c r="H43" s="512"/>
      <c r="I43" s="512">
        <v>639</v>
      </c>
      <c r="J43" s="512"/>
      <c r="K43" s="512"/>
      <c r="L43" s="512"/>
      <c r="M43" s="512"/>
      <c r="N43" s="512">
        <v>2</v>
      </c>
      <c r="O43" s="512">
        <v>1280</v>
      </c>
      <c r="P43" s="549"/>
      <c r="Q43" s="513">
        <v>640</v>
      </c>
    </row>
    <row r="44" spans="1:17" ht="14.4" customHeight="1" x14ac:dyDescent="0.3">
      <c r="A44" s="507" t="s">
        <v>1607</v>
      </c>
      <c r="B44" s="508" t="s">
        <v>1508</v>
      </c>
      <c r="C44" s="508" t="s">
        <v>1480</v>
      </c>
      <c r="D44" s="508" t="s">
        <v>1529</v>
      </c>
      <c r="E44" s="508" t="s">
        <v>1530</v>
      </c>
      <c r="F44" s="512"/>
      <c r="G44" s="512"/>
      <c r="H44" s="512"/>
      <c r="I44" s="512"/>
      <c r="J44" s="512">
        <v>2</v>
      </c>
      <c r="K44" s="512">
        <v>1216</v>
      </c>
      <c r="L44" s="512">
        <v>1</v>
      </c>
      <c r="M44" s="512">
        <v>608</v>
      </c>
      <c r="N44" s="512">
        <v>1</v>
      </c>
      <c r="O44" s="512">
        <v>609</v>
      </c>
      <c r="P44" s="549">
        <v>0.50082236842105265</v>
      </c>
      <c r="Q44" s="513">
        <v>609</v>
      </c>
    </row>
    <row r="45" spans="1:17" ht="14.4" customHeight="1" x14ac:dyDescent="0.3">
      <c r="A45" s="507" t="s">
        <v>1607</v>
      </c>
      <c r="B45" s="508" t="s">
        <v>1508</v>
      </c>
      <c r="C45" s="508" t="s">
        <v>1480</v>
      </c>
      <c r="D45" s="508" t="s">
        <v>1529</v>
      </c>
      <c r="E45" s="508" t="s">
        <v>1531</v>
      </c>
      <c r="F45" s="512"/>
      <c r="G45" s="512"/>
      <c r="H45" s="512"/>
      <c r="I45" s="512"/>
      <c r="J45" s="512">
        <v>1</v>
      </c>
      <c r="K45" s="512">
        <v>608</v>
      </c>
      <c r="L45" s="512">
        <v>1</v>
      </c>
      <c r="M45" s="512">
        <v>608</v>
      </c>
      <c r="N45" s="512"/>
      <c r="O45" s="512"/>
      <c r="P45" s="549"/>
      <c r="Q45" s="513"/>
    </row>
    <row r="46" spans="1:17" ht="14.4" customHeight="1" x14ac:dyDescent="0.3">
      <c r="A46" s="507" t="s">
        <v>1607</v>
      </c>
      <c r="B46" s="508" t="s">
        <v>1508</v>
      </c>
      <c r="C46" s="508" t="s">
        <v>1480</v>
      </c>
      <c r="D46" s="508" t="s">
        <v>1532</v>
      </c>
      <c r="E46" s="508" t="s">
        <v>1533</v>
      </c>
      <c r="F46" s="512">
        <v>30</v>
      </c>
      <c r="G46" s="512">
        <v>5190</v>
      </c>
      <c r="H46" s="512">
        <v>0.69767441860465118</v>
      </c>
      <c r="I46" s="512">
        <v>173</v>
      </c>
      <c r="J46" s="512">
        <v>43</v>
      </c>
      <c r="K46" s="512">
        <v>7439</v>
      </c>
      <c r="L46" s="512">
        <v>1</v>
      </c>
      <c r="M46" s="512">
        <v>173</v>
      </c>
      <c r="N46" s="512">
        <v>49</v>
      </c>
      <c r="O46" s="512">
        <v>8526</v>
      </c>
      <c r="P46" s="549">
        <v>1.1461217905632477</v>
      </c>
      <c r="Q46" s="513">
        <v>174</v>
      </c>
    </row>
    <row r="47" spans="1:17" ht="14.4" customHeight="1" x14ac:dyDescent="0.3">
      <c r="A47" s="507" t="s">
        <v>1607</v>
      </c>
      <c r="B47" s="508" t="s">
        <v>1508</v>
      </c>
      <c r="C47" s="508" t="s">
        <v>1480</v>
      </c>
      <c r="D47" s="508" t="s">
        <v>1499</v>
      </c>
      <c r="E47" s="508" t="s">
        <v>1500</v>
      </c>
      <c r="F47" s="512"/>
      <c r="G47" s="512"/>
      <c r="H47" s="512"/>
      <c r="I47" s="512"/>
      <c r="J47" s="512"/>
      <c r="K47" s="512"/>
      <c r="L47" s="512"/>
      <c r="M47" s="512"/>
      <c r="N47" s="512">
        <v>1</v>
      </c>
      <c r="O47" s="512">
        <v>347</v>
      </c>
      <c r="P47" s="549"/>
      <c r="Q47" s="513">
        <v>347</v>
      </c>
    </row>
    <row r="48" spans="1:17" ht="14.4" customHeight="1" x14ac:dyDescent="0.3">
      <c r="A48" s="507" t="s">
        <v>1607</v>
      </c>
      <c r="B48" s="508" t="s">
        <v>1508</v>
      </c>
      <c r="C48" s="508" t="s">
        <v>1480</v>
      </c>
      <c r="D48" s="508" t="s">
        <v>1534</v>
      </c>
      <c r="E48" s="508" t="s">
        <v>1535</v>
      </c>
      <c r="F48" s="512">
        <v>490</v>
      </c>
      <c r="G48" s="512">
        <v>8330</v>
      </c>
      <c r="H48" s="512">
        <v>2.1120689655172415</v>
      </c>
      <c r="I48" s="512">
        <v>17</v>
      </c>
      <c r="J48" s="512">
        <v>232</v>
      </c>
      <c r="K48" s="512">
        <v>3944</v>
      </c>
      <c r="L48" s="512">
        <v>1</v>
      </c>
      <c r="M48" s="512">
        <v>17</v>
      </c>
      <c r="N48" s="512">
        <v>463</v>
      </c>
      <c r="O48" s="512">
        <v>7871</v>
      </c>
      <c r="P48" s="549">
        <v>1.9956896551724137</v>
      </c>
      <c r="Q48" s="513">
        <v>17</v>
      </c>
    </row>
    <row r="49" spans="1:17" ht="14.4" customHeight="1" x14ac:dyDescent="0.3">
      <c r="A49" s="507" t="s">
        <v>1607</v>
      </c>
      <c r="B49" s="508" t="s">
        <v>1508</v>
      </c>
      <c r="C49" s="508" t="s">
        <v>1480</v>
      </c>
      <c r="D49" s="508" t="s">
        <v>1534</v>
      </c>
      <c r="E49" s="508" t="s">
        <v>1536</v>
      </c>
      <c r="F49" s="512"/>
      <c r="G49" s="512"/>
      <c r="H49" s="512"/>
      <c r="I49" s="512"/>
      <c r="J49" s="512">
        <v>258</v>
      </c>
      <c r="K49" s="512">
        <v>4386</v>
      </c>
      <c r="L49" s="512">
        <v>1</v>
      </c>
      <c r="M49" s="512">
        <v>17</v>
      </c>
      <c r="N49" s="512">
        <v>5</v>
      </c>
      <c r="O49" s="512">
        <v>85</v>
      </c>
      <c r="P49" s="549">
        <v>1.937984496124031E-2</v>
      </c>
      <c r="Q49" s="513">
        <v>17</v>
      </c>
    </row>
    <row r="50" spans="1:17" ht="14.4" customHeight="1" x14ac:dyDescent="0.3">
      <c r="A50" s="507" t="s">
        <v>1607</v>
      </c>
      <c r="B50" s="508" t="s">
        <v>1508</v>
      </c>
      <c r="C50" s="508" t="s">
        <v>1480</v>
      </c>
      <c r="D50" s="508" t="s">
        <v>1537</v>
      </c>
      <c r="E50" s="508" t="s">
        <v>1538</v>
      </c>
      <c r="F50" s="512">
        <v>2</v>
      </c>
      <c r="G50" s="512">
        <v>546</v>
      </c>
      <c r="H50" s="512">
        <v>4.981751824817518E-2</v>
      </c>
      <c r="I50" s="512">
        <v>273</v>
      </c>
      <c r="J50" s="512">
        <v>40</v>
      </c>
      <c r="K50" s="512">
        <v>10960</v>
      </c>
      <c r="L50" s="512">
        <v>1</v>
      </c>
      <c r="M50" s="512">
        <v>274</v>
      </c>
      <c r="N50" s="512">
        <v>3</v>
      </c>
      <c r="O50" s="512">
        <v>822</v>
      </c>
      <c r="P50" s="549">
        <v>7.4999999999999997E-2</v>
      </c>
      <c r="Q50" s="513">
        <v>274</v>
      </c>
    </row>
    <row r="51" spans="1:17" ht="14.4" customHeight="1" x14ac:dyDescent="0.3">
      <c r="A51" s="507" t="s">
        <v>1607</v>
      </c>
      <c r="B51" s="508" t="s">
        <v>1508</v>
      </c>
      <c r="C51" s="508" t="s">
        <v>1480</v>
      </c>
      <c r="D51" s="508" t="s">
        <v>1537</v>
      </c>
      <c r="E51" s="508" t="s">
        <v>1539</v>
      </c>
      <c r="F51" s="512">
        <v>148</v>
      </c>
      <c r="G51" s="512">
        <v>40404</v>
      </c>
      <c r="H51" s="512"/>
      <c r="I51" s="512">
        <v>273</v>
      </c>
      <c r="J51" s="512"/>
      <c r="K51" s="512"/>
      <c r="L51" s="512"/>
      <c r="M51" s="512"/>
      <c r="N51" s="512">
        <v>202</v>
      </c>
      <c r="O51" s="512">
        <v>55348</v>
      </c>
      <c r="P51" s="549"/>
      <c r="Q51" s="513">
        <v>274</v>
      </c>
    </row>
    <row r="52" spans="1:17" ht="14.4" customHeight="1" x14ac:dyDescent="0.3">
      <c r="A52" s="507" t="s">
        <v>1607</v>
      </c>
      <c r="B52" s="508" t="s">
        <v>1508</v>
      </c>
      <c r="C52" s="508" t="s">
        <v>1480</v>
      </c>
      <c r="D52" s="508" t="s">
        <v>1540</v>
      </c>
      <c r="E52" s="508" t="s">
        <v>1541</v>
      </c>
      <c r="F52" s="512">
        <v>211</v>
      </c>
      <c r="G52" s="512">
        <v>29962</v>
      </c>
      <c r="H52" s="512">
        <v>0.81153846153846154</v>
      </c>
      <c r="I52" s="512">
        <v>142</v>
      </c>
      <c r="J52" s="512">
        <v>260</v>
      </c>
      <c r="K52" s="512">
        <v>36920</v>
      </c>
      <c r="L52" s="512">
        <v>1</v>
      </c>
      <c r="M52" s="512">
        <v>142</v>
      </c>
      <c r="N52" s="512">
        <v>228</v>
      </c>
      <c r="O52" s="512">
        <v>32360</v>
      </c>
      <c r="P52" s="549">
        <v>0.87648970747562294</v>
      </c>
      <c r="Q52" s="513">
        <v>141.92982456140351</v>
      </c>
    </row>
    <row r="53" spans="1:17" ht="14.4" customHeight="1" x14ac:dyDescent="0.3">
      <c r="A53" s="507" t="s">
        <v>1607</v>
      </c>
      <c r="B53" s="508" t="s">
        <v>1508</v>
      </c>
      <c r="C53" s="508" t="s">
        <v>1480</v>
      </c>
      <c r="D53" s="508" t="s">
        <v>1542</v>
      </c>
      <c r="E53" s="508" t="s">
        <v>1541</v>
      </c>
      <c r="F53" s="512">
        <v>258</v>
      </c>
      <c r="G53" s="512">
        <v>20124</v>
      </c>
      <c r="H53" s="512">
        <v>1.205607476635514</v>
      </c>
      <c r="I53" s="512">
        <v>78</v>
      </c>
      <c r="J53" s="512">
        <v>214</v>
      </c>
      <c r="K53" s="512">
        <v>16692</v>
      </c>
      <c r="L53" s="512">
        <v>1</v>
      </c>
      <c r="M53" s="512">
        <v>78</v>
      </c>
      <c r="N53" s="512">
        <v>225</v>
      </c>
      <c r="O53" s="512">
        <v>17570</v>
      </c>
      <c r="P53" s="549">
        <v>1.0526000479271507</v>
      </c>
      <c r="Q53" s="513">
        <v>78.088888888888889</v>
      </c>
    </row>
    <row r="54" spans="1:17" ht="14.4" customHeight="1" x14ac:dyDescent="0.3">
      <c r="A54" s="507" t="s">
        <v>1607</v>
      </c>
      <c r="B54" s="508" t="s">
        <v>1508</v>
      </c>
      <c r="C54" s="508" t="s">
        <v>1480</v>
      </c>
      <c r="D54" s="508" t="s">
        <v>1543</v>
      </c>
      <c r="E54" s="508" t="s">
        <v>1544</v>
      </c>
      <c r="F54" s="512">
        <v>211</v>
      </c>
      <c r="G54" s="512">
        <v>66043</v>
      </c>
      <c r="H54" s="512">
        <v>0.80585450374600387</v>
      </c>
      <c r="I54" s="512">
        <v>313</v>
      </c>
      <c r="J54" s="512">
        <v>261</v>
      </c>
      <c r="K54" s="512">
        <v>81954</v>
      </c>
      <c r="L54" s="512">
        <v>1</v>
      </c>
      <c r="M54" s="512">
        <v>314</v>
      </c>
      <c r="N54" s="512">
        <v>228</v>
      </c>
      <c r="O54" s="512">
        <v>71592</v>
      </c>
      <c r="P54" s="549">
        <v>0.87356321839080464</v>
      </c>
      <c r="Q54" s="513">
        <v>314</v>
      </c>
    </row>
    <row r="55" spans="1:17" ht="14.4" customHeight="1" x14ac:dyDescent="0.3">
      <c r="A55" s="507" t="s">
        <v>1607</v>
      </c>
      <c r="B55" s="508" t="s">
        <v>1508</v>
      </c>
      <c r="C55" s="508" t="s">
        <v>1480</v>
      </c>
      <c r="D55" s="508" t="s">
        <v>1501</v>
      </c>
      <c r="E55" s="508" t="s">
        <v>1502</v>
      </c>
      <c r="F55" s="512"/>
      <c r="G55" s="512"/>
      <c r="H55" s="512"/>
      <c r="I55" s="512"/>
      <c r="J55" s="512"/>
      <c r="K55" s="512"/>
      <c r="L55" s="512"/>
      <c r="M55" s="512"/>
      <c r="N55" s="512">
        <v>1</v>
      </c>
      <c r="O55" s="512">
        <v>328</v>
      </c>
      <c r="P55" s="549"/>
      <c r="Q55" s="513">
        <v>328</v>
      </c>
    </row>
    <row r="56" spans="1:17" ht="14.4" customHeight="1" x14ac:dyDescent="0.3">
      <c r="A56" s="507" t="s">
        <v>1607</v>
      </c>
      <c r="B56" s="508" t="s">
        <v>1508</v>
      </c>
      <c r="C56" s="508" t="s">
        <v>1480</v>
      </c>
      <c r="D56" s="508" t="s">
        <v>1545</v>
      </c>
      <c r="E56" s="508" t="s">
        <v>1546</v>
      </c>
      <c r="F56" s="512">
        <v>136</v>
      </c>
      <c r="G56" s="512">
        <v>22168</v>
      </c>
      <c r="H56" s="512">
        <v>0.36363636363636365</v>
      </c>
      <c r="I56" s="512">
        <v>163</v>
      </c>
      <c r="J56" s="512">
        <v>374</v>
      </c>
      <c r="K56" s="512">
        <v>60962</v>
      </c>
      <c r="L56" s="512">
        <v>1</v>
      </c>
      <c r="M56" s="512">
        <v>163</v>
      </c>
      <c r="N56" s="512">
        <v>207</v>
      </c>
      <c r="O56" s="512">
        <v>33760</v>
      </c>
      <c r="P56" s="549">
        <v>0.55378760539352379</v>
      </c>
      <c r="Q56" s="513">
        <v>163.09178743961354</v>
      </c>
    </row>
    <row r="57" spans="1:17" ht="14.4" customHeight="1" x14ac:dyDescent="0.3">
      <c r="A57" s="507" t="s">
        <v>1607</v>
      </c>
      <c r="B57" s="508" t="s">
        <v>1508</v>
      </c>
      <c r="C57" s="508" t="s">
        <v>1480</v>
      </c>
      <c r="D57" s="508" t="s">
        <v>1545</v>
      </c>
      <c r="E57" s="508" t="s">
        <v>1547</v>
      </c>
      <c r="F57" s="512">
        <v>4</v>
      </c>
      <c r="G57" s="512">
        <v>652</v>
      </c>
      <c r="H57" s="512"/>
      <c r="I57" s="512">
        <v>163</v>
      </c>
      <c r="J57" s="512"/>
      <c r="K57" s="512"/>
      <c r="L57" s="512"/>
      <c r="M57" s="512"/>
      <c r="N57" s="512">
        <v>4</v>
      </c>
      <c r="O57" s="512">
        <v>652</v>
      </c>
      <c r="P57" s="549"/>
      <c r="Q57" s="513">
        <v>163</v>
      </c>
    </row>
    <row r="58" spans="1:17" ht="14.4" customHeight="1" x14ac:dyDescent="0.3">
      <c r="A58" s="507" t="s">
        <v>1607</v>
      </c>
      <c r="B58" s="508" t="s">
        <v>1508</v>
      </c>
      <c r="C58" s="508" t="s">
        <v>1480</v>
      </c>
      <c r="D58" s="508" t="s">
        <v>1549</v>
      </c>
      <c r="E58" s="508" t="s">
        <v>1513</v>
      </c>
      <c r="F58" s="512">
        <v>835</v>
      </c>
      <c r="G58" s="512">
        <v>60120</v>
      </c>
      <c r="H58" s="512">
        <v>1.1877667140825034</v>
      </c>
      <c r="I58" s="512">
        <v>72</v>
      </c>
      <c r="J58" s="512">
        <v>703</v>
      </c>
      <c r="K58" s="512">
        <v>50616</v>
      </c>
      <c r="L58" s="512">
        <v>1</v>
      </c>
      <c r="M58" s="512">
        <v>72</v>
      </c>
      <c r="N58" s="512">
        <v>826</v>
      </c>
      <c r="O58" s="512">
        <v>59548</v>
      </c>
      <c r="P58" s="549">
        <v>1.1764659396238344</v>
      </c>
      <c r="Q58" s="513">
        <v>72.092009685230025</v>
      </c>
    </row>
    <row r="59" spans="1:17" ht="14.4" customHeight="1" x14ac:dyDescent="0.3">
      <c r="A59" s="507" t="s">
        <v>1607</v>
      </c>
      <c r="B59" s="508" t="s">
        <v>1508</v>
      </c>
      <c r="C59" s="508" t="s">
        <v>1480</v>
      </c>
      <c r="D59" s="508" t="s">
        <v>1553</v>
      </c>
      <c r="E59" s="508" t="s">
        <v>1554</v>
      </c>
      <c r="F59" s="512">
        <v>15</v>
      </c>
      <c r="G59" s="512">
        <v>3435</v>
      </c>
      <c r="H59" s="512">
        <v>14.934782608695652</v>
      </c>
      <c r="I59" s="512">
        <v>229</v>
      </c>
      <c r="J59" s="512">
        <v>1</v>
      </c>
      <c r="K59" s="512">
        <v>230</v>
      </c>
      <c r="L59" s="512">
        <v>1</v>
      </c>
      <c r="M59" s="512">
        <v>230</v>
      </c>
      <c r="N59" s="512">
        <v>1</v>
      </c>
      <c r="O59" s="512">
        <v>230</v>
      </c>
      <c r="P59" s="549">
        <v>1</v>
      </c>
      <c r="Q59" s="513">
        <v>230</v>
      </c>
    </row>
    <row r="60" spans="1:17" ht="14.4" customHeight="1" x14ac:dyDescent="0.3">
      <c r="A60" s="507" t="s">
        <v>1607</v>
      </c>
      <c r="B60" s="508" t="s">
        <v>1508</v>
      </c>
      <c r="C60" s="508" t="s">
        <v>1480</v>
      </c>
      <c r="D60" s="508" t="s">
        <v>1553</v>
      </c>
      <c r="E60" s="508" t="s">
        <v>1555</v>
      </c>
      <c r="F60" s="512">
        <v>7</v>
      </c>
      <c r="G60" s="512">
        <v>1603</v>
      </c>
      <c r="H60" s="512"/>
      <c r="I60" s="512">
        <v>229</v>
      </c>
      <c r="J60" s="512"/>
      <c r="K60" s="512"/>
      <c r="L60" s="512"/>
      <c r="M60" s="512"/>
      <c r="N60" s="512"/>
      <c r="O60" s="512"/>
      <c r="P60" s="549"/>
      <c r="Q60" s="513"/>
    </row>
    <row r="61" spans="1:17" ht="14.4" customHeight="1" x14ac:dyDescent="0.3">
      <c r="A61" s="507" t="s">
        <v>1607</v>
      </c>
      <c r="B61" s="508" t="s">
        <v>1508</v>
      </c>
      <c r="C61" s="508" t="s">
        <v>1480</v>
      </c>
      <c r="D61" s="508" t="s">
        <v>1556</v>
      </c>
      <c r="E61" s="508" t="s">
        <v>1557</v>
      </c>
      <c r="F61" s="512">
        <v>30</v>
      </c>
      <c r="G61" s="512">
        <v>36330</v>
      </c>
      <c r="H61" s="512">
        <v>0.9375</v>
      </c>
      <c r="I61" s="512">
        <v>1211</v>
      </c>
      <c r="J61" s="512">
        <v>32</v>
      </c>
      <c r="K61" s="512">
        <v>38752</v>
      </c>
      <c r="L61" s="512">
        <v>1</v>
      </c>
      <c r="M61" s="512">
        <v>1211</v>
      </c>
      <c r="N61" s="512">
        <v>50</v>
      </c>
      <c r="O61" s="512">
        <v>60600</v>
      </c>
      <c r="P61" s="549">
        <v>1.5637902559867878</v>
      </c>
      <c r="Q61" s="513">
        <v>1212</v>
      </c>
    </row>
    <row r="62" spans="1:17" ht="14.4" customHeight="1" x14ac:dyDescent="0.3">
      <c r="A62" s="507" t="s">
        <v>1607</v>
      </c>
      <c r="B62" s="508" t="s">
        <v>1508</v>
      </c>
      <c r="C62" s="508" t="s">
        <v>1480</v>
      </c>
      <c r="D62" s="508" t="s">
        <v>1558</v>
      </c>
      <c r="E62" s="508" t="s">
        <v>1559</v>
      </c>
      <c r="F62" s="512">
        <v>2</v>
      </c>
      <c r="G62" s="512">
        <v>228</v>
      </c>
      <c r="H62" s="512">
        <v>0.2</v>
      </c>
      <c r="I62" s="512">
        <v>114</v>
      </c>
      <c r="J62" s="512">
        <v>10</v>
      </c>
      <c r="K62" s="512">
        <v>1140</v>
      </c>
      <c r="L62" s="512">
        <v>1</v>
      </c>
      <c r="M62" s="512">
        <v>114</v>
      </c>
      <c r="N62" s="512">
        <v>6</v>
      </c>
      <c r="O62" s="512">
        <v>690</v>
      </c>
      <c r="P62" s="549">
        <v>0.60526315789473684</v>
      </c>
      <c r="Q62" s="513">
        <v>115</v>
      </c>
    </row>
    <row r="63" spans="1:17" ht="14.4" customHeight="1" x14ac:dyDescent="0.3">
      <c r="A63" s="507" t="s">
        <v>1607</v>
      </c>
      <c r="B63" s="508" t="s">
        <v>1508</v>
      </c>
      <c r="C63" s="508" t="s">
        <v>1480</v>
      </c>
      <c r="D63" s="508" t="s">
        <v>1558</v>
      </c>
      <c r="E63" s="508" t="s">
        <v>1560</v>
      </c>
      <c r="F63" s="512">
        <v>24</v>
      </c>
      <c r="G63" s="512">
        <v>2736</v>
      </c>
      <c r="H63" s="512">
        <v>1.0909090909090908</v>
      </c>
      <c r="I63" s="512">
        <v>114</v>
      </c>
      <c r="J63" s="512">
        <v>22</v>
      </c>
      <c r="K63" s="512">
        <v>2508</v>
      </c>
      <c r="L63" s="512">
        <v>1</v>
      </c>
      <c r="M63" s="512">
        <v>114</v>
      </c>
      <c r="N63" s="512">
        <v>26</v>
      </c>
      <c r="O63" s="512">
        <v>2990</v>
      </c>
      <c r="P63" s="549">
        <v>1.1921850079744816</v>
      </c>
      <c r="Q63" s="513">
        <v>115</v>
      </c>
    </row>
    <row r="64" spans="1:17" ht="14.4" customHeight="1" x14ac:dyDescent="0.3">
      <c r="A64" s="507" t="s">
        <v>1607</v>
      </c>
      <c r="B64" s="508" t="s">
        <v>1508</v>
      </c>
      <c r="C64" s="508" t="s">
        <v>1480</v>
      </c>
      <c r="D64" s="508" t="s">
        <v>1561</v>
      </c>
      <c r="E64" s="508" t="s">
        <v>1562</v>
      </c>
      <c r="F64" s="512">
        <v>6</v>
      </c>
      <c r="G64" s="512">
        <v>2076</v>
      </c>
      <c r="H64" s="512">
        <v>2.9913544668587897</v>
      </c>
      <c r="I64" s="512">
        <v>346</v>
      </c>
      <c r="J64" s="512">
        <v>2</v>
      </c>
      <c r="K64" s="512">
        <v>694</v>
      </c>
      <c r="L64" s="512">
        <v>1</v>
      </c>
      <c r="M64" s="512">
        <v>347</v>
      </c>
      <c r="N64" s="512"/>
      <c r="O64" s="512"/>
      <c r="P64" s="549"/>
      <c r="Q64" s="513"/>
    </row>
    <row r="65" spans="1:17" ht="14.4" customHeight="1" x14ac:dyDescent="0.3">
      <c r="A65" s="507" t="s">
        <v>1607</v>
      </c>
      <c r="B65" s="508" t="s">
        <v>1508</v>
      </c>
      <c r="C65" s="508" t="s">
        <v>1480</v>
      </c>
      <c r="D65" s="508" t="s">
        <v>1568</v>
      </c>
      <c r="E65" s="508" t="s">
        <v>1569</v>
      </c>
      <c r="F65" s="512">
        <v>3</v>
      </c>
      <c r="G65" s="512">
        <v>3192</v>
      </c>
      <c r="H65" s="512">
        <v>0.99906103286384973</v>
      </c>
      <c r="I65" s="512">
        <v>1064</v>
      </c>
      <c r="J65" s="512">
        <v>3</v>
      </c>
      <c r="K65" s="512">
        <v>3195</v>
      </c>
      <c r="L65" s="512">
        <v>1</v>
      </c>
      <c r="M65" s="512">
        <v>1065</v>
      </c>
      <c r="N65" s="512">
        <v>1</v>
      </c>
      <c r="O65" s="512">
        <v>1067</v>
      </c>
      <c r="P65" s="549">
        <v>0.33395931142410018</v>
      </c>
      <c r="Q65" s="513">
        <v>1067</v>
      </c>
    </row>
    <row r="66" spans="1:17" ht="14.4" customHeight="1" x14ac:dyDescent="0.3">
      <c r="A66" s="507" t="s">
        <v>1607</v>
      </c>
      <c r="B66" s="508" t="s">
        <v>1508</v>
      </c>
      <c r="C66" s="508" t="s">
        <v>1480</v>
      </c>
      <c r="D66" s="508" t="s">
        <v>1570</v>
      </c>
      <c r="E66" s="508" t="s">
        <v>1571</v>
      </c>
      <c r="F66" s="512">
        <v>2</v>
      </c>
      <c r="G66" s="512">
        <v>602</v>
      </c>
      <c r="H66" s="512">
        <v>0.99668874172185429</v>
      </c>
      <c r="I66" s="512">
        <v>301</v>
      </c>
      <c r="J66" s="512">
        <v>2</v>
      </c>
      <c r="K66" s="512">
        <v>604</v>
      </c>
      <c r="L66" s="512">
        <v>1</v>
      </c>
      <c r="M66" s="512">
        <v>302</v>
      </c>
      <c r="N66" s="512">
        <v>2</v>
      </c>
      <c r="O66" s="512">
        <v>604</v>
      </c>
      <c r="P66" s="549">
        <v>1</v>
      </c>
      <c r="Q66" s="513">
        <v>302</v>
      </c>
    </row>
    <row r="67" spans="1:17" ht="14.4" customHeight="1" x14ac:dyDescent="0.3">
      <c r="A67" s="507" t="s">
        <v>1608</v>
      </c>
      <c r="B67" s="508" t="s">
        <v>1508</v>
      </c>
      <c r="C67" s="508" t="s">
        <v>1480</v>
      </c>
      <c r="D67" s="508" t="s">
        <v>1512</v>
      </c>
      <c r="E67" s="508" t="s">
        <v>1513</v>
      </c>
      <c r="F67" s="512">
        <v>162</v>
      </c>
      <c r="G67" s="512">
        <v>34182</v>
      </c>
      <c r="H67" s="512">
        <v>0.86170212765957444</v>
      </c>
      <c r="I67" s="512">
        <v>211</v>
      </c>
      <c r="J67" s="512">
        <v>188</v>
      </c>
      <c r="K67" s="512">
        <v>39668</v>
      </c>
      <c r="L67" s="512">
        <v>1</v>
      </c>
      <c r="M67" s="512">
        <v>211</v>
      </c>
      <c r="N67" s="512">
        <v>197</v>
      </c>
      <c r="O67" s="512">
        <v>41764</v>
      </c>
      <c r="P67" s="549">
        <v>1.0528385600484018</v>
      </c>
      <c r="Q67" s="513">
        <v>212</v>
      </c>
    </row>
    <row r="68" spans="1:17" ht="14.4" customHeight="1" x14ac:dyDescent="0.3">
      <c r="A68" s="507" t="s">
        <v>1608</v>
      </c>
      <c r="B68" s="508" t="s">
        <v>1508</v>
      </c>
      <c r="C68" s="508" t="s">
        <v>1480</v>
      </c>
      <c r="D68" s="508" t="s">
        <v>1514</v>
      </c>
      <c r="E68" s="508" t="s">
        <v>1513</v>
      </c>
      <c r="F68" s="512">
        <v>22</v>
      </c>
      <c r="G68" s="512">
        <v>1914</v>
      </c>
      <c r="H68" s="512">
        <v>3.1428571428571428</v>
      </c>
      <c r="I68" s="512">
        <v>87</v>
      </c>
      <c r="J68" s="512">
        <v>7</v>
      </c>
      <c r="K68" s="512">
        <v>609</v>
      </c>
      <c r="L68" s="512">
        <v>1</v>
      </c>
      <c r="M68" s="512">
        <v>87</v>
      </c>
      <c r="N68" s="512">
        <v>14</v>
      </c>
      <c r="O68" s="512">
        <v>1218</v>
      </c>
      <c r="P68" s="549">
        <v>2</v>
      </c>
      <c r="Q68" s="513">
        <v>87</v>
      </c>
    </row>
    <row r="69" spans="1:17" ht="14.4" customHeight="1" x14ac:dyDescent="0.3">
      <c r="A69" s="507" t="s">
        <v>1608</v>
      </c>
      <c r="B69" s="508" t="s">
        <v>1508</v>
      </c>
      <c r="C69" s="508" t="s">
        <v>1480</v>
      </c>
      <c r="D69" s="508" t="s">
        <v>1515</v>
      </c>
      <c r="E69" s="508" t="s">
        <v>1516</v>
      </c>
      <c r="F69" s="512">
        <v>701</v>
      </c>
      <c r="G69" s="512">
        <v>211001</v>
      </c>
      <c r="H69" s="512">
        <v>1.263063063063063</v>
      </c>
      <c r="I69" s="512">
        <v>301</v>
      </c>
      <c r="J69" s="512">
        <v>555</v>
      </c>
      <c r="K69" s="512">
        <v>167055</v>
      </c>
      <c r="L69" s="512">
        <v>1</v>
      </c>
      <c r="M69" s="512">
        <v>301</v>
      </c>
      <c r="N69" s="512">
        <v>971</v>
      </c>
      <c r="O69" s="512">
        <v>293242</v>
      </c>
      <c r="P69" s="549">
        <v>1.7553620065247972</v>
      </c>
      <c r="Q69" s="513">
        <v>302</v>
      </c>
    </row>
    <row r="70" spans="1:17" ht="14.4" customHeight="1" x14ac:dyDescent="0.3">
      <c r="A70" s="507" t="s">
        <v>1608</v>
      </c>
      <c r="B70" s="508" t="s">
        <v>1508</v>
      </c>
      <c r="C70" s="508" t="s">
        <v>1480</v>
      </c>
      <c r="D70" s="508" t="s">
        <v>1517</v>
      </c>
      <c r="E70" s="508" t="s">
        <v>1518</v>
      </c>
      <c r="F70" s="512">
        <v>6</v>
      </c>
      <c r="G70" s="512">
        <v>594</v>
      </c>
      <c r="H70" s="512">
        <v>0.4</v>
      </c>
      <c r="I70" s="512">
        <v>99</v>
      </c>
      <c r="J70" s="512">
        <v>15</v>
      </c>
      <c r="K70" s="512">
        <v>1485</v>
      </c>
      <c r="L70" s="512">
        <v>1</v>
      </c>
      <c r="M70" s="512">
        <v>99</v>
      </c>
      <c r="N70" s="512">
        <v>15</v>
      </c>
      <c r="O70" s="512">
        <v>1497</v>
      </c>
      <c r="P70" s="549">
        <v>1.0080808080808081</v>
      </c>
      <c r="Q70" s="513">
        <v>99.8</v>
      </c>
    </row>
    <row r="71" spans="1:17" ht="14.4" customHeight="1" x14ac:dyDescent="0.3">
      <c r="A71" s="507" t="s">
        <v>1608</v>
      </c>
      <c r="B71" s="508" t="s">
        <v>1508</v>
      </c>
      <c r="C71" s="508" t="s">
        <v>1480</v>
      </c>
      <c r="D71" s="508" t="s">
        <v>1517</v>
      </c>
      <c r="E71" s="508" t="s">
        <v>1519</v>
      </c>
      <c r="F71" s="512">
        <v>33</v>
      </c>
      <c r="G71" s="512">
        <v>3267</v>
      </c>
      <c r="H71" s="512">
        <v>1</v>
      </c>
      <c r="I71" s="512">
        <v>99</v>
      </c>
      <c r="J71" s="512">
        <v>33</v>
      </c>
      <c r="K71" s="512">
        <v>3267</v>
      </c>
      <c r="L71" s="512">
        <v>1</v>
      </c>
      <c r="M71" s="512">
        <v>99</v>
      </c>
      <c r="N71" s="512">
        <v>36</v>
      </c>
      <c r="O71" s="512">
        <v>3600</v>
      </c>
      <c r="P71" s="549">
        <v>1.1019283746556474</v>
      </c>
      <c r="Q71" s="513">
        <v>100</v>
      </c>
    </row>
    <row r="72" spans="1:17" ht="14.4" customHeight="1" x14ac:dyDescent="0.3">
      <c r="A72" s="507" t="s">
        <v>1608</v>
      </c>
      <c r="B72" s="508" t="s">
        <v>1508</v>
      </c>
      <c r="C72" s="508" t="s">
        <v>1480</v>
      </c>
      <c r="D72" s="508" t="s">
        <v>1520</v>
      </c>
      <c r="E72" s="508" t="s">
        <v>1521</v>
      </c>
      <c r="F72" s="512">
        <v>1</v>
      </c>
      <c r="G72" s="512">
        <v>231</v>
      </c>
      <c r="H72" s="512">
        <v>0.99568965517241381</v>
      </c>
      <c r="I72" s="512">
        <v>231</v>
      </c>
      <c r="J72" s="512">
        <v>1</v>
      </c>
      <c r="K72" s="512">
        <v>232</v>
      </c>
      <c r="L72" s="512">
        <v>1</v>
      </c>
      <c r="M72" s="512">
        <v>232</v>
      </c>
      <c r="N72" s="512">
        <v>2</v>
      </c>
      <c r="O72" s="512">
        <v>464</v>
      </c>
      <c r="P72" s="549">
        <v>2</v>
      </c>
      <c r="Q72" s="513">
        <v>232</v>
      </c>
    </row>
    <row r="73" spans="1:17" ht="14.4" customHeight="1" x14ac:dyDescent="0.3">
      <c r="A73" s="507" t="s">
        <v>1608</v>
      </c>
      <c r="B73" s="508" t="s">
        <v>1508</v>
      </c>
      <c r="C73" s="508" t="s">
        <v>1480</v>
      </c>
      <c r="D73" s="508" t="s">
        <v>1522</v>
      </c>
      <c r="E73" s="508" t="s">
        <v>1523</v>
      </c>
      <c r="F73" s="512">
        <v>263</v>
      </c>
      <c r="G73" s="512">
        <v>36031</v>
      </c>
      <c r="H73" s="512">
        <v>1.1191489361702127</v>
      </c>
      <c r="I73" s="512">
        <v>137</v>
      </c>
      <c r="J73" s="512">
        <v>235</v>
      </c>
      <c r="K73" s="512">
        <v>32195</v>
      </c>
      <c r="L73" s="512">
        <v>1</v>
      </c>
      <c r="M73" s="512">
        <v>137</v>
      </c>
      <c r="N73" s="512">
        <v>259</v>
      </c>
      <c r="O73" s="512">
        <v>35483</v>
      </c>
      <c r="P73" s="549">
        <v>1.102127659574468</v>
      </c>
      <c r="Q73" s="513">
        <v>137</v>
      </c>
    </row>
    <row r="74" spans="1:17" ht="14.4" customHeight="1" x14ac:dyDescent="0.3">
      <c r="A74" s="507" t="s">
        <v>1608</v>
      </c>
      <c r="B74" s="508" t="s">
        <v>1508</v>
      </c>
      <c r="C74" s="508" t="s">
        <v>1480</v>
      </c>
      <c r="D74" s="508" t="s">
        <v>1524</v>
      </c>
      <c r="E74" s="508" t="s">
        <v>1523</v>
      </c>
      <c r="F74" s="512">
        <v>15</v>
      </c>
      <c r="G74" s="512">
        <v>2745</v>
      </c>
      <c r="H74" s="512">
        <v>2.1428571428571428</v>
      </c>
      <c r="I74" s="512">
        <v>183</v>
      </c>
      <c r="J74" s="512">
        <v>7</v>
      </c>
      <c r="K74" s="512">
        <v>1281</v>
      </c>
      <c r="L74" s="512">
        <v>1</v>
      </c>
      <c r="M74" s="512">
        <v>183</v>
      </c>
      <c r="N74" s="512">
        <v>12</v>
      </c>
      <c r="O74" s="512">
        <v>2208</v>
      </c>
      <c r="P74" s="549">
        <v>1.7236533957845432</v>
      </c>
      <c r="Q74" s="513">
        <v>184</v>
      </c>
    </row>
    <row r="75" spans="1:17" ht="14.4" customHeight="1" x14ac:dyDescent="0.3">
      <c r="A75" s="507" t="s">
        <v>1608</v>
      </c>
      <c r="B75" s="508" t="s">
        <v>1508</v>
      </c>
      <c r="C75" s="508" t="s">
        <v>1480</v>
      </c>
      <c r="D75" s="508" t="s">
        <v>1527</v>
      </c>
      <c r="E75" s="508" t="s">
        <v>1528</v>
      </c>
      <c r="F75" s="512">
        <v>2</v>
      </c>
      <c r="G75" s="512">
        <v>1278</v>
      </c>
      <c r="H75" s="512">
        <v>0.5</v>
      </c>
      <c r="I75" s="512">
        <v>639</v>
      </c>
      <c r="J75" s="512">
        <v>4</v>
      </c>
      <c r="K75" s="512">
        <v>2556</v>
      </c>
      <c r="L75" s="512">
        <v>1</v>
      </c>
      <c r="M75" s="512">
        <v>639</v>
      </c>
      <c r="N75" s="512">
        <v>2</v>
      </c>
      <c r="O75" s="512">
        <v>1280</v>
      </c>
      <c r="P75" s="549">
        <v>0.50078247261345854</v>
      </c>
      <c r="Q75" s="513">
        <v>640</v>
      </c>
    </row>
    <row r="76" spans="1:17" ht="14.4" customHeight="1" x14ac:dyDescent="0.3">
      <c r="A76" s="507" t="s">
        <v>1608</v>
      </c>
      <c r="B76" s="508" t="s">
        <v>1508</v>
      </c>
      <c r="C76" s="508" t="s">
        <v>1480</v>
      </c>
      <c r="D76" s="508" t="s">
        <v>1529</v>
      </c>
      <c r="E76" s="508" t="s">
        <v>1530</v>
      </c>
      <c r="F76" s="512">
        <v>1</v>
      </c>
      <c r="G76" s="512">
        <v>608</v>
      </c>
      <c r="H76" s="512">
        <v>1</v>
      </c>
      <c r="I76" s="512">
        <v>608</v>
      </c>
      <c r="J76" s="512">
        <v>1</v>
      </c>
      <c r="K76" s="512">
        <v>608</v>
      </c>
      <c r="L76" s="512">
        <v>1</v>
      </c>
      <c r="M76" s="512">
        <v>608</v>
      </c>
      <c r="N76" s="512">
        <v>1</v>
      </c>
      <c r="O76" s="512">
        <v>609</v>
      </c>
      <c r="P76" s="549">
        <v>1.0016447368421053</v>
      </c>
      <c r="Q76" s="513">
        <v>609</v>
      </c>
    </row>
    <row r="77" spans="1:17" ht="14.4" customHeight="1" x14ac:dyDescent="0.3">
      <c r="A77" s="507" t="s">
        <v>1608</v>
      </c>
      <c r="B77" s="508" t="s">
        <v>1508</v>
      </c>
      <c r="C77" s="508" t="s">
        <v>1480</v>
      </c>
      <c r="D77" s="508" t="s">
        <v>1529</v>
      </c>
      <c r="E77" s="508" t="s">
        <v>1531</v>
      </c>
      <c r="F77" s="512">
        <v>2</v>
      </c>
      <c r="G77" s="512">
        <v>1216</v>
      </c>
      <c r="H77" s="512">
        <v>0.4</v>
      </c>
      <c r="I77" s="512">
        <v>608</v>
      </c>
      <c r="J77" s="512">
        <v>5</v>
      </c>
      <c r="K77" s="512">
        <v>3040</v>
      </c>
      <c r="L77" s="512">
        <v>1</v>
      </c>
      <c r="M77" s="512">
        <v>608</v>
      </c>
      <c r="N77" s="512">
        <v>4</v>
      </c>
      <c r="O77" s="512">
        <v>2436</v>
      </c>
      <c r="P77" s="549">
        <v>0.8013157894736842</v>
      </c>
      <c r="Q77" s="513">
        <v>609</v>
      </c>
    </row>
    <row r="78" spans="1:17" ht="14.4" customHeight="1" x14ac:dyDescent="0.3">
      <c r="A78" s="507" t="s">
        <v>1608</v>
      </c>
      <c r="B78" s="508" t="s">
        <v>1508</v>
      </c>
      <c r="C78" s="508" t="s">
        <v>1480</v>
      </c>
      <c r="D78" s="508" t="s">
        <v>1532</v>
      </c>
      <c r="E78" s="508" t="s">
        <v>1533</v>
      </c>
      <c r="F78" s="512">
        <v>38</v>
      </c>
      <c r="G78" s="512">
        <v>6574</v>
      </c>
      <c r="H78" s="512">
        <v>0.88372093023255816</v>
      </c>
      <c r="I78" s="512">
        <v>173</v>
      </c>
      <c r="J78" s="512">
        <v>43</v>
      </c>
      <c r="K78" s="512">
        <v>7439</v>
      </c>
      <c r="L78" s="512">
        <v>1</v>
      </c>
      <c r="M78" s="512">
        <v>173</v>
      </c>
      <c r="N78" s="512">
        <v>63</v>
      </c>
      <c r="O78" s="512">
        <v>10962</v>
      </c>
      <c r="P78" s="549">
        <v>1.4735851592956042</v>
      </c>
      <c r="Q78" s="513">
        <v>174</v>
      </c>
    </row>
    <row r="79" spans="1:17" ht="14.4" customHeight="1" x14ac:dyDescent="0.3">
      <c r="A79" s="507" t="s">
        <v>1608</v>
      </c>
      <c r="B79" s="508" t="s">
        <v>1508</v>
      </c>
      <c r="C79" s="508" t="s">
        <v>1480</v>
      </c>
      <c r="D79" s="508" t="s">
        <v>1499</v>
      </c>
      <c r="E79" s="508" t="s">
        <v>1500</v>
      </c>
      <c r="F79" s="512">
        <v>2</v>
      </c>
      <c r="G79" s="512">
        <v>768</v>
      </c>
      <c r="H79" s="512">
        <v>1.106628242074928</v>
      </c>
      <c r="I79" s="512">
        <v>384</v>
      </c>
      <c r="J79" s="512">
        <v>2</v>
      </c>
      <c r="K79" s="512">
        <v>694</v>
      </c>
      <c r="L79" s="512">
        <v>1</v>
      </c>
      <c r="M79" s="512">
        <v>347</v>
      </c>
      <c r="N79" s="512">
        <v>2</v>
      </c>
      <c r="O79" s="512">
        <v>694</v>
      </c>
      <c r="P79" s="549">
        <v>1</v>
      </c>
      <c r="Q79" s="513">
        <v>347</v>
      </c>
    </row>
    <row r="80" spans="1:17" ht="14.4" customHeight="1" x14ac:dyDescent="0.3">
      <c r="A80" s="507" t="s">
        <v>1608</v>
      </c>
      <c r="B80" s="508" t="s">
        <v>1508</v>
      </c>
      <c r="C80" s="508" t="s">
        <v>1480</v>
      </c>
      <c r="D80" s="508" t="s">
        <v>1534</v>
      </c>
      <c r="E80" s="508" t="s">
        <v>1535</v>
      </c>
      <c r="F80" s="512">
        <v>343</v>
      </c>
      <c r="G80" s="512">
        <v>5831</v>
      </c>
      <c r="H80" s="512">
        <v>1.3775100401606426</v>
      </c>
      <c r="I80" s="512">
        <v>17</v>
      </c>
      <c r="J80" s="512">
        <v>249</v>
      </c>
      <c r="K80" s="512">
        <v>4233</v>
      </c>
      <c r="L80" s="512">
        <v>1</v>
      </c>
      <c r="M80" s="512">
        <v>17</v>
      </c>
      <c r="N80" s="512">
        <v>347</v>
      </c>
      <c r="O80" s="512">
        <v>5899</v>
      </c>
      <c r="P80" s="549">
        <v>1.393574297188755</v>
      </c>
      <c r="Q80" s="513">
        <v>17</v>
      </c>
    </row>
    <row r="81" spans="1:17" ht="14.4" customHeight="1" x14ac:dyDescent="0.3">
      <c r="A81" s="507" t="s">
        <v>1608</v>
      </c>
      <c r="B81" s="508" t="s">
        <v>1508</v>
      </c>
      <c r="C81" s="508" t="s">
        <v>1480</v>
      </c>
      <c r="D81" s="508" t="s">
        <v>1534</v>
      </c>
      <c r="E81" s="508" t="s">
        <v>1536</v>
      </c>
      <c r="F81" s="512">
        <v>3</v>
      </c>
      <c r="G81" s="512">
        <v>51</v>
      </c>
      <c r="H81" s="512">
        <v>4.0540540540540543E-2</v>
      </c>
      <c r="I81" s="512">
        <v>17</v>
      </c>
      <c r="J81" s="512">
        <v>74</v>
      </c>
      <c r="K81" s="512">
        <v>1258</v>
      </c>
      <c r="L81" s="512">
        <v>1</v>
      </c>
      <c r="M81" s="512">
        <v>17</v>
      </c>
      <c r="N81" s="512"/>
      <c r="O81" s="512"/>
      <c r="P81" s="549"/>
      <c r="Q81" s="513"/>
    </row>
    <row r="82" spans="1:17" ht="14.4" customHeight="1" x14ac:dyDescent="0.3">
      <c r="A82" s="507" t="s">
        <v>1608</v>
      </c>
      <c r="B82" s="508" t="s">
        <v>1508</v>
      </c>
      <c r="C82" s="508" t="s">
        <v>1480</v>
      </c>
      <c r="D82" s="508" t="s">
        <v>1537</v>
      </c>
      <c r="E82" s="508" t="s">
        <v>1538</v>
      </c>
      <c r="F82" s="512">
        <v>5</v>
      </c>
      <c r="G82" s="512">
        <v>1365</v>
      </c>
      <c r="H82" s="512">
        <v>0.38321167883211676</v>
      </c>
      <c r="I82" s="512">
        <v>273</v>
      </c>
      <c r="J82" s="512">
        <v>13</v>
      </c>
      <c r="K82" s="512">
        <v>3562</v>
      </c>
      <c r="L82" s="512">
        <v>1</v>
      </c>
      <c r="M82" s="512">
        <v>274</v>
      </c>
      <c r="N82" s="512">
        <v>4</v>
      </c>
      <c r="O82" s="512">
        <v>1096</v>
      </c>
      <c r="P82" s="549">
        <v>0.30769230769230771</v>
      </c>
      <c r="Q82" s="513">
        <v>274</v>
      </c>
    </row>
    <row r="83" spans="1:17" ht="14.4" customHeight="1" x14ac:dyDescent="0.3">
      <c r="A83" s="507" t="s">
        <v>1608</v>
      </c>
      <c r="B83" s="508" t="s">
        <v>1508</v>
      </c>
      <c r="C83" s="508" t="s">
        <v>1480</v>
      </c>
      <c r="D83" s="508" t="s">
        <v>1537</v>
      </c>
      <c r="E83" s="508" t="s">
        <v>1539</v>
      </c>
      <c r="F83" s="512">
        <v>34</v>
      </c>
      <c r="G83" s="512">
        <v>9282</v>
      </c>
      <c r="H83" s="512"/>
      <c r="I83" s="512">
        <v>273</v>
      </c>
      <c r="J83" s="512"/>
      <c r="K83" s="512"/>
      <c r="L83" s="512"/>
      <c r="M83" s="512"/>
      <c r="N83" s="512">
        <v>65</v>
      </c>
      <c r="O83" s="512">
        <v>17810</v>
      </c>
      <c r="P83" s="549"/>
      <c r="Q83" s="513">
        <v>274</v>
      </c>
    </row>
    <row r="84" spans="1:17" ht="14.4" customHeight="1" x14ac:dyDescent="0.3">
      <c r="A84" s="507" t="s">
        <v>1608</v>
      </c>
      <c r="B84" s="508" t="s">
        <v>1508</v>
      </c>
      <c r="C84" s="508" t="s">
        <v>1480</v>
      </c>
      <c r="D84" s="508" t="s">
        <v>1540</v>
      </c>
      <c r="E84" s="508" t="s">
        <v>1541</v>
      </c>
      <c r="F84" s="512">
        <v>55</v>
      </c>
      <c r="G84" s="512">
        <v>7810</v>
      </c>
      <c r="H84" s="512">
        <v>0.88709677419354838</v>
      </c>
      <c r="I84" s="512">
        <v>142</v>
      </c>
      <c r="J84" s="512">
        <v>62</v>
      </c>
      <c r="K84" s="512">
        <v>8804</v>
      </c>
      <c r="L84" s="512">
        <v>1</v>
      </c>
      <c r="M84" s="512">
        <v>142</v>
      </c>
      <c r="N84" s="512">
        <v>74</v>
      </c>
      <c r="O84" s="512">
        <v>10503</v>
      </c>
      <c r="P84" s="549">
        <v>1.1929804634257155</v>
      </c>
      <c r="Q84" s="513">
        <v>141.93243243243242</v>
      </c>
    </row>
    <row r="85" spans="1:17" ht="14.4" customHeight="1" x14ac:dyDescent="0.3">
      <c r="A85" s="507" t="s">
        <v>1608</v>
      </c>
      <c r="B85" s="508" t="s">
        <v>1508</v>
      </c>
      <c r="C85" s="508" t="s">
        <v>1480</v>
      </c>
      <c r="D85" s="508" t="s">
        <v>1542</v>
      </c>
      <c r="E85" s="508" t="s">
        <v>1541</v>
      </c>
      <c r="F85" s="512">
        <v>254</v>
      </c>
      <c r="G85" s="512">
        <v>19812</v>
      </c>
      <c r="H85" s="512">
        <v>1.1598173515981736</v>
      </c>
      <c r="I85" s="512">
        <v>78</v>
      </c>
      <c r="J85" s="512">
        <v>219</v>
      </c>
      <c r="K85" s="512">
        <v>17082</v>
      </c>
      <c r="L85" s="512">
        <v>1</v>
      </c>
      <c r="M85" s="512">
        <v>78</v>
      </c>
      <c r="N85" s="512">
        <v>235</v>
      </c>
      <c r="O85" s="512">
        <v>18360</v>
      </c>
      <c r="P85" s="549">
        <v>1.0748155953635405</v>
      </c>
      <c r="Q85" s="513">
        <v>78.127659574468083</v>
      </c>
    </row>
    <row r="86" spans="1:17" ht="14.4" customHeight="1" x14ac:dyDescent="0.3">
      <c r="A86" s="507" t="s">
        <v>1608</v>
      </c>
      <c r="B86" s="508" t="s">
        <v>1508</v>
      </c>
      <c r="C86" s="508" t="s">
        <v>1480</v>
      </c>
      <c r="D86" s="508" t="s">
        <v>1543</v>
      </c>
      <c r="E86" s="508" t="s">
        <v>1544</v>
      </c>
      <c r="F86" s="512">
        <v>55</v>
      </c>
      <c r="G86" s="512">
        <v>17215</v>
      </c>
      <c r="H86" s="512">
        <v>0.88427162523114855</v>
      </c>
      <c r="I86" s="512">
        <v>313</v>
      </c>
      <c r="J86" s="512">
        <v>62</v>
      </c>
      <c r="K86" s="512">
        <v>19468</v>
      </c>
      <c r="L86" s="512">
        <v>1</v>
      </c>
      <c r="M86" s="512">
        <v>314</v>
      </c>
      <c r="N86" s="512">
        <v>74</v>
      </c>
      <c r="O86" s="512">
        <v>23236</v>
      </c>
      <c r="P86" s="549">
        <v>1.1935483870967742</v>
      </c>
      <c r="Q86" s="513">
        <v>314</v>
      </c>
    </row>
    <row r="87" spans="1:17" ht="14.4" customHeight="1" x14ac:dyDescent="0.3">
      <c r="A87" s="507" t="s">
        <v>1608</v>
      </c>
      <c r="B87" s="508" t="s">
        <v>1508</v>
      </c>
      <c r="C87" s="508" t="s">
        <v>1480</v>
      </c>
      <c r="D87" s="508" t="s">
        <v>1501</v>
      </c>
      <c r="E87" s="508" t="s">
        <v>1502</v>
      </c>
      <c r="F87" s="512">
        <v>2</v>
      </c>
      <c r="G87" s="512">
        <v>976</v>
      </c>
      <c r="H87" s="512">
        <v>1.4878048780487805</v>
      </c>
      <c r="I87" s="512">
        <v>488</v>
      </c>
      <c r="J87" s="512">
        <v>2</v>
      </c>
      <c r="K87" s="512">
        <v>656</v>
      </c>
      <c r="L87" s="512">
        <v>1</v>
      </c>
      <c r="M87" s="512">
        <v>328</v>
      </c>
      <c r="N87" s="512">
        <v>2</v>
      </c>
      <c r="O87" s="512">
        <v>656</v>
      </c>
      <c r="P87" s="549">
        <v>1</v>
      </c>
      <c r="Q87" s="513">
        <v>328</v>
      </c>
    </row>
    <row r="88" spans="1:17" ht="14.4" customHeight="1" x14ac:dyDescent="0.3">
      <c r="A88" s="507" t="s">
        <v>1608</v>
      </c>
      <c r="B88" s="508" t="s">
        <v>1508</v>
      </c>
      <c r="C88" s="508" t="s">
        <v>1480</v>
      </c>
      <c r="D88" s="508" t="s">
        <v>1545</v>
      </c>
      <c r="E88" s="508" t="s">
        <v>1546</v>
      </c>
      <c r="F88" s="512">
        <v>154</v>
      </c>
      <c r="G88" s="512">
        <v>25102</v>
      </c>
      <c r="H88" s="512">
        <v>0.70319634703196343</v>
      </c>
      <c r="I88" s="512">
        <v>163</v>
      </c>
      <c r="J88" s="512">
        <v>219</v>
      </c>
      <c r="K88" s="512">
        <v>35697</v>
      </c>
      <c r="L88" s="512">
        <v>1</v>
      </c>
      <c r="M88" s="512">
        <v>163</v>
      </c>
      <c r="N88" s="512">
        <v>212</v>
      </c>
      <c r="O88" s="512">
        <v>34581</v>
      </c>
      <c r="P88" s="549">
        <v>0.96873686864442388</v>
      </c>
      <c r="Q88" s="513">
        <v>163.1179245283019</v>
      </c>
    </row>
    <row r="89" spans="1:17" ht="14.4" customHeight="1" x14ac:dyDescent="0.3">
      <c r="A89" s="507" t="s">
        <v>1608</v>
      </c>
      <c r="B89" s="508" t="s">
        <v>1508</v>
      </c>
      <c r="C89" s="508" t="s">
        <v>1480</v>
      </c>
      <c r="D89" s="508" t="s">
        <v>1545</v>
      </c>
      <c r="E89" s="508" t="s">
        <v>1547</v>
      </c>
      <c r="F89" s="512">
        <v>7</v>
      </c>
      <c r="G89" s="512">
        <v>1141</v>
      </c>
      <c r="H89" s="512">
        <v>7</v>
      </c>
      <c r="I89" s="512">
        <v>163</v>
      </c>
      <c r="J89" s="512">
        <v>1</v>
      </c>
      <c r="K89" s="512">
        <v>163</v>
      </c>
      <c r="L89" s="512">
        <v>1</v>
      </c>
      <c r="M89" s="512">
        <v>163</v>
      </c>
      <c r="N89" s="512"/>
      <c r="O89" s="512"/>
      <c r="P89" s="549"/>
      <c r="Q89" s="513"/>
    </row>
    <row r="90" spans="1:17" ht="14.4" customHeight="1" x14ac:dyDescent="0.3">
      <c r="A90" s="507" t="s">
        <v>1608</v>
      </c>
      <c r="B90" s="508" t="s">
        <v>1508</v>
      </c>
      <c r="C90" s="508" t="s">
        <v>1480</v>
      </c>
      <c r="D90" s="508" t="s">
        <v>1549</v>
      </c>
      <c r="E90" s="508" t="s">
        <v>1513</v>
      </c>
      <c r="F90" s="512">
        <v>577</v>
      </c>
      <c r="G90" s="512">
        <v>41544</v>
      </c>
      <c r="H90" s="512">
        <v>1.1633064516129032</v>
      </c>
      <c r="I90" s="512">
        <v>72</v>
      </c>
      <c r="J90" s="512">
        <v>496</v>
      </c>
      <c r="K90" s="512">
        <v>35712</v>
      </c>
      <c r="L90" s="512">
        <v>1</v>
      </c>
      <c r="M90" s="512">
        <v>72</v>
      </c>
      <c r="N90" s="512">
        <v>514</v>
      </c>
      <c r="O90" s="512">
        <v>37065</v>
      </c>
      <c r="P90" s="549">
        <v>1.0378864247311828</v>
      </c>
      <c r="Q90" s="513">
        <v>72.110894941634243</v>
      </c>
    </row>
    <row r="91" spans="1:17" ht="14.4" customHeight="1" x14ac:dyDescent="0.3">
      <c r="A91" s="507" t="s">
        <v>1608</v>
      </c>
      <c r="B91" s="508" t="s">
        <v>1508</v>
      </c>
      <c r="C91" s="508" t="s">
        <v>1480</v>
      </c>
      <c r="D91" s="508" t="s">
        <v>1553</v>
      </c>
      <c r="E91" s="508" t="s">
        <v>1554</v>
      </c>
      <c r="F91" s="512">
        <v>8</v>
      </c>
      <c r="G91" s="512">
        <v>1832</v>
      </c>
      <c r="H91" s="512">
        <v>7.965217391304348</v>
      </c>
      <c r="I91" s="512">
        <v>229</v>
      </c>
      <c r="J91" s="512">
        <v>1</v>
      </c>
      <c r="K91" s="512">
        <v>230</v>
      </c>
      <c r="L91" s="512">
        <v>1</v>
      </c>
      <c r="M91" s="512">
        <v>230</v>
      </c>
      <c r="N91" s="512">
        <v>2</v>
      </c>
      <c r="O91" s="512">
        <v>460</v>
      </c>
      <c r="P91" s="549">
        <v>2</v>
      </c>
      <c r="Q91" s="513">
        <v>230</v>
      </c>
    </row>
    <row r="92" spans="1:17" ht="14.4" customHeight="1" x14ac:dyDescent="0.3">
      <c r="A92" s="507" t="s">
        <v>1608</v>
      </c>
      <c r="B92" s="508" t="s">
        <v>1508</v>
      </c>
      <c r="C92" s="508" t="s">
        <v>1480</v>
      </c>
      <c r="D92" s="508" t="s">
        <v>1553</v>
      </c>
      <c r="E92" s="508" t="s">
        <v>1555</v>
      </c>
      <c r="F92" s="512">
        <v>14</v>
      </c>
      <c r="G92" s="512">
        <v>3206</v>
      </c>
      <c r="H92" s="512">
        <v>4.6463768115942026</v>
      </c>
      <c r="I92" s="512">
        <v>229</v>
      </c>
      <c r="J92" s="512">
        <v>3</v>
      </c>
      <c r="K92" s="512">
        <v>690</v>
      </c>
      <c r="L92" s="512">
        <v>1</v>
      </c>
      <c r="M92" s="512">
        <v>230</v>
      </c>
      <c r="N92" s="512">
        <v>1</v>
      </c>
      <c r="O92" s="512">
        <v>230</v>
      </c>
      <c r="P92" s="549">
        <v>0.33333333333333331</v>
      </c>
      <c r="Q92" s="513">
        <v>230</v>
      </c>
    </row>
    <row r="93" spans="1:17" ht="14.4" customHeight="1" x14ac:dyDescent="0.3">
      <c r="A93" s="507" t="s">
        <v>1608</v>
      </c>
      <c r="B93" s="508" t="s">
        <v>1508</v>
      </c>
      <c r="C93" s="508" t="s">
        <v>1480</v>
      </c>
      <c r="D93" s="508" t="s">
        <v>1556</v>
      </c>
      <c r="E93" s="508" t="s">
        <v>1557</v>
      </c>
      <c r="F93" s="512">
        <v>21</v>
      </c>
      <c r="G93" s="512">
        <v>25431</v>
      </c>
      <c r="H93" s="512">
        <v>0.45652173913043476</v>
      </c>
      <c r="I93" s="512">
        <v>1211</v>
      </c>
      <c r="J93" s="512">
        <v>46</v>
      </c>
      <c r="K93" s="512">
        <v>55706</v>
      </c>
      <c r="L93" s="512">
        <v>1</v>
      </c>
      <c r="M93" s="512">
        <v>1211</v>
      </c>
      <c r="N93" s="512">
        <v>45</v>
      </c>
      <c r="O93" s="512">
        <v>54540</v>
      </c>
      <c r="P93" s="549">
        <v>0.97906868200911934</v>
      </c>
      <c r="Q93" s="513">
        <v>1212</v>
      </c>
    </row>
    <row r="94" spans="1:17" ht="14.4" customHeight="1" x14ac:dyDescent="0.3">
      <c r="A94" s="507" t="s">
        <v>1608</v>
      </c>
      <c r="B94" s="508" t="s">
        <v>1508</v>
      </c>
      <c r="C94" s="508" t="s">
        <v>1480</v>
      </c>
      <c r="D94" s="508" t="s">
        <v>1558</v>
      </c>
      <c r="E94" s="508" t="s">
        <v>1559</v>
      </c>
      <c r="F94" s="512">
        <v>2</v>
      </c>
      <c r="G94" s="512">
        <v>228</v>
      </c>
      <c r="H94" s="512">
        <v>2</v>
      </c>
      <c r="I94" s="512">
        <v>114</v>
      </c>
      <c r="J94" s="512">
        <v>1</v>
      </c>
      <c r="K94" s="512">
        <v>114</v>
      </c>
      <c r="L94" s="512">
        <v>1</v>
      </c>
      <c r="M94" s="512">
        <v>114</v>
      </c>
      <c r="N94" s="512">
        <v>5</v>
      </c>
      <c r="O94" s="512">
        <v>575</v>
      </c>
      <c r="P94" s="549">
        <v>5.0438596491228074</v>
      </c>
      <c r="Q94" s="513">
        <v>115</v>
      </c>
    </row>
    <row r="95" spans="1:17" ht="14.4" customHeight="1" x14ac:dyDescent="0.3">
      <c r="A95" s="507" t="s">
        <v>1608</v>
      </c>
      <c r="B95" s="508" t="s">
        <v>1508</v>
      </c>
      <c r="C95" s="508" t="s">
        <v>1480</v>
      </c>
      <c r="D95" s="508" t="s">
        <v>1558</v>
      </c>
      <c r="E95" s="508" t="s">
        <v>1560</v>
      </c>
      <c r="F95" s="512">
        <v>40</v>
      </c>
      <c r="G95" s="512">
        <v>4560</v>
      </c>
      <c r="H95" s="512">
        <v>0.90909090909090906</v>
      </c>
      <c r="I95" s="512">
        <v>114</v>
      </c>
      <c r="J95" s="512">
        <v>44</v>
      </c>
      <c r="K95" s="512">
        <v>5016</v>
      </c>
      <c r="L95" s="512">
        <v>1</v>
      </c>
      <c r="M95" s="512">
        <v>114</v>
      </c>
      <c r="N95" s="512">
        <v>57</v>
      </c>
      <c r="O95" s="512">
        <v>6555</v>
      </c>
      <c r="P95" s="549">
        <v>1.3068181818181819</v>
      </c>
      <c r="Q95" s="513">
        <v>115</v>
      </c>
    </row>
    <row r="96" spans="1:17" ht="14.4" customHeight="1" x14ac:dyDescent="0.3">
      <c r="A96" s="507" t="s">
        <v>1608</v>
      </c>
      <c r="B96" s="508" t="s">
        <v>1508</v>
      </c>
      <c r="C96" s="508" t="s">
        <v>1480</v>
      </c>
      <c r="D96" s="508" t="s">
        <v>1561</v>
      </c>
      <c r="E96" s="508" t="s">
        <v>1562</v>
      </c>
      <c r="F96" s="512">
        <v>3</v>
      </c>
      <c r="G96" s="512">
        <v>1038</v>
      </c>
      <c r="H96" s="512">
        <v>2.9913544668587897</v>
      </c>
      <c r="I96" s="512">
        <v>346</v>
      </c>
      <c r="J96" s="512">
        <v>1</v>
      </c>
      <c r="K96" s="512">
        <v>347</v>
      </c>
      <c r="L96" s="512">
        <v>1</v>
      </c>
      <c r="M96" s="512">
        <v>347</v>
      </c>
      <c r="N96" s="512">
        <v>1</v>
      </c>
      <c r="O96" s="512">
        <v>347</v>
      </c>
      <c r="P96" s="549">
        <v>1</v>
      </c>
      <c r="Q96" s="513">
        <v>347</v>
      </c>
    </row>
    <row r="97" spans="1:17" ht="14.4" customHeight="1" x14ac:dyDescent="0.3">
      <c r="A97" s="507" t="s">
        <v>1608</v>
      </c>
      <c r="B97" s="508" t="s">
        <v>1508</v>
      </c>
      <c r="C97" s="508" t="s">
        <v>1480</v>
      </c>
      <c r="D97" s="508" t="s">
        <v>1568</v>
      </c>
      <c r="E97" s="508" t="s">
        <v>1569</v>
      </c>
      <c r="F97" s="512">
        <v>7</v>
      </c>
      <c r="G97" s="512">
        <v>7448</v>
      </c>
      <c r="H97" s="512">
        <v>1.3986854460093896</v>
      </c>
      <c r="I97" s="512">
        <v>1064</v>
      </c>
      <c r="J97" s="512">
        <v>5</v>
      </c>
      <c r="K97" s="512">
        <v>5325</v>
      </c>
      <c r="L97" s="512">
        <v>1</v>
      </c>
      <c r="M97" s="512">
        <v>1065</v>
      </c>
      <c r="N97" s="512">
        <v>3</v>
      </c>
      <c r="O97" s="512">
        <v>3201</v>
      </c>
      <c r="P97" s="549">
        <v>0.60112676056338032</v>
      </c>
      <c r="Q97" s="513">
        <v>1067</v>
      </c>
    </row>
    <row r="98" spans="1:17" ht="14.4" customHeight="1" x14ac:dyDescent="0.3">
      <c r="A98" s="507" t="s">
        <v>1608</v>
      </c>
      <c r="B98" s="508" t="s">
        <v>1508</v>
      </c>
      <c r="C98" s="508" t="s">
        <v>1480</v>
      </c>
      <c r="D98" s="508" t="s">
        <v>1570</v>
      </c>
      <c r="E98" s="508" t="s">
        <v>1571</v>
      </c>
      <c r="F98" s="512">
        <v>1</v>
      </c>
      <c r="G98" s="512">
        <v>301</v>
      </c>
      <c r="H98" s="512">
        <v>0.33222958057395141</v>
      </c>
      <c r="I98" s="512">
        <v>301</v>
      </c>
      <c r="J98" s="512">
        <v>3</v>
      </c>
      <c r="K98" s="512">
        <v>906</v>
      </c>
      <c r="L98" s="512">
        <v>1</v>
      </c>
      <c r="M98" s="512">
        <v>302</v>
      </c>
      <c r="N98" s="512">
        <v>4</v>
      </c>
      <c r="O98" s="512">
        <v>1208</v>
      </c>
      <c r="P98" s="549">
        <v>1.3333333333333333</v>
      </c>
      <c r="Q98" s="513">
        <v>302</v>
      </c>
    </row>
    <row r="99" spans="1:17" ht="14.4" customHeight="1" x14ac:dyDescent="0.3">
      <c r="A99" s="507" t="s">
        <v>1609</v>
      </c>
      <c r="B99" s="508" t="s">
        <v>1508</v>
      </c>
      <c r="C99" s="508" t="s">
        <v>1480</v>
      </c>
      <c r="D99" s="508" t="s">
        <v>1512</v>
      </c>
      <c r="E99" s="508" t="s">
        <v>1513</v>
      </c>
      <c r="F99" s="512">
        <v>708</v>
      </c>
      <c r="G99" s="512">
        <v>149388</v>
      </c>
      <c r="H99" s="512">
        <v>1.3258426966292134</v>
      </c>
      <c r="I99" s="512">
        <v>211</v>
      </c>
      <c r="J99" s="512">
        <v>534</v>
      </c>
      <c r="K99" s="512">
        <v>112674</v>
      </c>
      <c r="L99" s="512">
        <v>1</v>
      </c>
      <c r="M99" s="512">
        <v>211</v>
      </c>
      <c r="N99" s="512">
        <v>639</v>
      </c>
      <c r="O99" s="512">
        <v>135468</v>
      </c>
      <c r="P99" s="549">
        <v>1.2023004419830663</v>
      </c>
      <c r="Q99" s="513">
        <v>212</v>
      </c>
    </row>
    <row r="100" spans="1:17" ht="14.4" customHeight="1" x14ac:dyDescent="0.3">
      <c r="A100" s="507" t="s">
        <v>1609</v>
      </c>
      <c r="B100" s="508" t="s">
        <v>1508</v>
      </c>
      <c r="C100" s="508" t="s">
        <v>1480</v>
      </c>
      <c r="D100" s="508" t="s">
        <v>1515</v>
      </c>
      <c r="E100" s="508" t="s">
        <v>1516</v>
      </c>
      <c r="F100" s="512">
        <v>1031</v>
      </c>
      <c r="G100" s="512">
        <v>310331</v>
      </c>
      <c r="H100" s="512">
        <v>0.79125095932463541</v>
      </c>
      <c r="I100" s="512">
        <v>301</v>
      </c>
      <c r="J100" s="512">
        <v>1303</v>
      </c>
      <c r="K100" s="512">
        <v>392203</v>
      </c>
      <c r="L100" s="512">
        <v>1</v>
      </c>
      <c r="M100" s="512">
        <v>301</v>
      </c>
      <c r="N100" s="512">
        <v>1137</v>
      </c>
      <c r="O100" s="512">
        <v>343374</v>
      </c>
      <c r="P100" s="549">
        <v>0.87550069734295755</v>
      </c>
      <c r="Q100" s="513">
        <v>302</v>
      </c>
    </row>
    <row r="101" spans="1:17" ht="14.4" customHeight="1" x14ac:dyDescent="0.3">
      <c r="A101" s="507" t="s">
        <v>1609</v>
      </c>
      <c r="B101" s="508" t="s">
        <v>1508</v>
      </c>
      <c r="C101" s="508" t="s">
        <v>1480</v>
      </c>
      <c r="D101" s="508" t="s">
        <v>1517</v>
      </c>
      <c r="E101" s="508" t="s">
        <v>1518</v>
      </c>
      <c r="F101" s="512">
        <v>9</v>
      </c>
      <c r="G101" s="512">
        <v>891</v>
      </c>
      <c r="H101" s="512">
        <v>0.75</v>
      </c>
      <c r="I101" s="512">
        <v>99</v>
      </c>
      <c r="J101" s="512">
        <v>12</v>
      </c>
      <c r="K101" s="512">
        <v>1188</v>
      </c>
      <c r="L101" s="512">
        <v>1</v>
      </c>
      <c r="M101" s="512">
        <v>99</v>
      </c>
      <c r="N101" s="512">
        <v>15</v>
      </c>
      <c r="O101" s="512">
        <v>1494</v>
      </c>
      <c r="P101" s="549">
        <v>1.2575757575757576</v>
      </c>
      <c r="Q101" s="513">
        <v>99.6</v>
      </c>
    </row>
    <row r="102" spans="1:17" ht="14.4" customHeight="1" x14ac:dyDescent="0.3">
      <c r="A102" s="507" t="s">
        <v>1609</v>
      </c>
      <c r="B102" s="508" t="s">
        <v>1508</v>
      </c>
      <c r="C102" s="508" t="s">
        <v>1480</v>
      </c>
      <c r="D102" s="508" t="s">
        <v>1517</v>
      </c>
      <c r="E102" s="508" t="s">
        <v>1519</v>
      </c>
      <c r="F102" s="512"/>
      <c r="G102" s="512"/>
      <c r="H102" s="512"/>
      <c r="I102" s="512"/>
      <c r="J102" s="512">
        <v>9</v>
      </c>
      <c r="K102" s="512">
        <v>891</v>
      </c>
      <c r="L102" s="512">
        <v>1</v>
      </c>
      <c r="M102" s="512">
        <v>99</v>
      </c>
      <c r="N102" s="512">
        <v>3</v>
      </c>
      <c r="O102" s="512">
        <v>300</v>
      </c>
      <c r="P102" s="549">
        <v>0.33670033670033672</v>
      </c>
      <c r="Q102" s="513">
        <v>100</v>
      </c>
    </row>
    <row r="103" spans="1:17" ht="14.4" customHeight="1" x14ac:dyDescent="0.3">
      <c r="A103" s="507" t="s">
        <v>1609</v>
      </c>
      <c r="B103" s="508" t="s">
        <v>1508</v>
      </c>
      <c r="C103" s="508" t="s">
        <v>1480</v>
      </c>
      <c r="D103" s="508" t="s">
        <v>1520</v>
      </c>
      <c r="E103" s="508" t="s">
        <v>1521</v>
      </c>
      <c r="F103" s="512">
        <v>1</v>
      </c>
      <c r="G103" s="512">
        <v>231</v>
      </c>
      <c r="H103" s="512"/>
      <c r="I103" s="512">
        <v>231</v>
      </c>
      <c r="J103" s="512"/>
      <c r="K103" s="512"/>
      <c r="L103" s="512"/>
      <c r="M103" s="512"/>
      <c r="N103" s="512"/>
      <c r="O103" s="512"/>
      <c r="P103" s="549"/>
      <c r="Q103" s="513"/>
    </row>
    <row r="104" spans="1:17" ht="14.4" customHeight="1" x14ac:dyDescent="0.3">
      <c r="A104" s="507" t="s">
        <v>1609</v>
      </c>
      <c r="B104" s="508" t="s">
        <v>1508</v>
      </c>
      <c r="C104" s="508" t="s">
        <v>1480</v>
      </c>
      <c r="D104" s="508" t="s">
        <v>1522</v>
      </c>
      <c r="E104" s="508" t="s">
        <v>1523</v>
      </c>
      <c r="F104" s="512">
        <v>698</v>
      </c>
      <c r="G104" s="512">
        <v>95626</v>
      </c>
      <c r="H104" s="512">
        <v>1.0294985250737463</v>
      </c>
      <c r="I104" s="512">
        <v>137</v>
      </c>
      <c r="J104" s="512">
        <v>678</v>
      </c>
      <c r="K104" s="512">
        <v>92886</v>
      </c>
      <c r="L104" s="512">
        <v>1</v>
      </c>
      <c r="M104" s="512">
        <v>137</v>
      </c>
      <c r="N104" s="512">
        <v>689</v>
      </c>
      <c r="O104" s="512">
        <v>94393</v>
      </c>
      <c r="P104" s="549">
        <v>1.0162241887905605</v>
      </c>
      <c r="Q104" s="513">
        <v>137</v>
      </c>
    </row>
    <row r="105" spans="1:17" ht="14.4" customHeight="1" x14ac:dyDescent="0.3">
      <c r="A105" s="507" t="s">
        <v>1609</v>
      </c>
      <c r="B105" s="508" t="s">
        <v>1508</v>
      </c>
      <c r="C105" s="508" t="s">
        <v>1480</v>
      </c>
      <c r="D105" s="508" t="s">
        <v>1524</v>
      </c>
      <c r="E105" s="508" t="s">
        <v>1523</v>
      </c>
      <c r="F105" s="512"/>
      <c r="G105" s="512"/>
      <c r="H105" s="512"/>
      <c r="I105" s="512"/>
      <c r="J105" s="512">
        <v>1</v>
      </c>
      <c r="K105" s="512">
        <v>183</v>
      </c>
      <c r="L105" s="512">
        <v>1</v>
      </c>
      <c r="M105" s="512">
        <v>183</v>
      </c>
      <c r="N105" s="512"/>
      <c r="O105" s="512"/>
      <c r="P105" s="549"/>
      <c r="Q105" s="513"/>
    </row>
    <row r="106" spans="1:17" ht="14.4" customHeight="1" x14ac:dyDescent="0.3">
      <c r="A106" s="507" t="s">
        <v>1609</v>
      </c>
      <c r="B106" s="508" t="s">
        <v>1508</v>
      </c>
      <c r="C106" s="508" t="s">
        <v>1480</v>
      </c>
      <c r="D106" s="508" t="s">
        <v>1527</v>
      </c>
      <c r="E106" s="508" t="s">
        <v>1528</v>
      </c>
      <c r="F106" s="512">
        <v>4</v>
      </c>
      <c r="G106" s="512">
        <v>2556</v>
      </c>
      <c r="H106" s="512">
        <v>0.8</v>
      </c>
      <c r="I106" s="512">
        <v>639</v>
      </c>
      <c r="J106" s="512">
        <v>5</v>
      </c>
      <c r="K106" s="512">
        <v>3195</v>
      </c>
      <c r="L106" s="512">
        <v>1</v>
      </c>
      <c r="M106" s="512">
        <v>639</v>
      </c>
      <c r="N106" s="512">
        <v>3</v>
      </c>
      <c r="O106" s="512">
        <v>1920</v>
      </c>
      <c r="P106" s="549">
        <v>0.60093896713615025</v>
      </c>
      <c r="Q106" s="513">
        <v>640</v>
      </c>
    </row>
    <row r="107" spans="1:17" ht="14.4" customHeight="1" x14ac:dyDescent="0.3">
      <c r="A107" s="507" t="s">
        <v>1609</v>
      </c>
      <c r="B107" s="508" t="s">
        <v>1508</v>
      </c>
      <c r="C107" s="508" t="s">
        <v>1480</v>
      </c>
      <c r="D107" s="508" t="s">
        <v>1529</v>
      </c>
      <c r="E107" s="508" t="s">
        <v>1530</v>
      </c>
      <c r="F107" s="512"/>
      <c r="G107" s="512"/>
      <c r="H107" s="512"/>
      <c r="I107" s="512"/>
      <c r="J107" s="512"/>
      <c r="K107" s="512"/>
      <c r="L107" s="512"/>
      <c r="M107" s="512"/>
      <c r="N107" s="512">
        <v>1</v>
      </c>
      <c r="O107" s="512">
        <v>609</v>
      </c>
      <c r="P107" s="549"/>
      <c r="Q107" s="513">
        <v>609</v>
      </c>
    </row>
    <row r="108" spans="1:17" ht="14.4" customHeight="1" x14ac:dyDescent="0.3">
      <c r="A108" s="507" t="s">
        <v>1609</v>
      </c>
      <c r="B108" s="508" t="s">
        <v>1508</v>
      </c>
      <c r="C108" s="508" t="s">
        <v>1480</v>
      </c>
      <c r="D108" s="508" t="s">
        <v>1532</v>
      </c>
      <c r="E108" s="508" t="s">
        <v>1533</v>
      </c>
      <c r="F108" s="512">
        <v>39</v>
      </c>
      <c r="G108" s="512">
        <v>6747</v>
      </c>
      <c r="H108" s="512">
        <v>0.8125</v>
      </c>
      <c r="I108" s="512">
        <v>173</v>
      </c>
      <c r="J108" s="512">
        <v>48</v>
      </c>
      <c r="K108" s="512">
        <v>8304</v>
      </c>
      <c r="L108" s="512">
        <v>1</v>
      </c>
      <c r="M108" s="512">
        <v>173</v>
      </c>
      <c r="N108" s="512">
        <v>45</v>
      </c>
      <c r="O108" s="512">
        <v>7830</v>
      </c>
      <c r="P108" s="549">
        <v>0.94291907514450868</v>
      </c>
      <c r="Q108" s="513">
        <v>174</v>
      </c>
    </row>
    <row r="109" spans="1:17" ht="14.4" customHeight="1" x14ac:dyDescent="0.3">
      <c r="A109" s="507" t="s">
        <v>1609</v>
      </c>
      <c r="B109" s="508" t="s">
        <v>1508</v>
      </c>
      <c r="C109" s="508" t="s">
        <v>1480</v>
      </c>
      <c r="D109" s="508" t="s">
        <v>1499</v>
      </c>
      <c r="E109" s="508" t="s">
        <v>1500</v>
      </c>
      <c r="F109" s="512">
        <v>1</v>
      </c>
      <c r="G109" s="512">
        <v>384</v>
      </c>
      <c r="H109" s="512">
        <v>1.106628242074928</v>
      </c>
      <c r="I109" s="512">
        <v>384</v>
      </c>
      <c r="J109" s="512">
        <v>1</v>
      </c>
      <c r="K109" s="512">
        <v>347</v>
      </c>
      <c r="L109" s="512">
        <v>1</v>
      </c>
      <c r="M109" s="512">
        <v>347</v>
      </c>
      <c r="N109" s="512"/>
      <c r="O109" s="512"/>
      <c r="P109" s="549"/>
      <c r="Q109" s="513"/>
    </row>
    <row r="110" spans="1:17" ht="14.4" customHeight="1" x14ac:dyDescent="0.3">
      <c r="A110" s="507" t="s">
        <v>1609</v>
      </c>
      <c r="B110" s="508" t="s">
        <v>1508</v>
      </c>
      <c r="C110" s="508" t="s">
        <v>1480</v>
      </c>
      <c r="D110" s="508" t="s">
        <v>1534</v>
      </c>
      <c r="E110" s="508" t="s">
        <v>1535</v>
      </c>
      <c r="F110" s="512">
        <v>873</v>
      </c>
      <c r="G110" s="512">
        <v>14841</v>
      </c>
      <c r="H110" s="512">
        <v>1.705078125</v>
      </c>
      <c r="I110" s="512">
        <v>17</v>
      </c>
      <c r="J110" s="512">
        <v>512</v>
      </c>
      <c r="K110" s="512">
        <v>8704</v>
      </c>
      <c r="L110" s="512">
        <v>1</v>
      </c>
      <c r="M110" s="512">
        <v>17</v>
      </c>
      <c r="N110" s="512">
        <v>855</v>
      </c>
      <c r="O110" s="512">
        <v>14535</v>
      </c>
      <c r="P110" s="549">
        <v>1.669921875</v>
      </c>
      <c r="Q110" s="513">
        <v>17</v>
      </c>
    </row>
    <row r="111" spans="1:17" ht="14.4" customHeight="1" x14ac:dyDescent="0.3">
      <c r="A111" s="507" t="s">
        <v>1609</v>
      </c>
      <c r="B111" s="508" t="s">
        <v>1508</v>
      </c>
      <c r="C111" s="508" t="s">
        <v>1480</v>
      </c>
      <c r="D111" s="508" t="s">
        <v>1534</v>
      </c>
      <c r="E111" s="508" t="s">
        <v>1536</v>
      </c>
      <c r="F111" s="512">
        <v>3</v>
      </c>
      <c r="G111" s="512">
        <v>51</v>
      </c>
      <c r="H111" s="512">
        <v>9.9667774086378731E-3</v>
      </c>
      <c r="I111" s="512">
        <v>17</v>
      </c>
      <c r="J111" s="512">
        <v>301</v>
      </c>
      <c r="K111" s="512">
        <v>5117</v>
      </c>
      <c r="L111" s="512">
        <v>1</v>
      </c>
      <c r="M111" s="512">
        <v>17</v>
      </c>
      <c r="N111" s="512">
        <v>6</v>
      </c>
      <c r="O111" s="512">
        <v>102</v>
      </c>
      <c r="P111" s="549">
        <v>1.9933554817275746E-2</v>
      </c>
      <c r="Q111" s="513">
        <v>17</v>
      </c>
    </row>
    <row r="112" spans="1:17" ht="14.4" customHeight="1" x14ac:dyDescent="0.3">
      <c r="A112" s="507" t="s">
        <v>1609</v>
      </c>
      <c r="B112" s="508" t="s">
        <v>1508</v>
      </c>
      <c r="C112" s="508" t="s">
        <v>1480</v>
      </c>
      <c r="D112" s="508" t="s">
        <v>1537</v>
      </c>
      <c r="E112" s="508" t="s">
        <v>1538</v>
      </c>
      <c r="F112" s="512">
        <v>8</v>
      </c>
      <c r="G112" s="512">
        <v>2184</v>
      </c>
      <c r="H112" s="512">
        <v>0.36230922362309226</v>
      </c>
      <c r="I112" s="512">
        <v>273</v>
      </c>
      <c r="J112" s="512">
        <v>22</v>
      </c>
      <c r="K112" s="512">
        <v>6028</v>
      </c>
      <c r="L112" s="512">
        <v>1</v>
      </c>
      <c r="M112" s="512">
        <v>274</v>
      </c>
      <c r="N112" s="512">
        <v>5</v>
      </c>
      <c r="O112" s="512">
        <v>1370</v>
      </c>
      <c r="P112" s="549">
        <v>0.22727272727272727</v>
      </c>
      <c r="Q112" s="513">
        <v>274</v>
      </c>
    </row>
    <row r="113" spans="1:17" ht="14.4" customHeight="1" x14ac:dyDescent="0.3">
      <c r="A113" s="507" t="s">
        <v>1609</v>
      </c>
      <c r="B113" s="508" t="s">
        <v>1508</v>
      </c>
      <c r="C113" s="508" t="s">
        <v>1480</v>
      </c>
      <c r="D113" s="508" t="s">
        <v>1537</v>
      </c>
      <c r="E113" s="508" t="s">
        <v>1539</v>
      </c>
      <c r="F113" s="512">
        <v>82</v>
      </c>
      <c r="G113" s="512">
        <v>22386</v>
      </c>
      <c r="H113" s="512"/>
      <c r="I113" s="512">
        <v>273</v>
      </c>
      <c r="J113" s="512"/>
      <c r="K113" s="512"/>
      <c r="L113" s="512"/>
      <c r="M113" s="512"/>
      <c r="N113" s="512">
        <v>146</v>
      </c>
      <c r="O113" s="512">
        <v>40004</v>
      </c>
      <c r="P113" s="549"/>
      <c r="Q113" s="513">
        <v>274</v>
      </c>
    </row>
    <row r="114" spans="1:17" ht="14.4" customHeight="1" x14ac:dyDescent="0.3">
      <c r="A114" s="507" t="s">
        <v>1609</v>
      </c>
      <c r="B114" s="508" t="s">
        <v>1508</v>
      </c>
      <c r="C114" s="508" t="s">
        <v>1480</v>
      </c>
      <c r="D114" s="508" t="s">
        <v>1540</v>
      </c>
      <c r="E114" s="508" t="s">
        <v>1541</v>
      </c>
      <c r="F114" s="512">
        <v>166</v>
      </c>
      <c r="G114" s="512">
        <v>23572</v>
      </c>
      <c r="H114" s="512">
        <v>1.3070866141732282</v>
      </c>
      <c r="I114" s="512">
        <v>142</v>
      </c>
      <c r="J114" s="512">
        <v>127</v>
      </c>
      <c r="K114" s="512">
        <v>18034</v>
      </c>
      <c r="L114" s="512">
        <v>1</v>
      </c>
      <c r="M114" s="512">
        <v>142</v>
      </c>
      <c r="N114" s="512">
        <v>168</v>
      </c>
      <c r="O114" s="512">
        <v>23836</v>
      </c>
      <c r="P114" s="549">
        <v>1.3217256293667516</v>
      </c>
      <c r="Q114" s="513">
        <v>141.88095238095238</v>
      </c>
    </row>
    <row r="115" spans="1:17" ht="14.4" customHeight="1" x14ac:dyDescent="0.3">
      <c r="A115" s="507" t="s">
        <v>1609</v>
      </c>
      <c r="B115" s="508" t="s">
        <v>1508</v>
      </c>
      <c r="C115" s="508" t="s">
        <v>1480</v>
      </c>
      <c r="D115" s="508" t="s">
        <v>1542</v>
      </c>
      <c r="E115" s="508" t="s">
        <v>1541</v>
      </c>
      <c r="F115" s="512">
        <v>698</v>
      </c>
      <c r="G115" s="512">
        <v>54444</v>
      </c>
      <c r="H115" s="512">
        <v>1.0294985250737463</v>
      </c>
      <c r="I115" s="512">
        <v>78</v>
      </c>
      <c r="J115" s="512">
        <v>678</v>
      </c>
      <c r="K115" s="512">
        <v>52884</v>
      </c>
      <c r="L115" s="512">
        <v>1</v>
      </c>
      <c r="M115" s="512">
        <v>78</v>
      </c>
      <c r="N115" s="512">
        <v>689</v>
      </c>
      <c r="O115" s="512">
        <v>53794</v>
      </c>
      <c r="P115" s="549">
        <v>1.0172074729596854</v>
      </c>
      <c r="Q115" s="513">
        <v>78.075471698113205</v>
      </c>
    </row>
    <row r="116" spans="1:17" ht="14.4" customHeight="1" x14ac:dyDescent="0.3">
      <c r="A116" s="507" t="s">
        <v>1609</v>
      </c>
      <c r="B116" s="508" t="s">
        <v>1508</v>
      </c>
      <c r="C116" s="508" t="s">
        <v>1480</v>
      </c>
      <c r="D116" s="508" t="s">
        <v>1543</v>
      </c>
      <c r="E116" s="508" t="s">
        <v>1544</v>
      </c>
      <c r="F116" s="512">
        <v>166</v>
      </c>
      <c r="G116" s="512">
        <v>51958</v>
      </c>
      <c r="H116" s="512">
        <v>1.3029239179497467</v>
      </c>
      <c r="I116" s="512">
        <v>313</v>
      </c>
      <c r="J116" s="512">
        <v>127</v>
      </c>
      <c r="K116" s="512">
        <v>39878</v>
      </c>
      <c r="L116" s="512">
        <v>1</v>
      </c>
      <c r="M116" s="512">
        <v>314</v>
      </c>
      <c r="N116" s="512">
        <v>168</v>
      </c>
      <c r="O116" s="512">
        <v>52752</v>
      </c>
      <c r="P116" s="549">
        <v>1.3228346456692914</v>
      </c>
      <c r="Q116" s="513">
        <v>314</v>
      </c>
    </row>
    <row r="117" spans="1:17" ht="14.4" customHeight="1" x14ac:dyDescent="0.3">
      <c r="A117" s="507" t="s">
        <v>1609</v>
      </c>
      <c r="B117" s="508" t="s">
        <v>1508</v>
      </c>
      <c r="C117" s="508" t="s">
        <v>1480</v>
      </c>
      <c r="D117" s="508" t="s">
        <v>1501</v>
      </c>
      <c r="E117" s="508" t="s">
        <v>1502</v>
      </c>
      <c r="F117" s="512">
        <v>1</v>
      </c>
      <c r="G117" s="512">
        <v>488</v>
      </c>
      <c r="H117" s="512">
        <v>0.74390243902439024</v>
      </c>
      <c r="I117" s="512">
        <v>488</v>
      </c>
      <c r="J117" s="512">
        <v>2</v>
      </c>
      <c r="K117" s="512">
        <v>656</v>
      </c>
      <c r="L117" s="512">
        <v>1</v>
      </c>
      <c r="M117" s="512">
        <v>328</v>
      </c>
      <c r="N117" s="512"/>
      <c r="O117" s="512"/>
      <c r="P117" s="549"/>
      <c r="Q117" s="513"/>
    </row>
    <row r="118" spans="1:17" ht="14.4" customHeight="1" x14ac:dyDescent="0.3">
      <c r="A118" s="507" t="s">
        <v>1609</v>
      </c>
      <c r="B118" s="508" t="s">
        <v>1508</v>
      </c>
      <c r="C118" s="508" t="s">
        <v>1480</v>
      </c>
      <c r="D118" s="508" t="s">
        <v>1545</v>
      </c>
      <c r="E118" s="508" t="s">
        <v>1546</v>
      </c>
      <c r="F118" s="512">
        <v>538</v>
      </c>
      <c r="G118" s="512">
        <v>87694</v>
      </c>
      <c r="H118" s="512">
        <v>0.71925133689839571</v>
      </c>
      <c r="I118" s="512">
        <v>163</v>
      </c>
      <c r="J118" s="512">
        <v>748</v>
      </c>
      <c r="K118" s="512">
        <v>121924</v>
      </c>
      <c r="L118" s="512">
        <v>1</v>
      </c>
      <c r="M118" s="512">
        <v>163</v>
      </c>
      <c r="N118" s="512">
        <v>653</v>
      </c>
      <c r="O118" s="512">
        <v>106489</v>
      </c>
      <c r="P118" s="549">
        <v>0.87340474393884715</v>
      </c>
      <c r="Q118" s="513">
        <v>163.07656967840734</v>
      </c>
    </row>
    <row r="119" spans="1:17" ht="14.4" customHeight="1" x14ac:dyDescent="0.3">
      <c r="A119" s="507" t="s">
        <v>1609</v>
      </c>
      <c r="B119" s="508" t="s">
        <v>1508</v>
      </c>
      <c r="C119" s="508" t="s">
        <v>1480</v>
      </c>
      <c r="D119" s="508" t="s">
        <v>1545</v>
      </c>
      <c r="E119" s="508" t="s">
        <v>1547</v>
      </c>
      <c r="F119" s="512">
        <v>9</v>
      </c>
      <c r="G119" s="512">
        <v>1467</v>
      </c>
      <c r="H119" s="512">
        <v>9</v>
      </c>
      <c r="I119" s="512">
        <v>163</v>
      </c>
      <c r="J119" s="512">
        <v>1</v>
      </c>
      <c r="K119" s="512">
        <v>163</v>
      </c>
      <c r="L119" s="512">
        <v>1</v>
      </c>
      <c r="M119" s="512">
        <v>163</v>
      </c>
      <c r="N119" s="512">
        <v>1</v>
      </c>
      <c r="O119" s="512">
        <v>163</v>
      </c>
      <c r="P119" s="549">
        <v>1</v>
      </c>
      <c r="Q119" s="513">
        <v>163</v>
      </c>
    </row>
    <row r="120" spans="1:17" ht="14.4" customHeight="1" x14ac:dyDescent="0.3">
      <c r="A120" s="507" t="s">
        <v>1609</v>
      </c>
      <c r="B120" s="508" t="s">
        <v>1508</v>
      </c>
      <c r="C120" s="508" t="s">
        <v>1480</v>
      </c>
      <c r="D120" s="508" t="s">
        <v>1549</v>
      </c>
      <c r="E120" s="508" t="s">
        <v>1513</v>
      </c>
      <c r="F120" s="512">
        <v>1927</v>
      </c>
      <c r="G120" s="512">
        <v>138744</v>
      </c>
      <c r="H120" s="512">
        <v>1.0179609086106709</v>
      </c>
      <c r="I120" s="512">
        <v>72</v>
      </c>
      <c r="J120" s="512">
        <v>1893</v>
      </c>
      <c r="K120" s="512">
        <v>136296</v>
      </c>
      <c r="L120" s="512">
        <v>1</v>
      </c>
      <c r="M120" s="512">
        <v>72</v>
      </c>
      <c r="N120" s="512">
        <v>1863</v>
      </c>
      <c r="O120" s="512">
        <v>134286</v>
      </c>
      <c r="P120" s="549">
        <v>0.98525268533192467</v>
      </c>
      <c r="Q120" s="513">
        <v>72.080515297906601</v>
      </c>
    </row>
    <row r="121" spans="1:17" ht="14.4" customHeight="1" x14ac:dyDescent="0.3">
      <c r="A121" s="507" t="s">
        <v>1609</v>
      </c>
      <c r="B121" s="508" t="s">
        <v>1508</v>
      </c>
      <c r="C121" s="508" t="s">
        <v>1480</v>
      </c>
      <c r="D121" s="508" t="s">
        <v>1556</v>
      </c>
      <c r="E121" s="508" t="s">
        <v>1557</v>
      </c>
      <c r="F121" s="512">
        <v>34</v>
      </c>
      <c r="G121" s="512">
        <v>41174</v>
      </c>
      <c r="H121" s="512">
        <v>0.57627118644067798</v>
      </c>
      <c r="I121" s="512">
        <v>1211</v>
      </c>
      <c r="J121" s="512">
        <v>59</v>
      </c>
      <c r="K121" s="512">
        <v>71449</v>
      </c>
      <c r="L121" s="512">
        <v>1</v>
      </c>
      <c r="M121" s="512">
        <v>1211</v>
      </c>
      <c r="N121" s="512">
        <v>68</v>
      </c>
      <c r="O121" s="512">
        <v>82416</v>
      </c>
      <c r="P121" s="549">
        <v>1.1534941006872035</v>
      </c>
      <c r="Q121" s="513">
        <v>1212</v>
      </c>
    </row>
    <row r="122" spans="1:17" ht="14.4" customHeight="1" x14ac:dyDescent="0.3">
      <c r="A122" s="507" t="s">
        <v>1609</v>
      </c>
      <c r="B122" s="508" t="s">
        <v>1508</v>
      </c>
      <c r="C122" s="508" t="s">
        <v>1480</v>
      </c>
      <c r="D122" s="508" t="s">
        <v>1558</v>
      </c>
      <c r="E122" s="508" t="s">
        <v>1559</v>
      </c>
      <c r="F122" s="512">
        <v>6</v>
      </c>
      <c r="G122" s="512">
        <v>684</v>
      </c>
      <c r="H122" s="512">
        <v>2</v>
      </c>
      <c r="I122" s="512">
        <v>114</v>
      </c>
      <c r="J122" s="512">
        <v>3</v>
      </c>
      <c r="K122" s="512">
        <v>342</v>
      </c>
      <c r="L122" s="512">
        <v>1</v>
      </c>
      <c r="M122" s="512">
        <v>114</v>
      </c>
      <c r="N122" s="512"/>
      <c r="O122" s="512"/>
      <c r="P122" s="549"/>
      <c r="Q122" s="513"/>
    </row>
    <row r="123" spans="1:17" ht="14.4" customHeight="1" x14ac:dyDescent="0.3">
      <c r="A123" s="507" t="s">
        <v>1609</v>
      </c>
      <c r="B123" s="508" t="s">
        <v>1508</v>
      </c>
      <c r="C123" s="508" t="s">
        <v>1480</v>
      </c>
      <c r="D123" s="508" t="s">
        <v>1558</v>
      </c>
      <c r="E123" s="508" t="s">
        <v>1560</v>
      </c>
      <c r="F123" s="512">
        <v>19</v>
      </c>
      <c r="G123" s="512">
        <v>2166</v>
      </c>
      <c r="H123" s="512">
        <v>0.51351351351351349</v>
      </c>
      <c r="I123" s="512">
        <v>114</v>
      </c>
      <c r="J123" s="512">
        <v>37</v>
      </c>
      <c r="K123" s="512">
        <v>4218</v>
      </c>
      <c r="L123" s="512">
        <v>1</v>
      </c>
      <c r="M123" s="512">
        <v>114</v>
      </c>
      <c r="N123" s="512">
        <v>41</v>
      </c>
      <c r="O123" s="512">
        <v>4715</v>
      </c>
      <c r="P123" s="549">
        <v>1.1178283546704599</v>
      </c>
      <c r="Q123" s="513">
        <v>115</v>
      </c>
    </row>
    <row r="124" spans="1:17" ht="14.4" customHeight="1" x14ac:dyDescent="0.3">
      <c r="A124" s="507" t="s">
        <v>1609</v>
      </c>
      <c r="B124" s="508" t="s">
        <v>1508</v>
      </c>
      <c r="C124" s="508" t="s">
        <v>1480</v>
      </c>
      <c r="D124" s="508" t="s">
        <v>1561</v>
      </c>
      <c r="E124" s="508" t="s">
        <v>1562</v>
      </c>
      <c r="F124" s="512">
        <v>1</v>
      </c>
      <c r="G124" s="512">
        <v>346</v>
      </c>
      <c r="H124" s="512"/>
      <c r="I124" s="512">
        <v>346</v>
      </c>
      <c r="J124" s="512"/>
      <c r="K124" s="512"/>
      <c r="L124" s="512"/>
      <c r="M124" s="512"/>
      <c r="N124" s="512"/>
      <c r="O124" s="512"/>
      <c r="P124" s="549"/>
      <c r="Q124" s="513"/>
    </row>
    <row r="125" spans="1:17" ht="14.4" customHeight="1" x14ac:dyDescent="0.3">
      <c r="A125" s="507" t="s">
        <v>1609</v>
      </c>
      <c r="B125" s="508" t="s">
        <v>1508</v>
      </c>
      <c r="C125" s="508" t="s">
        <v>1480</v>
      </c>
      <c r="D125" s="508" t="s">
        <v>1568</v>
      </c>
      <c r="E125" s="508" t="s">
        <v>1569</v>
      </c>
      <c r="F125" s="512"/>
      <c r="G125" s="512"/>
      <c r="H125" s="512"/>
      <c r="I125" s="512"/>
      <c r="J125" s="512">
        <v>1</v>
      </c>
      <c r="K125" s="512">
        <v>1065</v>
      </c>
      <c r="L125" s="512">
        <v>1</v>
      </c>
      <c r="M125" s="512">
        <v>1065</v>
      </c>
      <c r="N125" s="512"/>
      <c r="O125" s="512"/>
      <c r="P125" s="549"/>
      <c r="Q125" s="513"/>
    </row>
    <row r="126" spans="1:17" ht="14.4" customHeight="1" x14ac:dyDescent="0.3">
      <c r="A126" s="507" t="s">
        <v>1609</v>
      </c>
      <c r="B126" s="508" t="s">
        <v>1508</v>
      </c>
      <c r="C126" s="508" t="s">
        <v>1480</v>
      </c>
      <c r="D126" s="508" t="s">
        <v>1570</v>
      </c>
      <c r="E126" s="508" t="s">
        <v>1571</v>
      </c>
      <c r="F126" s="512">
        <v>1</v>
      </c>
      <c r="G126" s="512">
        <v>301</v>
      </c>
      <c r="H126" s="512"/>
      <c r="I126" s="512">
        <v>301</v>
      </c>
      <c r="J126" s="512"/>
      <c r="K126" s="512"/>
      <c r="L126" s="512"/>
      <c r="M126" s="512"/>
      <c r="N126" s="512">
        <v>1</v>
      </c>
      <c r="O126" s="512">
        <v>302</v>
      </c>
      <c r="P126" s="549"/>
      <c r="Q126" s="513">
        <v>302</v>
      </c>
    </row>
    <row r="127" spans="1:17" ht="14.4" customHeight="1" x14ac:dyDescent="0.3">
      <c r="A127" s="507" t="s">
        <v>1610</v>
      </c>
      <c r="B127" s="508" t="s">
        <v>1508</v>
      </c>
      <c r="C127" s="508" t="s">
        <v>1480</v>
      </c>
      <c r="D127" s="508" t="s">
        <v>1512</v>
      </c>
      <c r="E127" s="508" t="s">
        <v>1513</v>
      </c>
      <c r="F127" s="512">
        <v>375</v>
      </c>
      <c r="G127" s="512">
        <v>79125</v>
      </c>
      <c r="H127" s="512">
        <v>0.95663265306122447</v>
      </c>
      <c r="I127" s="512">
        <v>211</v>
      </c>
      <c r="J127" s="512">
        <v>392</v>
      </c>
      <c r="K127" s="512">
        <v>82712</v>
      </c>
      <c r="L127" s="512">
        <v>1</v>
      </c>
      <c r="M127" s="512">
        <v>211</v>
      </c>
      <c r="N127" s="512">
        <v>411</v>
      </c>
      <c r="O127" s="512">
        <v>87132</v>
      </c>
      <c r="P127" s="549">
        <v>1.0534384369861689</v>
      </c>
      <c r="Q127" s="513">
        <v>212</v>
      </c>
    </row>
    <row r="128" spans="1:17" ht="14.4" customHeight="1" x14ac:dyDescent="0.3">
      <c r="A128" s="507" t="s">
        <v>1610</v>
      </c>
      <c r="B128" s="508" t="s">
        <v>1508</v>
      </c>
      <c r="C128" s="508" t="s">
        <v>1480</v>
      </c>
      <c r="D128" s="508" t="s">
        <v>1515</v>
      </c>
      <c r="E128" s="508" t="s">
        <v>1516</v>
      </c>
      <c r="F128" s="512">
        <v>439</v>
      </c>
      <c r="G128" s="512">
        <v>132139</v>
      </c>
      <c r="H128" s="512">
        <v>0.8298676748582231</v>
      </c>
      <c r="I128" s="512">
        <v>301</v>
      </c>
      <c r="J128" s="512">
        <v>529</v>
      </c>
      <c r="K128" s="512">
        <v>159229</v>
      </c>
      <c r="L128" s="512">
        <v>1</v>
      </c>
      <c r="M128" s="512">
        <v>301</v>
      </c>
      <c r="N128" s="512">
        <v>527</v>
      </c>
      <c r="O128" s="512">
        <v>159154</v>
      </c>
      <c r="P128" s="549">
        <v>0.99952898027369386</v>
      </c>
      <c r="Q128" s="513">
        <v>302</v>
      </c>
    </row>
    <row r="129" spans="1:17" ht="14.4" customHeight="1" x14ac:dyDescent="0.3">
      <c r="A129" s="507" t="s">
        <v>1610</v>
      </c>
      <c r="B129" s="508" t="s">
        <v>1508</v>
      </c>
      <c r="C129" s="508" t="s">
        <v>1480</v>
      </c>
      <c r="D129" s="508" t="s">
        <v>1517</v>
      </c>
      <c r="E129" s="508" t="s">
        <v>1518</v>
      </c>
      <c r="F129" s="512"/>
      <c r="G129" s="512"/>
      <c r="H129" s="512"/>
      <c r="I129" s="512"/>
      <c r="J129" s="512">
        <v>3</v>
      </c>
      <c r="K129" s="512">
        <v>297</v>
      </c>
      <c r="L129" s="512">
        <v>1</v>
      </c>
      <c r="M129" s="512">
        <v>99</v>
      </c>
      <c r="N129" s="512">
        <v>6</v>
      </c>
      <c r="O129" s="512">
        <v>600</v>
      </c>
      <c r="P129" s="549">
        <v>2.0202020202020203</v>
      </c>
      <c r="Q129" s="513">
        <v>100</v>
      </c>
    </row>
    <row r="130" spans="1:17" ht="14.4" customHeight="1" x14ac:dyDescent="0.3">
      <c r="A130" s="507" t="s">
        <v>1610</v>
      </c>
      <c r="B130" s="508" t="s">
        <v>1508</v>
      </c>
      <c r="C130" s="508" t="s">
        <v>1480</v>
      </c>
      <c r="D130" s="508" t="s">
        <v>1517</v>
      </c>
      <c r="E130" s="508" t="s">
        <v>1519</v>
      </c>
      <c r="F130" s="512">
        <v>6</v>
      </c>
      <c r="G130" s="512">
        <v>594</v>
      </c>
      <c r="H130" s="512">
        <v>2</v>
      </c>
      <c r="I130" s="512">
        <v>99</v>
      </c>
      <c r="J130" s="512">
        <v>3</v>
      </c>
      <c r="K130" s="512">
        <v>297</v>
      </c>
      <c r="L130" s="512">
        <v>1</v>
      </c>
      <c r="M130" s="512">
        <v>99</v>
      </c>
      <c r="N130" s="512"/>
      <c r="O130" s="512"/>
      <c r="P130" s="549"/>
      <c r="Q130" s="513"/>
    </row>
    <row r="131" spans="1:17" ht="14.4" customHeight="1" x14ac:dyDescent="0.3">
      <c r="A131" s="507" t="s">
        <v>1610</v>
      </c>
      <c r="B131" s="508" t="s">
        <v>1508</v>
      </c>
      <c r="C131" s="508" t="s">
        <v>1480</v>
      </c>
      <c r="D131" s="508" t="s">
        <v>1522</v>
      </c>
      <c r="E131" s="508" t="s">
        <v>1523</v>
      </c>
      <c r="F131" s="512">
        <v>243</v>
      </c>
      <c r="G131" s="512">
        <v>33291</v>
      </c>
      <c r="H131" s="512">
        <v>1.0429184549356223</v>
      </c>
      <c r="I131" s="512">
        <v>137</v>
      </c>
      <c r="J131" s="512">
        <v>233</v>
      </c>
      <c r="K131" s="512">
        <v>31921</v>
      </c>
      <c r="L131" s="512">
        <v>1</v>
      </c>
      <c r="M131" s="512">
        <v>137</v>
      </c>
      <c r="N131" s="512">
        <v>251</v>
      </c>
      <c r="O131" s="512">
        <v>34387</v>
      </c>
      <c r="P131" s="549">
        <v>1.0772532188841202</v>
      </c>
      <c r="Q131" s="513">
        <v>137</v>
      </c>
    </row>
    <row r="132" spans="1:17" ht="14.4" customHeight="1" x14ac:dyDescent="0.3">
      <c r="A132" s="507" t="s">
        <v>1610</v>
      </c>
      <c r="B132" s="508" t="s">
        <v>1508</v>
      </c>
      <c r="C132" s="508" t="s">
        <v>1480</v>
      </c>
      <c r="D132" s="508" t="s">
        <v>1524</v>
      </c>
      <c r="E132" s="508" t="s">
        <v>1523</v>
      </c>
      <c r="F132" s="512">
        <v>1</v>
      </c>
      <c r="G132" s="512">
        <v>183</v>
      </c>
      <c r="H132" s="512"/>
      <c r="I132" s="512">
        <v>183</v>
      </c>
      <c r="J132" s="512"/>
      <c r="K132" s="512"/>
      <c r="L132" s="512"/>
      <c r="M132" s="512"/>
      <c r="N132" s="512"/>
      <c r="O132" s="512"/>
      <c r="P132" s="549"/>
      <c r="Q132" s="513"/>
    </row>
    <row r="133" spans="1:17" ht="14.4" customHeight="1" x14ac:dyDescent="0.3">
      <c r="A133" s="507" t="s">
        <v>1610</v>
      </c>
      <c r="B133" s="508" t="s">
        <v>1508</v>
      </c>
      <c r="C133" s="508" t="s">
        <v>1480</v>
      </c>
      <c r="D133" s="508" t="s">
        <v>1527</v>
      </c>
      <c r="E133" s="508" t="s">
        <v>1528</v>
      </c>
      <c r="F133" s="512"/>
      <c r="G133" s="512"/>
      <c r="H133" s="512"/>
      <c r="I133" s="512"/>
      <c r="J133" s="512">
        <v>1</v>
      </c>
      <c r="K133" s="512">
        <v>639</v>
      </c>
      <c r="L133" s="512">
        <v>1</v>
      </c>
      <c r="M133" s="512">
        <v>639</v>
      </c>
      <c r="N133" s="512">
        <v>4</v>
      </c>
      <c r="O133" s="512">
        <v>2560</v>
      </c>
      <c r="P133" s="549">
        <v>4.0062597809076683</v>
      </c>
      <c r="Q133" s="513">
        <v>640</v>
      </c>
    </row>
    <row r="134" spans="1:17" ht="14.4" customHeight="1" x14ac:dyDescent="0.3">
      <c r="A134" s="507" t="s">
        <v>1610</v>
      </c>
      <c r="B134" s="508" t="s">
        <v>1508</v>
      </c>
      <c r="C134" s="508" t="s">
        <v>1480</v>
      </c>
      <c r="D134" s="508" t="s">
        <v>1532</v>
      </c>
      <c r="E134" s="508" t="s">
        <v>1533</v>
      </c>
      <c r="F134" s="512">
        <v>16</v>
      </c>
      <c r="G134" s="512">
        <v>2768</v>
      </c>
      <c r="H134" s="512">
        <v>0.76190476190476186</v>
      </c>
      <c r="I134" s="512">
        <v>173</v>
      </c>
      <c r="J134" s="512">
        <v>21</v>
      </c>
      <c r="K134" s="512">
        <v>3633</v>
      </c>
      <c r="L134" s="512">
        <v>1</v>
      </c>
      <c r="M134" s="512">
        <v>173</v>
      </c>
      <c r="N134" s="512">
        <v>21</v>
      </c>
      <c r="O134" s="512">
        <v>3654</v>
      </c>
      <c r="P134" s="549">
        <v>1.0057803468208093</v>
      </c>
      <c r="Q134" s="513">
        <v>174</v>
      </c>
    </row>
    <row r="135" spans="1:17" ht="14.4" customHeight="1" x14ac:dyDescent="0.3">
      <c r="A135" s="507" t="s">
        <v>1610</v>
      </c>
      <c r="B135" s="508" t="s">
        <v>1508</v>
      </c>
      <c r="C135" s="508" t="s">
        <v>1480</v>
      </c>
      <c r="D135" s="508" t="s">
        <v>1499</v>
      </c>
      <c r="E135" s="508" t="s">
        <v>1500</v>
      </c>
      <c r="F135" s="512">
        <v>3</v>
      </c>
      <c r="G135" s="512">
        <v>1152</v>
      </c>
      <c r="H135" s="512"/>
      <c r="I135" s="512">
        <v>384</v>
      </c>
      <c r="J135" s="512"/>
      <c r="K135" s="512"/>
      <c r="L135" s="512"/>
      <c r="M135" s="512"/>
      <c r="N135" s="512"/>
      <c r="O135" s="512"/>
      <c r="P135" s="549"/>
      <c r="Q135" s="513"/>
    </row>
    <row r="136" spans="1:17" ht="14.4" customHeight="1" x14ac:dyDescent="0.3">
      <c r="A136" s="507" t="s">
        <v>1610</v>
      </c>
      <c r="B136" s="508" t="s">
        <v>1508</v>
      </c>
      <c r="C136" s="508" t="s">
        <v>1480</v>
      </c>
      <c r="D136" s="508" t="s">
        <v>1534</v>
      </c>
      <c r="E136" s="508" t="s">
        <v>1535</v>
      </c>
      <c r="F136" s="512">
        <v>350</v>
      </c>
      <c r="G136" s="512">
        <v>5950</v>
      </c>
      <c r="H136" s="512">
        <v>3.8888888888888888</v>
      </c>
      <c r="I136" s="512">
        <v>17</v>
      </c>
      <c r="J136" s="512">
        <v>90</v>
      </c>
      <c r="K136" s="512">
        <v>1530</v>
      </c>
      <c r="L136" s="512">
        <v>1</v>
      </c>
      <c r="M136" s="512">
        <v>17</v>
      </c>
      <c r="N136" s="512">
        <v>363</v>
      </c>
      <c r="O136" s="512">
        <v>6171</v>
      </c>
      <c r="P136" s="549">
        <v>4.0333333333333332</v>
      </c>
      <c r="Q136" s="513">
        <v>17</v>
      </c>
    </row>
    <row r="137" spans="1:17" ht="14.4" customHeight="1" x14ac:dyDescent="0.3">
      <c r="A137" s="507" t="s">
        <v>1610</v>
      </c>
      <c r="B137" s="508" t="s">
        <v>1508</v>
      </c>
      <c r="C137" s="508" t="s">
        <v>1480</v>
      </c>
      <c r="D137" s="508" t="s">
        <v>1534</v>
      </c>
      <c r="E137" s="508" t="s">
        <v>1536</v>
      </c>
      <c r="F137" s="512">
        <v>5</v>
      </c>
      <c r="G137" s="512">
        <v>85</v>
      </c>
      <c r="H137" s="512">
        <v>2.0080321285140562E-2</v>
      </c>
      <c r="I137" s="512">
        <v>17</v>
      </c>
      <c r="J137" s="512">
        <v>249</v>
      </c>
      <c r="K137" s="512">
        <v>4233</v>
      </c>
      <c r="L137" s="512">
        <v>1</v>
      </c>
      <c r="M137" s="512">
        <v>17</v>
      </c>
      <c r="N137" s="512">
        <v>4</v>
      </c>
      <c r="O137" s="512">
        <v>68</v>
      </c>
      <c r="P137" s="549">
        <v>1.6064257028112448E-2</v>
      </c>
      <c r="Q137" s="513">
        <v>17</v>
      </c>
    </row>
    <row r="138" spans="1:17" ht="14.4" customHeight="1" x14ac:dyDescent="0.3">
      <c r="A138" s="507" t="s">
        <v>1610</v>
      </c>
      <c r="B138" s="508" t="s">
        <v>1508</v>
      </c>
      <c r="C138" s="508" t="s">
        <v>1480</v>
      </c>
      <c r="D138" s="508" t="s">
        <v>1537</v>
      </c>
      <c r="E138" s="508" t="s">
        <v>1538</v>
      </c>
      <c r="F138" s="512">
        <v>2</v>
      </c>
      <c r="G138" s="512">
        <v>546</v>
      </c>
      <c r="H138" s="512">
        <v>8.3029197080291967E-2</v>
      </c>
      <c r="I138" s="512">
        <v>273</v>
      </c>
      <c r="J138" s="512">
        <v>24</v>
      </c>
      <c r="K138" s="512">
        <v>6576</v>
      </c>
      <c r="L138" s="512">
        <v>1</v>
      </c>
      <c r="M138" s="512">
        <v>274</v>
      </c>
      <c r="N138" s="512">
        <v>7</v>
      </c>
      <c r="O138" s="512">
        <v>1918</v>
      </c>
      <c r="P138" s="549">
        <v>0.29166666666666669</v>
      </c>
      <c r="Q138" s="513">
        <v>274</v>
      </c>
    </row>
    <row r="139" spans="1:17" ht="14.4" customHeight="1" x14ac:dyDescent="0.3">
      <c r="A139" s="507" t="s">
        <v>1610</v>
      </c>
      <c r="B139" s="508" t="s">
        <v>1508</v>
      </c>
      <c r="C139" s="508" t="s">
        <v>1480</v>
      </c>
      <c r="D139" s="508" t="s">
        <v>1537</v>
      </c>
      <c r="E139" s="508" t="s">
        <v>1539</v>
      </c>
      <c r="F139" s="512">
        <v>62</v>
      </c>
      <c r="G139" s="512">
        <v>16926</v>
      </c>
      <c r="H139" s="512"/>
      <c r="I139" s="512">
        <v>273</v>
      </c>
      <c r="J139" s="512"/>
      <c r="K139" s="512"/>
      <c r="L139" s="512"/>
      <c r="M139" s="512"/>
      <c r="N139" s="512">
        <v>85</v>
      </c>
      <c r="O139" s="512">
        <v>23290</v>
      </c>
      <c r="P139" s="549"/>
      <c r="Q139" s="513">
        <v>274</v>
      </c>
    </row>
    <row r="140" spans="1:17" ht="14.4" customHeight="1" x14ac:dyDescent="0.3">
      <c r="A140" s="507" t="s">
        <v>1610</v>
      </c>
      <c r="B140" s="508" t="s">
        <v>1508</v>
      </c>
      <c r="C140" s="508" t="s">
        <v>1480</v>
      </c>
      <c r="D140" s="508" t="s">
        <v>1540</v>
      </c>
      <c r="E140" s="508" t="s">
        <v>1541</v>
      </c>
      <c r="F140" s="512">
        <v>100</v>
      </c>
      <c r="G140" s="512">
        <v>14200</v>
      </c>
      <c r="H140" s="512">
        <v>0.95238095238095233</v>
      </c>
      <c r="I140" s="512">
        <v>142</v>
      </c>
      <c r="J140" s="512">
        <v>105</v>
      </c>
      <c r="K140" s="512">
        <v>14910</v>
      </c>
      <c r="L140" s="512">
        <v>1</v>
      </c>
      <c r="M140" s="512">
        <v>142</v>
      </c>
      <c r="N140" s="512">
        <v>105</v>
      </c>
      <c r="O140" s="512">
        <v>14896</v>
      </c>
      <c r="P140" s="549">
        <v>0.99906103286384973</v>
      </c>
      <c r="Q140" s="513">
        <v>141.86666666666667</v>
      </c>
    </row>
    <row r="141" spans="1:17" ht="14.4" customHeight="1" x14ac:dyDescent="0.3">
      <c r="A141" s="507" t="s">
        <v>1610</v>
      </c>
      <c r="B141" s="508" t="s">
        <v>1508</v>
      </c>
      <c r="C141" s="508" t="s">
        <v>1480</v>
      </c>
      <c r="D141" s="508" t="s">
        <v>1542</v>
      </c>
      <c r="E141" s="508" t="s">
        <v>1541</v>
      </c>
      <c r="F141" s="512">
        <v>243</v>
      </c>
      <c r="G141" s="512">
        <v>18954</v>
      </c>
      <c r="H141" s="512">
        <v>1.0429184549356223</v>
      </c>
      <c r="I141" s="512">
        <v>78</v>
      </c>
      <c r="J141" s="512">
        <v>233</v>
      </c>
      <c r="K141" s="512">
        <v>18174</v>
      </c>
      <c r="L141" s="512">
        <v>1</v>
      </c>
      <c r="M141" s="512">
        <v>78</v>
      </c>
      <c r="N141" s="512">
        <v>251</v>
      </c>
      <c r="O141" s="512">
        <v>19592</v>
      </c>
      <c r="P141" s="549">
        <v>1.0780235501265545</v>
      </c>
      <c r="Q141" s="513">
        <v>78.055776892430274</v>
      </c>
    </row>
    <row r="142" spans="1:17" ht="14.4" customHeight="1" x14ac:dyDescent="0.3">
      <c r="A142" s="507" t="s">
        <v>1610</v>
      </c>
      <c r="B142" s="508" t="s">
        <v>1508</v>
      </c>
      <c r="C142" s="508" t="s">
        <v>1480</v>
      </c>
      <c r="D142" s="508" t="s">
        <v>1543</v>
      </c>
      <c r="E142" s="508" t="s">
        <v>1544</v>
      </c>
      <c r="F142" s="512">
        <v>100</v>
      </c>
      <c r="G142" s="512">
        <v>31300</v>
      </c>
      <c r="H142" s="512">
        <v>0.94934789202305125</v>
      </c>
      <c r="I142" s="512">
        <v>313</v>
      </c>
      <c r="J142" s="512">
        <v>105</v>
      </c>
      <c r="K142" s="512">
        <v>32970</v>
      </c>
      <c r="L142" s="512">
        <v>1</v>
      </c>
      <c r="M142" s="512">
        <v>314</v>
      </c>
      <c r="N142" s="512">
        <v>105</v>
      </c>
      <c r="O142" s="512">
        <v>32970</v>
      </c>
      <c r="P142" s="549">
        <v>1</v>
      </c>
      <c r="Q142" s="513">
        <v>314</v>
      </c>
    </row>
    <row r="143" spans="1:17" ht="14.4" customHeight="1" x14ac:dyDescent="0.3">
      <c r="A143" s="507" t="s">
        <v>1610</v>
      </c>
      <c r="B143" s="508" t="s">
        <v>1508</v>
      </c>
      <c r="C143" s="508" t="s">
        <v>1480</v>
      </c>
      <c r="D143" s="508" t="s">
        <v>1501</v>
      </c>
      <c r="E143" s="508" t="s">
        <v>1502</v>
      </c>
      <c r="F143" s="512">
        <v>3</v>
      </c>
      <c r="G143" s="512">
        <v>1464</v>
      </c>
      <c r="H143" s="512"/>
      <c r="I143" s="512">
        <v>488</v>
      </c>
      <c r="J143" s="512"/>
      <c r="K143" s="512"/>
      <c r="L143" s="512"/>
      <c r="M143" s="512"/>
      <c r="N143" s="512"/>
      <c r="O143" s="512"/>
      <c r="P143" s="549"/>
      <c r="Q143" s="513"/>
    </row>
    <row r="144" spans="1:17" ht="14.4" customHeight="1" x14ac:dyDescent="0.3">
      <c r="A144" s="507" t="s">
        <v>1610</v>
      </c>
      <c r="B144" s="508" t="s">
        <v>1508</v>
      </c>
      <c r="C144" s="508" t="s">
        <v>1480</v>
      </c>
      <c r="D144" s="508" t="s">
        <v>1545</v>
      </c>
      <c r="E144" s="508" t="s">
        <v>1546</v>
      </c>
      <c r="F144" s="512">
        <v>210</v>
      </c>
      <c r="G144" s="512">
        <v>34230</v>
      </c>
      <c r="H144" s="512">
        <v>0.72916666666666663</v>
      </c>
      <c r="I144" s="512">
        <v>163</v>
      </c>
      <c r="J144" s="512">
        <v>288</v>
      </c>
      <c r="K144" s="512">
        <v>46944</v>
      </c>
      <c r="L144" s="512">
        <v>1</v>
      </c>
      <c r="M144" s="512">
        <v>163</v>
      </c>
      <c r="N144" s="512">
        <v>240</v>
      </c>
      <c r="O144" s="512">
        <v>39134</v>
      </c>
      <c r="P144" s="549">
        <v>0.8336315610088616</v>
      </c>
      <c r="Q144" s="513">
        <v>163.05833333333334</v>
      </c>
    </row>
    <row r="145" spans="1:17" ht="14.4" customHeight="1" x14ac:dyDescent="0.3">
      <c r="A145" s="507" t="s">
        <v>1610</v>
      </c>
      <c r="B145" s="508" t="s">
        <v>1508</v>
      </c>
      <c r="C145" s="508" t="s">
        <v>1480</v>
      </c>
      <c r="D145" s="508" t="s">
        <v>1545</v>
      </c>
      <c r="E145" s="508" t="s">
        <v>1547</v>
      </c>
      <c r="F145" s="512">
        <v>4</v>
      </c>
      <c r="G145" s="512">
        <v>652</v>
      </c>
      <c r="H145" s="512"/>
      <c r="I145" s="512">
        <v>163</v>
      </c>
      <c r="J145" s="512"/>
      <c r="K145" s="512"/>
      <c r="L145" s="512"/>
      <c r="M145" s="512"/>
      <c r="N145" s="512">
        <v>2</v>
      </c>
      <c r="O145" s="512">
        <v>326</v>
      </c>
      <c r="P145" s="549"/>
      <c r="Q145" s="513">
        <v>163</v>
      </c>
    </row>
    <row r="146" spans="1:17" ht="14.4" customHeight="1" x14ac:dyDescent="0.3">
      <c r="A146" s="507" t="s">
        <v>1610</v>
      </c>
      <c r="B146" s="508" t="s">
        <v>1508</v>
      </c>
      <c r="C146" s="508" t="s">
        <v>1480</v>
      </c>
      <c r="D146" s="508" t="s">
        <v>1549</v>
      </c>
      <c r="E146" s="508" t="s">
        <v>1513</v>
      </c>
      <c r="F146" s="512">
        <v>646</v>
      </c>
      <c r="G146" s="512">
        <v>46512</v>
      </c>
      <c r="H146" s="512">
        <v>1.0303030303030303</v>
      </c>
      <c r="I146" s="512">
        <v>72</v>
      </c>
      <c r="J146" s="512">
        <v>627</v>
      </c>
      <c r="K146" s="512">
        <v>45144</v>
      </c>
      <c r="L146" s="512">
        <v>1</v>
      </c>
      <c r="M146" s="512">
        <v>72</v>
      </c>
      <c r="N146" s="512">
        <v>663</v>
      </c>
      <c r="O146" s="512">
        <v>47774</v>
      </c>
      <c r="P146" s="549">
        <v>1.0582580187843347</v>
      </c>
      <c r="Q146" s="513">
        <v>72.057315233785829</v>
      </c>
    </row>
    <row r="147" spans="1:17" ht="14.4" customHeight="1" x14ac:dyDescent="0.3">
      <c r="A147" s="507" t="s">
        <v>1610</v>
      </c>
      <c r="B147" s="508" t="s">
        <v>1508</v>
      </c>
      <c r="C147" s="508" t="s">
        <v>1480</v>
      </c>
      <c r="D147" s="508" t="s">
        <v>1556</v>
      </c>
      <c r="E147" s="508" t="s">
        <v>1557</v>
      </c>
      <c r="F147" s="512">
        <v>27</v>
      </c>
      <c r="G147" s="512">
        <v>32697</v>
      </c>
      <c r="H147" s="512">
        <v>1</v>
      </c>
      <c r="I147" s="512">
        <v>1211</v>
      </c>
      <c r="J147" s="512">
        <v>27</v>
      </c>
      <c r="K147" s="512">
        <v>32697</v>
      </c>
      <c r="L147" s="512">
        <v>1</v>
      </c>
      <c r="M147" s="512">
        <v>1211</v>
      </c>
      <c r="N147" s="512">
        <v>31</v>
      </c>
      <c r="O147" s="512">
        <v>37572</v>
      </c>
      <c r="P147" s="549">
        <v>1.1490962473621433</v>
      </c>
      <c r="Q147" s="513">
        <v>1212</v>
      </c>
    </row>
    <row r="148" spans="1:17" ht="14.4" customHeight="1" x14ac:dyDescent="0.3">
      <c r="A148" s="507" t="s">
        <v>1610</v>
      </c>
      <c r="B148" s="508" t="s">
        <v>1508</v>
      </c>
      <c r="C148" s="508" t="s">
        <v>1480</v>
      </c>
      <c r="D148" s="508" t="s">
        <v>1558</v>
      </c>
      <c r="E148" s="508" t="s">
        <v>1559</v>
      </c>
      <c r="F148" s="512">
        <v>4</v>
      </c>
      <c r="G148" s="512">
        <v>456</v>
      </c>
      <c r="H148" s="512">
        <v>0.66666666666666663</v>
      </c>
      <c r="I148" s="512">
        <v>114</v>
      </c>
      <c r="J148" s="512">
        <v>6</v>
      </c>
      <c r="K148" s="512">
        <v>684</v>
      </c>
      <c r="L148" s="512">
        <v>1</v>
      </c>
      <c r="M148" s="512">
        <v>114</v>
      </c>
      <c r="N148" s="512">
        <v>3</v>
      </c>
      <c r="O148" s="512">
        <v>345</v>
      </c>
      <c r="P148" s="549">
        <v>0.50438596491228072</v>
      </c>
      <c r="Q148" s="513">
        <v>115</v>
      </c>
    </row>
    <row r="149" spans="1:17" ht="14.4" customHeight="1" x14ac:dyDescent="0.3">
      <c r="A149" s="507" t="s">
        <v>1610</v>
      </c>
      <c r="B149" s="508" t="s">
        <v>1508</v>
      </c>
      <c r="C149" s="508" t="s">
        <v>1480</v>
      </c>
      <c r="D149" s="508" t="s">
        <v>1558</v>
      </c>
      <c r="E149" s="508" t="s">
        <v>1560</v>
      </c>
      <c r="F149" s="512">
        <v>11</v>
      </c>
      <c r="G149" s="512">
        <v>1254</v>
      </c>
      <c r="H149" s="512">
        <v>1</v>
      </c>
      <c r="I149" s="512">
        <v>114</v>
      </c>
      <c r="J149" s="512">
        <v>11</v>
      </c>
      <c r="K149" s="512">
        <v>1254</v>
      </c>
      <c r="L149" s="512">
        <v>1</v>
      </c>
      <c r="M149" s="512">
        <v>114</v>
      </c>
      <c r="N149" s="512">
        <v>18</v>
      </c>
      <c r="O149" s="512">
        <v>2070</v>
      </c>
      <c r="P149" s="549">
        <v>1.6507177033492824</v>
      </c>
      <c r="Q149" s="513">
        <v>115</v>
      </c>
    </row>
    <row r="150" spans="1:17" ht="14.4" customHeight="1" x14ac:dyDescent="0.3">
      <c r="A150" s="507" t="s">
        <v>1610</v>
      </c>
      <c r="B150" s="508" t="s">
        <v>1508</v>
      </c>
      <c r="C150" s="508" t="s">
        <v>1480</v>
      </c>
      <c r="D150" s="508" t="s">
        <v>1561</v>
      </c>
      <c r="E150" s="508" t="s">
        <v>1562</v>
      </c>
      <c r="F150" s="512">
        <v>1</v>
      </c>
      <c r="G150" s="512">
        <v>346</v>
      </c>
      <c r="H150" s="512"/>
      <c r="I150" s="512">
        <v>346</v>
      </c>
      <c r="J150" s="512"/>
      <c r="K150" s="512"/>
      <c r="L150" s="512"/>
      <c r="M150" s="512"/>
      <c r="N150" s="512"/>
      <c r="O150" s="512"/>
      <c r="P150" s="549"/>
      <c r="Q150" s="513"/>
    </row>
    <row r="151" spans="1:17" ht="14.4" customHeight="1" x14ac:dyDescent="0.3">
      <c r="A151" s="507" t="s">
        <v>1478</v>
      </c>
      <c r="B151" s="508" t="s">
        <v>1508</v>
      </c>
      <c r="C151" s="508" t="s">
        <v>1480</v>
      </c>
      <c r="D151" s="508" t="s">
        <v>1512</v>
      </c>
      <c r="E151" s="508" t="s">
        <v>1513</v>
      </c>
      <c r="F151" s="512">
        <v>564</v>
      </c>
      <c r="G151" s="512">
        <v>119004</v>
      </c>
      <c r="H151" s="512">
        <v>1.0783938814531548</v>
      </c>
      <c r="I151" s="512">
        <v>211</v>
      </c>
      <c r="J151" s="512">
        <v>523</v>
      </c>
      <c r="K151" s="512">
        <v>110353</v>
      </c>
      <c r="L151" s="512">
        <v>1</v>
      </c>
      <c r="M151" s="512">
        <v>211</v>
      </c>
      <c r="N151" s="512">
        <v>487</v>
      </c>
      <c r="O151" s="512">
        <v>103244</v>
      </c>
      <c r="P151" s="549">
        <v>0.93557945864634395</v>
      </c>
      <c r="Q151" s="513">
        <v>212</v>
      </c>
    </row>
    <row r="152" spans="1:17" ht="14.4" customHeight="1" x14ac:dyDescent="0.3">
      <c r="A152" s="507" t="s">
        <v>1478</v>
      </c>
      <c r="B152" s="508" t="s">
        <v>1508</v>
      </c>
      <c r="C152" s="508" t="s">
        <v>1480</v>
      </c>
      <c r="D152" s="508" t="s">
        <v>1514</v>
      </c>
      <c r="E152" s="508" t="s">
        <v>1513</v>
      </c>
      <c r="F152" s="512">
        <v>3</v>
      </c>
      <c r="G152" s="512">
        <v>261</v>
      </c>
      <c r="H152" s="512"/>
      <c r="I152" s="512">
        <v>87</v>
      </c>
      <c r="J152" s="512"/>
      <c r="K152" s="512"/>
      <c r="L152" s="512"/>
      <c r="M152" s="512"/>
      <c r="N152" s="512"/>
      <c r="O152" s="512"/>
      <c r="P152" s="549"/>
      <c r="Q152" s="513"/>
    </row>
    <row r="153" spans="1:17" ht="14.4" customHeight="1" x14ac:dyDescent="0.3">
      <c r="A153" s="507" t="s">
        <v>1478</v>
      </c>
      <c r="B153" s="508" t="s">
        <v>1508</v>
      </c>
      <c r="C153" s="508" t="s">
        <v>1480</v>
      </c>
      <c r="D153" s="508" t="s">
        <v>1515</v>
      </c>
      <c r="E153" s="508" t="s">
        <v>1516</v>
      </c>
      <c r="F153" s="512">
        <v>348</v>
      </c>
      <c r="G153" s="512">
        <v>104748</v>
      </c>
      <c r="H153" s="512">
        <v>0.64564007421150282</v>
      </c>
      <c r="I153" s="512">
        <v>301</v>
      </c>
      <c r="J153" s="512">
        <v>539</v>
      </c>
      <c r="K153" s="512">
        <v>162239</v>
      </c>
      <c r="L153" s="512">
        <v>1</v>
      </c>
      <c r="M153" s="512">
        <v>301</v>
      </c>
      <c r="N153" s="512">
        <v>352</v>
      </c>
      <c r="O153" s="512">
        <v>106304</v>
      </c>
      <c r="P153" s="549">
        <v>0.65523086310936329</v>
      </c>
      <c r="Q153" s="513">
        <v>302</v>
      </c>
    </row>
    <row r="154" spans="1:17" ht="14.4" customHeight="1" x14ac:dyDescent="0.3">
      <c r="A154" s="507" t="s">
        <v>1478</v>
      </c>
      <c r="B154" s="508" t="s">
        <v>1508</v>
      </c>
      <c r="C154" s="508" t="s">
        <v>1480</v>
      </c>
      <c r="D154" s="508" t="s">
        <v>1517</v>
      </c>
      <c r="E154" s="508" t="s">
        <v>1518</v>
      </c>
      <c r="F154" s="512">
        <v>3</v>
      </c>
      <c r="G154" s="512">
        <v>297</v>
      </c>
      <c r="H154" s="512"/>
      <c r="I154" s="512">
        <v>99</v>
      </c>
      <c r="J154" s="512"/>
      <c r="K154" s="512"/>
      <c r="L154" s="512"/>
      <c r="M154" s="512"/>
      <c r="N154" s="512"/>
      <c r="O154" s="512"/>
      <c r="P154" s="549"/>
      <c r="Q154" s="513"/>
    </row>
    <row r="155" spans="1:17" ht="14.4" customHeight="1" x14ac:dyDescent="0.3">
      <c r="A155" s="507" t="s">
        <v>1478</v>
      </c>
      <c r="B155" s="508" t="s">
        <v>1508</v>
      </c>
      <c r="C155" s="508" t="s">
        <v>1480</v>
      </c>
      <c r="D155" s="508" t="s">
        <v>1517</v>
      </c>
      <c r="E155" s="508" t="s">
        <v>1519</v>
      </c>
      <c r="F155" s="512">
        <v>3</v>
      </c>
      <c r="G155" s="512">
        <v>297</v>
      </c>
      <c r="H155" s="512"/>
      <c r="I155" s="512">
        <v>99</v>
      </c>
      <c r="J155" s="512"/>
      <c r="K155" s="512"/>
      <c r="L155" s="512"/>
      <c r="M155" s="512"/>
      <c r="N155" s="512"/>
      <c r="O155" s="512"/>
      <c r="P155" s="549"/>
      <c r="Q155" s="513"/>
    </row>
    <row r="156" spans="1:17" ht="14.4" customHeight="1" x14ac:dyDescent="0.3">
      <c r="A156" s="507" t="s">
        <v>1478</v>
      </c>
      <c r="B156" s="508" t="s">
        <v>1508</v>
      </c>
      <c r="C156" s="508" t="s">
        <v>1480</v>
      </c>
      <c r="D156" s="508" t="s">
        <v>1522</v>
      </c>
      <c r="E156" s="508" t="s">
        <v>1523</v>
      </c>
      <c r="F156" s="512">
        <v>286</v>
      </c>
      <c r="G156" s="512">
        <v>39182</v>
      </c>
      <c r="H156" s="512">
        <v>1.2118644067796611</v>
      </c>
      <c r="I156" s="512">
        <v>137</v>
      </c>
      <c r="J156" s="512">
        <v>236</v>
      </c>
      <c r="K156" s="512">
        <v>32332</v>
      </c>
      <c r="L156" s="512">
        <v>1</v>
      </c>
      <c r="M156" s="512">
        <v>137</v>
      </c>
      <c r="N156" s="512">
        <v>207</v>
      </c>
      <c r="O156" s="512">
        <v>28359</v>
      </c>
      <c r="P156" s="549">
        <v>0.8771186440677966</v>
      </c>
      <c r="Q156" s="513">
        <v>137</v>
      </c>
    </row>
    <row r="157" spans="1:17" ht="14.4" customHeight="1" x14ac:dyDescent="0.3">
      <c r="A157" s="507" t="s">
        <v>1478</v>
      </c>
      <c r="B157" s="508" t="s">
        <v>1508</v>
      </c>
      <c r="C157" s="508" t="s">
        <v>1480</v>
      </c>
      <c r="D157" s="508" t="s">
        <v>1524</v>
      </c>
      <c r="E157" s="508" t="s">
        <v>1523</v>
      </c>
      <c r="F157" s="512">
        <v>1</v>
      </c>
      <c r="G157" s="512">
        <v>183</v>
      </c>
      <c r="H157" s="512"/>
      <c r="I157" s="512">
        <v>183</v>
      </c>
      <c r="J157" s="512"/>
      <c r="K157" s="512"/>
      <c r="L157" s="512"/>
      <c r="M157" s="512"/>
      <c r="N157" s="512">
        <v>1</v>
      </c>
      <c r="O157" s="512">
        <v>184</v>
      </c>
      <c r="P157" s="549"/>
      <c r="Q157" s="513">
        <v>184</v>
      </c>
    </row>
    <row r="158" spans="1:17" ht="14.4" customHeight="1" x14ac:dyDescent="0.3">
      <c r="A158" s="507" t="s">
        <v>1478</v>
      </c>
      <c r="B158" s="508" t="s">
        <v>1508</v>
      </c>
      <c r="C158" s="508" t="s">
        <v>1480</v>
      </c>
      <c r="D158" s="508" t="s">
        <v>1527</v>
      </c>
      <c r="E158" s="508" t="s">
        <v>1528</v>
      </c>
      <c r="F158" s="512">
        <v>3</v>
      </c>
      <c r="G158" s="512">
        <v>1917</v>
      </c>
      <c r="H158" s="512">
        <v>1.5</v>
      </c>
      <c r="I158" s="512">
        <v>639</v>
      </c>
      <c r="J158" s="512">
        <v>2</v>
      </c>
      <c r="K158" s="512">
        <v>1278</v>
      </c>
      <c r="L158" s="512">
        <v>1</v>
      </c>
      <c r="M158" s="512">
        <v>639</v>
      </c>
      <c r="N158" s="512"/>
      <c r="O158" s="512"/>
      <c r="P158" s="549"/>
      <c r="Q158" s="513"/>
    </row>
    <row r="159" spans="1:17" ht="14.4" customHeight="1" x14ac:dyDescent="0.3">
      <c r="A159" s="507" t="s">
        <v>1478</v>
      </c>
      <c r="B159" s="508" t="s">
        <v>1508</v>
      </c>
      <c r="C159" s="508" t="s">
        <v>1480</v>
      </c>
      <c r="D159" s="508" t="s">
        <v>1532</v>
      </c>
      <c r="E159" s="508" t="s">
        <v>1533</v>
      </c>
      <c r="F159" s="512">
        <v>14</v>
      </c>
      <c r="G159" s="512">
        <v>2422</v>
      </c>
      <c r="H159" s="512">
        <v>0.66666666666666663</v>
      </c>
      <c r="I159" s="512">
        <v>173</v>
      </c>
      <c r="J159" s="512">
        <v>21</v>
      </c>
      <c r="K159" s="512">
        <v>3633</v>
      </c>
      <c r="L159" s="512">
        <v>1</v>
      </c>
      <c r="M159" s="512">
        <v>173</v>
      </c>
      <c r="N159" s="512">
        <v>17</v>
      </c>
      <c r="O159" s="512">
        <v>2958</v>
      </c>
      <c r="P159" s="549">
        <v>0.81420313790255983</v>
      </c>
      <c r="Q159" s="513">
        <v>174</v>
      </c>
    </row>
    <row r="160" spans="1:17" ht="14.4" customHeight="1" x14ac:dyDescent="0.3">
      <c r="A160" s="507" t="s">
        <v>1478</v>
      </c>
      <c r="B160" s="508" t="s">
        <v>1508</v>
      </c>
      <c r="C160" s="508" t="s">
        <v>1480</v>
      </c>
      <c r="D160" s="508" t="s">
        <v>1534</v>
      </c>
      <c r="E160" s="508" t="s">
        <v>1535</v>
      </c>
      <c r="F160" s="512">
        <v>487</v>
      </c>
      <c r="G160" s="512">
        <v>8279</v>
      </c>
      <c r="H160" s="512">
        <v>2.7359550561797752</v>
      </c>
      <c r="I160" s="512">
        <v>17</v>
      </c>
      <c r="J160" s="512">
        <v>178</v>
      </c>
      <c r="K160" s="512">
        <v>3026</v>
      </c>
      <c r="L160" s="512">
        <v>1</v>
      </c>
      <c r="M160" s="512">
        <v>17</v>
      </c>
      <c r="N160" s="512">
        <v>388</v>
      </c>
      <c r="O160" s="512">
        <v>6596</v>
      </c>
      <c r="P160" s="549">
        <v>2.1797752808988764</v>
      </c>
      <c r="Q160" s="513">
        <v>17</v>
      </c>
    </row>
    <row r="161" spans="1:17" ht="14.4" customHeight="1" x14ac:dyDescent="0.3">
      <c r="A161" s="507" t="s">
        <v>1478</v>
      </c>
      <c r="B161" s="508" t="s">
        <v>1508</v>
      </c>
      <c r="C161" s="508" t="s">
        <v>1480</v>
      </c>
      <c r="D161" s="508" t="s">
        <v>1534</v>
      </c>
      <c r="E161" s="508" t="s">
        <v>1536</v>
      </c>
      <c r="F161" s="512"/>
      <c r="G161" s="512"/>
      <c r="H161" s="512"/>
      <c r="I161" s="512"/>
      <c r="J161" s="512">
        <v>223</v>
      </c>
      <c r="K161" s="512">
        <v>3791</v>
      </c>
      <c r="L161" s="512">
        <v>1</v>
      </c>
      <c r="M161" s="512">
        <v>17</v>
      </c>
      <c r="N161" s="512"/>
      <c r="O161" s="512"/>
      <c r="P161" s="549"/>
      <c r="Q161" s="513"/>
    </row>
    <row r="162" spans="1:17" ht="14.4" customHeight="1" x14ac:dyDescent="0.3">
      <c r="A162" s="507" t="s">
        <v>1478</v>
      </c>
      <c r="B162" s="508" t="s">
        <v>1508</v>
      </c>
      <c r="C162" s="508" t="s">
        <v>1480</v>
      </c>
      <c r="D162" s="508" t="s">
        <v>1537</v>
      </c>
      <c r="E162" s="508" t="s">
        <v>1538</v>
      </c>
      <c r="F162" s="512"/>
      <c r="G162" s="512"/>
      <c r="H162" s="512"/>
      <c r="I162" s="512"/>
      <c r="J162" s="512">
        <v>40</v>
      </c>
      <c r="K162" s="512">
        <v>10960</v>
      </c>
      <c r="L162" s="512">
        <v>1</v>
      </c>
      <c r="M162" s="512">
        <v>274</v>
      </c>
      <c r="N162" s="512">
        <v>13</v>
      </c>
      <c r="O162" s="512">
        <v>3562</v>
      </c>
      <c r="P162" s="549">
        <v>0.32500000000000001</v>
      </c>
      <c r="Q162" s="513">
        <v>274</v>
      </c>
    </row>
    <row r="163" spans="1:17" ht="14.4" customHeight="1" x14ac:dyDescent="0.3">
      <c r="A163" s="507" t="s">
        <v>1478</v>
      </c>
      <c r="B163" s="508" t="s">
        <v>1508</v>
      </c>
      <c r="C163" s="508" t="s">
        <v>1480</v>
      </c>
      <c r="D163" s="508" t="s">
        <v>1537</v>
      </c>
      <c r="E163" s="508" t="s">
        <v>1539</v>
      </c>
      <c r="F163" s="512">
        <v>157</v>
      </c>
      <c r="G163" s="512">
        <v>42861</v>
      </c>
      <c r="H163" s="512"/>
      <c r="I163" s="512">
        <v>273</v>
      </c>
      <c r="J163" s="512"/>
      <c r="K163" s="512"/>
      <c r="L163" s="512"/>
      <c r="M163" s="512"/>
      <c r="N163" s="512">
        <v>160</v>
      </c>
      <c r="O163" s="512">
        <v>43840</v>
      </c>
      <c r="P163" s="549"/>
      <c r="Q163" s="513">
        <v>274</v>
      </c>
    </row>
    <row r="164" spans="1:17" ht="14.4" customHeight="1" x14ac:dyDescent="0.3">
      <c r="A164" s="507" t="s">
        <v>1478</v>
      </c>
      <c r="B164" s="508" t="s">
        <v>1508</v>
      </c>
      <c r="C164" s="508" t="s">
        <v>1480</v>
      </c>
      <c r="D164" s="508" t="s">
        <v>1540</v>
      </c>
      <c r="E164" s="508" t="s">
        <v>1541</v>
      </c>
      <c r="F164" s="512">
        <v>198</v>
      </c>
      <c r="G164" s="512">
        <v>28116</v>
      </c>
      <c r="H164" s="512">
        <v>1.1511627906976745</v>
      </c>
      <c r="I164" s="512">
        <v>142</v>
      </c>
      <c r="J164" s="512">
        <v>172</v>
      </c>
      <c r="K164" s="512">
        <v>24424</v>
      </c>
      <c r="L164" s="512">
        <v>1</v>
      </c>
      <c r="M164" s="512">
        <v>142</v>
      </c>
      <c r="N164" s="512">
        <v>184</v>
      </c>
      <c r="O164" s="512">
        <v>26109</v>
      </c>
      <c r="P164" s="549">
        <v>1.0689895185063871</v>
      </c>
      <c r="Q164" s="513">
        <v>141.89673913043478</v>
      </c>
    </row>
    <row r="165" spans="1:17" ht="14.4" customHeight="1" x14ac:dyDescent="0.3">
      <c r="A165" s="507" t="s">
        <v>1478</v>
      </c>
      <c r="B165" s="508" t="s">
        <v>1508</v>
      </c>
      <c r="C165" s="508" t="s">
        <v>1480</v>
      </c>
      <c r="D165" s="508" t="s">
        <v>1542</v>
      </c>
      <c r="E165" s="508" t="s">
        <v>1541</v>
      </c>
      <c r="F165" s="512">
        <v>287</v>
      </c>
      <c r="G165" s="512">
        <v>22386</v>
      </c>
      <c r="H165" s="512">
        <v>1.2161016949152543</v>
      </c>
      <c r="I165" s="512">
        <v>78</v>
      </c>
      <c r="J165" s="512">
        <v>236</v>
      </c>
      <c r="K165" s="512">
        <v>18408</v>
      </c>
      <c r="L165" s="512">
        <v>1</v>
      </c>
      <c r="M165" s="512">
        <v>78</v>
      </c>
      <c r="N165" s="512">
        <v>207</v>
      </c>
      <c r="O165" s="512">
        <v>16166</v>
      </c>
      <c r="P165" s="549">
        <v>0.87820512820512819</v>
      </c>
      <c r="Q165" s="513">
        <v>78.096618357487927</v>
      </c>
    </row>
    <row r="166" spans="1:17" ht="14.4" customHeight="1" x14ac:dyDescent="0.3">
      <c r="A166" s="507" t="s">
        <v>1478</v>
      </c>
      <c r="B166" s="508" t="s">
        <v>1508</v>
      </c>
      <c r="C166" s="508" t="s">
        <v>1480</v>
      </c>
      <c r="D166" s="508" t="s">
        <v>1543</v>
      </c>
      <c r="E166" s="508" t="s">
        <v>1544</v>
      </c>
      <c r="F166" s="512">
        <v>198</v>
      </c>
      <c r="G166" s="512">
        <v>61974</v>
      </c>
      <c r="H166" s="512">
        <v>1.1474966671604208</v>
      </c>
      <c r="I166" s="512">
        <v>313</v>
      </c>
      <c r="J166" s="512">
        <v>172</v>
      </c>
      <c r="K166" s="512">
        <v>54008</v>
      </c>
      <c r="L166" s="512">
        <v>1</v>
      </c>
      <c r="M166" s="512">
        <v>314</v>
      </c>
      <c r="N166" s="512">
        <v>184</v>
      </c>
      <c r="O166" s="512">
        <v>57776</v>
      </c>
      <c r="P166" s="549">
        <v>1.069767441860465</v>
      </c>
      <c r="Q166" s="513">
        <v>314</v>
      </c>
    </row>
    <row r="167" spans="1:17" ht="14.4" customHeight="1" x14ac:dyDescent="0.3">
      <c r="A167" s="507" t="s">
        <v>1478</v>
      </c>
      <c r="B167" s="508" t="s">
        <v>1508</v>
      </c>
      <c r="C167" s="508" t="s">
        <v>1480</v>
      </c>
      <c r="D167" s="508" t="s">
        <v>1545</v>
      </c>
      <c r="E167" s="508" t="s">
        <v>1546</v>
      </c>
      <c r="F167" s="512">
        <v>266</v>
      </c>
      <c r="G167" s="512">
        <v>43358</v>
      </c>
      <c r="H167" s="512">
        <v>0.75783475783475784</v>
      </c>
      <c r="I167" s="512">
        <v>163</v>
      </c>
      <c r="J167" s="512">
        <v>351</v>
      </c>
      <c r="K167" s="512">
        <v>57213</v>
      </c>
      <c r="L167" s="512">
        <v>1</v>
      </c>
      <c r="M167" s="512">
        <v>163</v>
      </c>
      <c r="N167" s="512">
        <v>200</v>
      </c>
      <c r="O167" s="512">
        <v>32618</v>
      </c>
      <c r="P167" s="549">
        <v>0.57011518361211611</v>
      </c>
      <c r="Q167" s="513">
        <v>163.09</v>
      </c>
    </row>
    <row r="168" spans="1:17" ht="14.4" customHeight="1" x14ac:dyDescent="0.3">
      <c r="A168" s="507" t="s">
        <v>1478</v>
      </c>
      <c r="B168" s="508" t="s">
        <v>1508</v>
      </c>
      <c r="C168" s="508" t="s">
        <v>1480</v>
      </c>
      <c r="D168" s="508" t="s">
        <v>1545</v>
      </c>
      <c r="E168" s="508" t="s">
        <v>1547</v>
      </c>
      <c r="F168" s="512"/>
      <c r="G168" s="512"/>
      <c r="H168" s="512"/>
      <c r="I168" s="512"/>
      <c r="J168" s="512"/>
      <c r="K168" s="512"/>
      <c r="L168" s="512"/>
      <c r="M168" s="512"/>
      <c r="N168" s="512">
        <v>1</v>
      </c>
      <c r="O168" s="512">
        <v>163</v>
      </c>
      <c r="P168" s="549"/>
      <c r="Q168" s="513">
        <v>163</v>
      </c>
    </row>
    <row r="169" spans="1:17" ht="14.4" customHeight="1" x14ac:dyDescent="0.3">
      <c r="A169" s="507" t="s">
        <v>1478</v>
      </c>
      <c r="B169" s="508" t="s">
        <v>1508</v>
      </c>
      <c r="C169" s="508" t="s">
        <v>1480</v>
      </c>
      <c r="D169" s="508" t="s">
        <v>1549</v>
      </c>
      <c r="E169" s="508" t="s">
        <v>1513</v>
      </c>
      <c r="F169" s="512">
        <v>542</v>
      </c>
      <c r="G169" s="512">
        <v>39024</v>
      </c>
      <c r="H169" s="512">
        <v>1.0949494949494949</v>
      </c>
      <c r="I169" s="512">
        <v>72</v>
      </c>
      <c r="J169" s="512">
        <v>495</v>
      </c>
      <c r="K169" s="512">
        <v>35640</v>
      </c>
      <c r="L169" s="512">
        <v>1</v>
      </c>
      <c r="M169" s="512">
        <v>72</v>
      </c>
      <c r="N169" s="512">
        <v>466</v>
      </c>
      <c r="O169" s="512">
        <v>33601</v>
      </c>
      <c r="P169" s="549">
        <v>0.94278900112233444</v>
      </c>
      <c r="Q169" s="513">
        <v>72.105150214592271</v>
      </c>
    </row>
    <row r="170" spans="1:17" ht="14.4" customHeight="1" x14ac:dyDescent="0.3">
      <c r="A170" s="507" t="s">
        <v>1478</v>
      </c>
      <c r="B170" s="508" t="s">
        <v>1508</v>
      </c>
      <c r="C170" s="508" t="s">
        <v>1480</v>
      </c>
      <c r="D170" s="508" t="s">
        <v>1553</v>
      </c>
      <c r="E170" s="508" t="s">
        <v>1555</v>
      </c>
      <c r="F170" s="512">
        <v>3</v>
      </c>
      <c r="G170" s="512">
        <v>687</v>
      </c>
      <c r="H170" s="512"/>
      <c r="I170" s="512">
        <v>229</v>
      </c>
      <c r="J170" s="512"/>
      <c r="K170" s="512"/>
      <c r="L170" s="512"/>
      <c r="M170" s="512"/>
      <c r="N170" s="512"/>
      <c r="O170" s="512"/>
      <c r="P170" s="549"/>
      <c r="Q170" s="513"/>
    </row>
    <row r="171" spans="1:17" ht="14.4" customHeight="1" x14ac:dyDescent="0.3">
      <c r="A171" s="507" t="s">
        <v>1478</v>
      </c>
      <c r="B171" s="508" t="s">
        <v>1508</v>
      </c>
      <c r="C171" s="508" t="s">
        <v>1480</v>
      </c>
      <c r="D171" s="508" t="s">
        <v>1556</v>
      </c>
      <c r="E171" s="508" t="s">
        <v>1557</v>
      </c>
      <c r="F171" s="512">
        <v>21</v>
      </c>
      <c r="G171" s="512">
        <v>25431</v>
      </c>
      <c r="H171" s="512">
        <v>0.875</v>
      </c>
      <c r="I171" s="512">
        <v>1211</v>
      </c>
      <c r="J171" s="512">
        <v>24</v>
      </c>
      <c r="K171" s="512">
        <v>29064</v>
      </c>
      <c r="L171" s="512">
        <v>1</v>
      </c>
      <c r="M171" s="512">
        <v>1211</v>
      </c>
      <c r="N171" s="512">
        <v>29</v>
      </c>
      <c r="O171" s="512">
        <v>35148</v>
      </c>
      <c r="P171" s="549">
        <v>1.2093311312964492</v>
      </c>
      <c r="Q171" s="513">
        <v>1212</v>
      </c>
    </row>
    <row r="172" spans="1:17" ht="14.4" customHeight="1" x14ac:dyDescent="0.3">
      <c r="A172" s="507" t="s">
        <v>1478</v>
      </c>
      <c r="B172" s="508" t="s">
        <v>1508</v>
      </c>
      <c r="C172" s="508" t="s">
        <v>1480</v>
      </c>
      <c r="D172" s="508" t="s">
        <v>1558</v>
      </c>
      <c r="E172" s="508" t="s">
        <v>1559</v>
      </c>
      <c r="F172" s="512">
        <v>5</v>
      </c>
      <c r="G172" s="512">
        <v>570</v>
      </c>
      <c r="H172" s="512">
        <v>2.5</v>
      </c>
      <c r="I172" s="512">
        <v>114</v>
      </c>
      <c r="J172" s="512">
        <v>2</v>
      </c>
      <c r="K172" s="512">
        <v>228</v>
      </c>
      <c r="L172" s="512">
        <v>1</v>
      </c>
      <c r="M172" s="512">
        <v>114</v>
      </c>
      <c r="N172" s="512">
        <v>4</v>
      </c>
      <c r="O172" s="512">
        <v>460</v>
      </c>
      <c r="P172" s="549">
        <v>2.0175438596491229</v>
      </c>
      <c r="Q172" s="513">
        <v>115</v>
      </c>
    </row>
    <row r="173" spans="1:17" ht="14.4" customHeight="1" x14ac:dyDescent="0.3">
      <c r="A173" s="507" t="s">
        <v>1478</v>
      </c>
      <c r="B173" s="508" t="s">
        <v>1508</v>
      </c>
      <c r="C173" s="508" t="s">
        <v>1480</v>
      </c>
      <c r="D173" s="508" t="s">
        <v>1558</v>
      </c>
      <c r="E173" s="508" t="s">
        <v>1560</v>
      </c>
      <c r="F173" s="512">
        <v>9</v>
      </c>
      <c r="G173" s="512">
        <v>1026</v>
      </c>
      <c r="H173" s="512">
        <v>0.5</v>
      </c>
      <c r="I173" s="512">
        <v>114</v>
      </c>
      <c r="J173" s="512">
        <v>18</v>
      </c>
      <c r="K173" s="512">
        <v>2052</v>
      </c>
      <c r="L173" s="512">
        <v>1</v>
      </c>
      <c r="M173" s="512">
        <v>114</v>
      </c>
      <c r="N173" s="512">
        <v>12</v>
      </c>
      <c r="O173" s="512">
        <v>1380</v>
      </c>
      <c r="P173" s="549">
        <v>0.67251461988304095</v>
      </c>
      <c r="Q173" s="513">
        <v>115</v>
      </c>
    </row>
    <row r="174" spans="1:17" ht="14.4" customHeight="1" x14ac:dyDescent="0.3">
      <c r="A174" s="507" t="s">
        <v>1478</v>
      </c>
      <c r="B174" s="508" t="s">
        <v>1508</v>
      </c>
      <c r="C174" s="508" t="s">
        <v>1480</v>
      </c>
      <c r="D174" s="508" t="s">
        <v>1561</v>
      </c>
      <c r="E174" s="508" t="s">
        <v>1562</v>
      </c>
      <c r="F174" s="512">
        <v>3</v>
      </c>
      <c r="G174" s="512">
        <v>1038</v>
      </c>
      <c r="H174" s="512"/>
      <c r="I174" s="512">
        <v>346</v>
      </c>
      <c r="J174" s="512"/>
      <c r="K174" s="512"/>
      <c r="L174" s="512"/>
      <c r="M174" s="512"/>
      <c r="N174" s="512"/>
      <c r="O174" s="512"/>
      <c r="P174" s="549"/>
      <c r="Q174" s="513"/>
    </row>
    <row r="175" spans="1:17" ht="14.4" customHeight="1" x14ac:dyDescent="0.3">
      <c r="A175" s="507" t="s">
        <v>1478</v>
      </c>
      <c r="B175" s="508" t="s">
        <v>1508</v>
      </c>
      <c r="C175" s="508" t="s">
        <v>1480</v>
      </c>
      <c r="D175" s="508" t="s">
        <v>1570</v>
      </c>
      <c r="E175" s="508" t="s">
        <v>1571</v>
      </c>
      <c r="F175" s="512">
        <v>1</v>
      </c>
      <c r="G175" s="512">
        <v>301</v>
      </c>
      <c r="H175" s="512"/>
      <c r="I175" s="512">
        <v>301</v>
      </c>
      <c r="J175" s="512"/>
      <c r="K175" s="512"/>
      <c r="L175" s="512"/>
      <c r="M175" s="512"/>
      <c r="N175" s="512"/>
      <c r="O175" s="512"/>
      <c r="P175" s="549"/>
      <c r="Q175" s="513"/>
    </row>
    <row r="176" spans="1:17" ht="14.4" customHeight="1" x14ac:dyDescent="0.3">
      <c r="A176" s="507" t="s">
        <v>1611</v>
      </c>
      <c r="B176" s="508" t="s">
        <v>1508</v>
      </c>
      <c r="C176" s="508" t="s">
        <v>1480</v>
      </c>
      <c r="D176" s="508" t="s">
        <v>1512</v>
      </c>
      <c r="E176" s="508" t="s">
        <v>1513</v>
      </c>
      <c r="F176" s="512">
        <v>614</v>
      </c>
      <c r="G176" s="512">
        <v>129554</v>
      </c>
      <c r="H176" s="512">
        <v>1.025041736227045</v>
      </c>
      <c r="I176" s="512">
        <v>211</v>
      </c>
      <c r="J176" s="512">
        <v>599</v>
      </c>
      <c r="K176" s="512">
        <v>126389</v>
      </c>
      <c r="L176" s="512">
        <v>1</v>
      </c>
      <c r="M176" s="512">
        <v>211</v>
      </c>
      <c r="N176" s="512">
        <v>753</v>
      </c>
      <c r="O176" s="512">
        <v>159636</v>
      </c>
      <c r="P176" s="549">
        <v>1.2630529555578414</v>
      </c>
      <c r="Q176" s="513">
        <v>212</v>
      </c>
    </row>
    <row r="177" spans="1:17" ht="14.4" customHeight="1" x14ac:dyDescent="0.3">
      <c r="A177" s="507" t="s">
        <v>1611</v>
      </c>
      <c r="B177" s="508" t="s">
        <v>1508</v>
      </c>
      <c r="C177" s="508" t="s">
        <v>1480</v>
      </c>
      <c r="D177" s="508" t="s">
        <v>1515</v>
      </c>
      <c r="E177" s="508" t="s">
        <v>1516</v>
      </c>
      <c r="F177" s="512">
        <v>513</v>
      </c>
      <c r="G177" s="512">
        <v>154413</v>
      </c>
      <c r="H177" s="512">
        <v>1.8</v>
      </c>
      <c r="I177" s="512">
        <v>301</v>
      </c>
      <c r="J177" s="512">
        <v>285</v>
      </c>
      <c r="K177" s="512">
        <v>85785</v>
      </c>
      <c r="L177" s="512">
        <v>1</v>
      </c>
      <c r="M177" s="512">
        <v>301</v>
      </c>
      <c r="N177" s="512">
        <v>611</v>
      </c>
      <c r="O177" s="512">
        <v>184522</v>
      </c>
      <c r="P177" s="549">
        <v>2.150982106428863</v>
      </c>
      <c r="Q177" s="513">
        <v>302</v>
      </c>
    </row>
    <row r="178" spans="1:17" ht="14.4" customHeight="1" x14ac:dyDescent="0.3">
      <c r="A178" s="507" t="s">
        <v>1611</v>
      </c>
      <c r="B178" s="508" t="s">
        <v>1508</v>
      </c>
      <c r="C178" s="508" t="s">
        <v>1480</v>
      </c>
      <c r="D178" s="508" t="s">
        <v>1517</v>
      </c>
      <c r="E178" s="508" t="s">
        <v>1518</v>
      </c>
      <c r="F178" s="512"/>
      <c r="G178" s="512"/>
      <c r="H178" s="512"/>
      <c r="I178" s="512"/>
      <c r="J178" s="512">
        <v>6</v>
      </c>
      <c r="K178" s="512">
        <v>594</v>
      </c>
      <c r="L178" s="512">
        <v>1</v>
      </c>
      <c r="M178" s="512">
        <v>99</v>
      </c>
      <c r="N178" s="512">
        <v>12</v>
      </c>
      <c r="O178" s="512">
        <v>1200</v>
      </c>
      <c r="P178" s="549">
        <v>2.0202020202020203</v>
      </c>
      <c r="Q178" s="513">
        <v>100</v>
      </c>
    </row>
    <row r="179" spans="1:17" ht="14.4" customHeight="1" x14ac:dyDescent="0.3">
      <c r="A179" s="507" t="s">
        <v>1611</v>
      </c>
      <c r="B179" s="508" t="s">
        <v>1508</v>
      </c>
      <c r="C179" s="508" t="s">
        <v>1480</v>
      </c>
      <c r="D179" s="508" t="s">
        <v>1517</v>
      </c>
      <c r="E179" s="508" t="s">
        <v>1519</v>
      </c>
      <c r="F179" s="512">
        <v>9</v>
      </c>
      <c r="G179" s="512">
        <v>891</v>
      </c>
      <c r="H179" s="512"/>
      <c r="I179" s="512">
        <v>99</v>
      </c>
      <c r="J179" s="512"/>
      <c r="K179" s="512"/>
      <c r="L179" s="512"/>
      <c r="M179" s="512"/>
      <c r="N179" s="512"/>
      <c r="O179" s="512"/>
      <c r="P179" s="549"/>
      <c r="Q179" s="513"/>
    </row>
    <row r="180" spans="1:17" ht="14.4" customHeight="1" x14ac:dyDescent="0.3">
      <c r="A180" s="507" t="s">
        <v>1611</v>
      </c>
      <c r="B180" s="508" t="s">
        <v>1508</v>
      </c>
      <c r="C180" s="508" t="s">
        <v>1480</v>
      </c>
      <c r="D180" s="508" t="s">
        <v>1522</v>
      </c>
      <c r="E180" s="508" t="s">
        <v>1523</v>
      </c>
      <c r="F180" s="512">
        <v>149</v>
      </c>
      <c r="G180" s="512">
        <v>20413</v>
      </c>
      <c r="H180" s="512">
        <v>1.2521008403361344</v>
      </c>
      <c r="I180" s="512">
        <v>137</v>
      </c>
      <c r="J180" s="512">
        <v>119</v>
      </c>
      <c r="K180" s="512">
        <v>16303</v>
      </c>
      <c r="L180" s="512">
        <v>1</v>
      </c>
      <c r="M180" s="512">
        <v>137</v>
      </c>
      <c r="N180" s="512">
        <v>102</v>
      </c>
      <c r="O180" s="512">
        <v>13974</v>
      </c>
      <c r="P180" s="549">
        <v>0.8571428571428571</v>
      </c>
      <c r="Q180" s="513">
        <v>137</v>
      </c>
    </row>
    <row r="181" spans="1:17" ht="14.4" customHeight="1" x14ac:dyDescent="0.3">
      <c r="A181" s="507" t="s">
        <v>1611</v>
      </c>
      <c r="B181" s="508" t="s">
        <v>1508</v>
      </c>
      <c r="C181" s="508" t="s">
        <v>1480</v>
      </c>
      <c r="D181" s="508" t="s">
        <v>1527</v>
      </c>
      <c r="E181" s="508" t="s">
        <v>1528</v>
      </c>
      <c r="F181" s="512"/>
      <c r="G181" s="512"/>
      <c r="H181" s="512"/>
      <c r="I181" s="512"/>
      <c r="J181" s="512">
        <v>1</v>
      </c>
      <c r="K181" s="512">
        <v>639</v>
      </c>
      <c r="L181" s="512">
        <v>1</v>
      </c>
      <c r="M181" s="512">
        <v>639</v>
      </c>
      <c r="N181" s="512">
        <v>1</v>
      </c>
      <c r="O181" s="512">
        <v>640</v>
      </c>
      <c r="P181" s="549">
        <v>1.0015649452269171</v>
      </c>
      <c r="Q181" s="513">
        <v>640</v>
      </c>
    </row>
    <row r="182" spans="1:17" ht="14.4" customHeight="1" x14ac:dyDescent="0.3">
      <c r="A182" s="507" t="s">
        <v>1611</v>
      </c>
      <c r="B182" s="508" t="s">
        <v>1508</v>
      </c>
      <c r="C182" s="508" t="s">
        <v>1480</v>
      </c>
      <c r="D182" s="508" t="s">
        <v>1532</v>
      </c>
      <c r="E182" s="508" t="s">
        <v>1533</v>
      </c>
      <c r="F182" s="512">
        <v>15</v>
      </c>
      <c r="G182" s="512">
        <v>2595</v>
      </c>
      <c r="H182" s="512">
        <v>1.0714285714285714</v>
      </c>
      <c r="I182" s="512">
        <v>173</v>
      </c>
      <c r="J182" s="512">
        <v>14</v>
      </c>
      <c r="K182" s="512">
        <v>2422</v>
      </c>
      <c r="L182" s="512">
        <v>1</v>
      </c>
      <c r="M182" s="512">
        <v>173</v>
      </c>
      <c r="N182" s="512">
        <v>19</v>
      </c>
      <c r="O182" s="512">
        <v>3306</v>
      </c>
      <c r="P182" s="549">
        <v>1.3649876135425267</v>
      </c>
      <c r="Q182" s="513">
        <v>174</v>
      </c>
    </row>
    <row r="183" spans="1:17" ht="14.4" customHeight="1" x14ac:dyDescent="0.3">
      <c r="A183" s="507" t="s">
        <v>1611</v>
      </c>
      <c r="B183" s="508" t="s">
        <v>1508</v>
      </c>
      <c r="C183" s="508" t="s">
        <v>1480</v>
      </c>
      <c r="D183" s="508" t="s">
        <v>1499</v>
      </c>
      <c r="E183" s="508" t="s">
        <v>1500</v>
      </c>
      <c r="F183" s="512">
        <v>1</v>
      </c>
      <c r="G183" s="512">
        <v>384</v>
      </c>
      <c r="H183" s="512"/>
      <c r="I183" s="512">
        <v>384</v>
      </c>
      <c r="J183" s="512"/>
      <c r="K183" s="512"/>
      <c r="L183" s="512"/>
      <c r="M183" s="512"/>
      <c r="N183" s="512"/>
      <c r="O183" s="512"/>
      <c r="P183" s="549"/>
      <c r="Q183" s="513"/>
    </row>
    <row r="184" spans="1:17" ht="14.4" customHeight="1" x14ac:dyDescent="0.3">
      <c r="A184" s="507" t="s">
        <v>1611</v>
      </c>
      <c r="B184" s="508" t="s">
        <v>1508</v>
      </c>
      <c r="C184" s="508" t="s">
        <v>1480</v>
      </c>
      <c r="D184" s="508" t="s">
        <v>1534</v>
      </c>
      <c r="E184" s="508" t="s">
        <v>1535</v>
      </c>
      <c r="F184" s="512">
        <v>307</v>
      </c>
      <c r="G184" s="512">
        <v>5219</v>
      </c>
      <c r="H184" s="512">
        <v>2.3984375</v>
      </c>
      <c r="I184" s="512">
        <v>17</v>
      </c>
      <c r="J184" s="512">
        <v>128</v>
      </c>
      <c r="K184" s="512">
        <v>2176</v>
      </c>
      <c r="L184" s="512">
        <v>1</v>
      </c>
      <c r="M184" s="512">
        <v>17</v>
      </c>
      <c r="N184" s="512">
        <v>273</v>
      </c>
      <c r="O184" s="512">
        <v>4641</v>
      </c>
      <c r="P184" s="549">
        <v>2.1328125</v>
      </c>
      <c r="Q184" s="513">
        <v>17</v>
      </c>
    </row>
    <row r="185" spans="1:17" ht="14.4" customHeight="1" x14ac:dyDescent="0.3">
      <c r="A185" s="507" t="s">
        <v>1611</v>
      </c>
      <c r="B185" s="508" t="s">
        <v>1508</v>
      </c>
      <c r="C185" s="508" t="s">
        <v>1480</v>
      </c>
      <c r="D185" s="508" t="s">
        <v>1534</v>
      </c>
      <c r="E185" s="508" t="s">
        <v>1536</v>
      </c>
      <c r="F185" s="512"/>
      <c r="G185" s="512"/>
      <c r="H185" s="512"/>
      <c r="I185" s="512"/>
      <c r="J185" s="512">
        <v>129</v>
      </c>
      <c r="K185" s="512">
        <v>2193</v>
      </c>
      <c r="L185" s="512">
        <v>1</v>
      </c>
      <c r="M185" s="512">
        <v>17</v>
      </c>
      <c r="N185" s="512"/>
      <c r="O185" s="512"/>
      <c r="P185" s="549"/>
      <c r="Q185" s="513"/>
    </row>
    <row r="186" spans="1:17" ht="14.4" customHeight="1" x14ac:dyDescent="0.3">
      <c r="A186" s="507" t="s">
        <v>1611</v>
      </c>
      <c r="B186" s="508" t="s">
        <v>1508</v>
      </c>
      <c r="C186" s="508" t="s">
        <v>1480</v>
      </c>
      <c r="D186" s="508" t="s">
        <v>1537</v>
      </c>
      <c r="E186" s="508" t="s">
        <v>1538</v>
      </c>
      <c r="F186" s="512">
        <v>1</v>
      </c>
      <c r="G186" s="512">
        <v>273</v>
      </c>
      <c r="H186" s="512">
        <v>5.2439492892815978E-2</v>
      </c>
      <c r="I186" s="512">
        <v>273</v>
      </c>
      <c r="J186" s="512">
        <v>19</v>
      </c>
      <c r="K186" s="512">
        <v>5206</v>
      </c>
      <c r="L186" s="512">
        <v>1</v>
      </c>
      <c r="M186" s="512">
        <v>274</v>
      </c>
      <c r="N186" s="512"/>
      <c r="O186" s="512"/>
      <c r="P186" s="549"/>
      <c r="Q186" s="513"/>
    </row>
    <row r="187" spans="1:17" ht="14.4" customHeight="1" x14ac:dyDescent="0.3">
      <c r="A187" s="507" t="s">
        <v>1611</v>
      </c>
      <c r="B187" s="508" t="s">
        <v>1508</v>
      </c>
      <c r="C187" s="508" t="s">
        <v>1480</v>
      </c>
      <c r="D187" s="508" t="s">
        <v>1537</v>
      </c>
      <c r="E187" s="508" t="s">
        <v>1539</v>
      </c>
      <c r="F187" s="512">
        <v>64</v>
      </c>
      <c r="G187" s="512">
        <v>17472</v>
      </c>
      <c r="H187" s="512"/>
      <c r="I187" s="512">
        <v>273</v>
      </c>
      <c r="J187" s="512"/>
      <c r="K187" s="512"/>
      <c r="L187" s="512"/>
      <c r="M187" s="512"/>
      <c r="N187" s="512">
        <v>128</v>
      </c>
      <c r="O187" s="512">
        <v>35072</v>
      </c>
      <c r="P187" s="549"/>
      <c r="Q187" s="513">
        <v>274</v>
      </c>
    </row>
    <row r="188" spans="1:17" ht="14.4" customHeight="1" x14ac:dyDescent="0.3">
      <c r="A188" s="507" t="s">
        <v>1611</v>
      </c>
      <c r="B188" s="508" t="s">
        <v>1508</v>
      </c>
      <c r="C188" s="508" t="s">
        <v>1480</v>
      </c>
      <c r="D188" s="508" t="s">
        <v>1540</v>
      </c>
      <c r="E188" s="508" t="s">
        <v>1541</v>
      </c>
      <c r="F188" s="512">
        <v>140</v>
      </c>
      <c r="G188" s="512">
        <v>19880</v>
      </c>
      <c r="H188" s="512">
        <v>1.0606060606060606</v>
      </c>
      <c r="I188" s="512">
        <v>142</v>
      </c>
      <c r="J188" s="512">
        <v>132</v>
      </c>
      <c r="K188" s="512">
        <v>18744</v>
      </c>
      <c r="L188" s="512">
        <v>1</v>
      </c>
      <c r="M188" s="512">
        <v>142</v>
      </c>
      <c r="N188" s="512">
        <v>160</v>
      </c>
      <c r="O188" s="512">
        <v>22713</v>
      </c>
      <c r="P188" s="549">
        <v>1.2117477592829706</v>
      </c>
      <c r="Q188" s="513">
        <v>141.95625000000001</v>
      </c>
    </row>
    <row r="189" spans="1:17" ht="14.4" customHeight="1" x14ac:dyDescent="0.3">
      <c r="A189" s="507" t="s">
        <v>1611</v>
      </c>
      <c r="B189" s="508" t="s">
        <v>1508</v>
      </c>
      <c r="C189" s="508" t="s">
        <v>1480</v>
      </c>
      <c r="D189" s="508" t="s">
        <v>1542</v>
      </c>
      <c r="E189" s="508" t="s">
        <v>1541</v>
      </c>
      <c r="F189" s="512">
        <v>149</v>
      </c>
      <c r="G189" s="512">
        <v>11622</v>
      </c>
      <c r="H189" s="512">
        <v>1.2521008403361344</v>
      </c>
      <c r="I189" s="512">
        <v>78</v>
      </c>
      <c r="J189" s="512">
        <v>119</v>
      </c>
      <c r="K189" s="512">
        <v>9282</v>
      </c>
      <c r="L189" s="512">
        <v>1</v>
      </c>
      <c r="M189" s="512">
        <v>78</v>
      </c>
      <c r="N189" s="512">
        <v>102</v>
      </c>
      <c r="O189" s="512">
        <v>7962</v>
      </c>
      <c r="P189" s="549">
        <v>0.85778926955397539</v>
      </c>
      <c r="Q189" s="513">
        <v>78.058823529411768</v>
      </c>
    </row>
    <row r="190" spans="1:17" ht="14.4" customHeight="1" x14ac:dyDescent="0.3">
      <c r="A190" s="507" t="s">
        <v>1611</v>
      </c>
      <c r="B190" s="508" t="s">
        <v>1508</v>
      </c>
      <c r="C190" s="508" t="s">
        <v>1480</v>
      </c>
      <c r="D190" s="508" t="s">
        <v>1543</v>
      </c>
      <c r="E190" s="508" t="s">
        <v>1544</v>
      </c>
      <c r="F190" s="512">
        <v>139</v>
      </c>
      <c r="G190" s="512">
        <v>43507</v>
      </c>
      <c r="H190" s="512">
        <v>1.0496767033391237</v>
      </c>
      <c r="I190" s="512">
        <v>313</v>
      </c>
      <c r="J190" s="512">
        <v>132</v>
      </c>
      <c r="K190" s="512">
        <v>41448</v>
      </c>
      <c r="L190" s="512">
        <v>1</v>
      </c>
      <c r="M190" s="512">
        <v>314</v>
      </c>
      <c r="N190" s="512">
        <v>160</v>
      </c>
      <c r="O190" s="512">
        <v>50240</v>
      </c>
      <c r="P190" s="549">
        <v>1.2121212121212122</v>
      </c>
      <c r="Q190" s="513">
        <v>314</v>
      </c>
    </row>
    <row r="191" spans="1:17" ht="14.4" customHeight="1" x14ac:dyDescent="0.3">
      <c r="A191" s="507" t="s">
        <v>1611</v>
      </c>
      <c r="B191" s="508" t="s">
        <v>1508</v>
      </c>
      <c r="C191" s="508" t="s">
        <v>1480</v>
      </c>
      <c r="D191" s="508" t="s">
        <v>1501</v>
      </c>
      <c r="E191" s="508" t="s">
        <v>1502</v>
      </c>
      <c r="F191" s="512">
        <v>1</v>
      </c>
      <c r="G191" s="512">
        <v>488</v>
      </c>
      <c r="H191" s="512"/>
      <c r="I191" s="512">
        <v>488</v>
      </c>
      <c r="J191" s="512"/>
      <c r="K191" s="512"/>
      <c r="L191" s="512"/>
      <c r="M191" s="512"/>
      <c r="N191" s="512">
        <v>1</v>
      </c>
      <c r="O191" s="512">
        <v>328</v>
      </c>
      <c r="P191" s="549"/>
      <c r="Q191" s="513">
        <v>328</v>
      </c>
    </row>
    <row r="192" spans="1:17" ht="14.4" customHeight="1" x14ac:dyDescent="0.3">
      <c r="A192" s="507" t="s">
        <v>1611</v>
      </c>
      <c r="B192" s="508" t="s">
        <v>1508</v>
      </c>
      <c r="C192" s="508" t="s">
        <v>1480</v>
      </c>
      <c r="D192" s="508" t="s">
        <v>1545</v>
      </c>
      <c r="E192" s="508" t="s">
        <v>1546</v>
      </c>
      <c r="F192" s="512">
        <v>42</v>
      </c>
      <c r="G192" s="512">
        <v>6846</v>
      </c>
      <c r="H192" s="512">
        <v>0.26250000000000001</v>
      </c>
      <c r="I192" s="512">
        <v>163</v>
      </c>
      <c r="J192" s="512">
        <v>160</v>
      </c>
      <c r="K192" s="512">
        <v>26080</v>
      </c>
      <c r="L192" s="512">
        <v>1</v>
      </c>
      <c r="M192" s="512">
        <v>163</v>
      </c>
      <c r="N192" s="512">
        <v>90</v>
      </c>
      <c r="O192" s="512">
        <v>14674</v>
      </c>
      <c r="P192" s="549">
        <v>0.56265337423312889</v>
      </c>
      <c r="Q192" s="513">
        <v>163.04444444444445</v>
      </c>
    </row>
    <row r="193" spans="1:17" ht="14.4" customHeight="1" x14ac:dyDescent="0.3">
      <c r="A193" s="507" t="s">
        <v>1611</v>
      </c>
      <c r="B193" s="508" t="s">
        <v>1508</v>
      </c>
      <c r="C193" s="508" t="s">
        <v>1480</v>
      </c>
      <c r="D193" s="508" t="s">
        <v>1545</v>
      </c>
      <c r="E193" s="508" t="s">
        <v>1547</v>
      </c>
      <c r="F193" s="512">
        <v>4</v>
      </c>
      <c r="G193" s="512">
        <v>652</v>
      </c>
      <c r="H193" s="512"/>
      <c r="I193" s="512">
        <v>163</v>
      </c>
      <c r="J193" s="512"/>
      <c r="K193" s="512"/>
      <c r="L193" s="512"/>
      <c r="M193" s="512"/>
      <c r="N193" s="512"/>
      <c r="O193" s="512"/>
      <c r="P193" s="549"/>
      <c r="Q193" s="513"/>
    </row>
    <row r="194" spans="1:17" ht="14.4" customHeight="1" x14ac:dyDescent="0.3">
      <c r="A194" s="507" t="s">
        <v>1611</v>
      </c>
      <c r="B194" s="508" t="s">
        <v>1508</v>
      </c>
      <c r="C194" s="508" t="s">
        <v>1480</v>
      </c>
      <c r="D194" s="508" t="s">
        <v>1549</v>
      </c>
      <c r="E194" s="508" t="s">
        <v>1513</v>
      </c>
      <c r="F194" s="512">
        <v>408</v>
      </c>
      <c r="G194" s="512">
        <v>29376</v>
      </c>
      <c r="H194" s="512">
        <v>1.1791907514450868</v>
      </c>
      <c r="I194" s="512">
        <v>72</v>
      </c>
      <c r="J194" s="512">
        <v>346</v>
      </c>
      <c r="K194" s="512">
        <v>24912</v>
      </c>
      <c r="L194" s="512">
        <v>1</v>
      </c>
      <c r="M194" s="512">
        <v>72</v>
      </c>
      <c r="N194" s="512">
        <v>471</v>
      </c>
      <c r="O194" s="512">
        <v>33954</v>
      </c>
      <c r="P194" s="549">
        <v>1.3629576107899808</v>
      </c>
      <c r="Q194" s="513">
        <v>72.089171974522287</v>
      </c>
    </row>
    <row r="195" spans="1:17" ht="14.4" customHeight="1" x14ac:dyDescent="0.3">
      <c r="A195" s="507" t="s">
        <v>1611</v>
      </c>
      <c r="B195" s="508" t="s">
        <v>1508</v>
      </c>
      <c r="C195" s="508" t="s">
        <v>1480</v>
      </c>
      <c r="D195" s="508" t="s">
        <v>1556</v>
      </c>
      <c r="E195" s="508" t="s">
        <v>1557</v>
      </c>
      <c r="F195" s="512">
        <v>16</v>
      </c>
      <c r="G195" s="512">
        <v>19376</v>
      </c>
      <c r="H195" s="512">
        <v>1.3333333333333333</v>
      </c>
      <c r="I195" s="512">
        <v>1211</v>
      </c>
      <c r="J195" s="512">
        <v>12</v>
      </c>
      <c r="K195" s="512">
        <v>14532</v>
      </c>
      <c r="L195" s="512">
        <v>1</v>
      </c>
      <c r="M195" s="512">
        <v>1211</v>
      </c>
      <c r="N195" s="512">
        <v>19</v>
      </c>
      <c r="O195" s="512">
        <v>23028</v>
      </c>
      <c r="P195" s="549">
        <v>1.5846407927332782</v>
      </c>
      <c r="Q195" s="513">
        <v>1212</v>
      </c>
    </row>
    <row r="196" spans="1:17" ht="14.4" customHeight="1" x14ac:dyDescent="0.3">
      <c r="A196" s="507" t="s">
        <v>1611</v>
      </c>
      <c r="B196" s="508" t="s">
        <v>1508</v>
      </c>
      <c r="C196" s="508" t="s">
        <v>1480</v>
      </c>
      <c r="D196" s="508" t="s">
        <v>1558</v>
      </c>
      <c r="E196" s="508" t="s">
        <v>1559</v>
      </c>
      <c r="F196" s="512">
        <v>1</v>
      </c>
      <c r="G196" s="512">
        <v>114</v>
      </c>
      <c r="H196" s="512">
        <v>0.2</v>
      </c>
      <c r="I196" s="512">
        <v>114</v>
      </c>
      <c r="J196" s="512">
        <v>5</v>
      </c>
      <c r="K196" s="512">
        <v>570</v>
      </c>
      <c r="L196" s="512">
        <v>1</v>
      </c>
      <c r="M196" s="512">
        <v>114</v>
      </c>
      <c r="N196" s="512">
        <v>7</v>
      </c>
      <c r="O196" s="512">
        <v>805</v>
      </c>
      <c r="P196" s="549">
        <v>1.4122807017543859</v>
      </c>
      <c r="Q196" s="513">
        <v>115</v>
      </c>
    </row>
    <row r="197" spans="1:17" ht="14.4" customHeight="1" x14ac:dyDescent="0.3">
      <c r="A197" s="507" t="s">
        <v>1611</v>
      </c>
      <c r="B197" s="508" t="s">
        <v>1508</v>
      </c>
      <c r="C197" s="508" t="s">
        <v>1480</v>
      </c>
      <c r="D197" s="508" t="s">
        <v>1558</v>
      </c>
      <c r="E197" s="508" t="s">
        <v>1560</v>
      </c>
      <c r="F197" s="512">
        <v>7</v>
      </c>
      <c r="G197" s="512">
        <v>798</v>
      </c>
      <c r="H197" s="512">
        <v>1.75</v>
      </c>
      <c r="I197" s="512">
        <v>114</v>
      </c>
      <c r="J197" s="512">
        <v>4</v>
      </c>
      <c r="K197" s="512">
        <v>456</v>
      </c>
      <c r="L197" s="512">
        <v>1</v>
      </c>
      <c r="M197" s="512">
        <v>114</v>
      </c>
      <c r="N197" s="512">
        <v>3</v>
      </c>
      <c r="O197" s="512">
        <v>345</v>
      </c>
      <c r="P197" s="549">
        <v>0.75657894736842102</v>
      </c>
      <c r="Q197" s="513">
        <v>115</v>
      </c>
    </row>
    <row r="198" spans="1:17" ht="14.4" customHeight="1" x14ac:dyDescent="0.3">
      <c r="A198" s="507" t="s">
        <v>1611</v>
      </c>
      <c r="B198" s="508" t="s">
        <v>1508</v>
      </c>
      <c r="C198" s="508" t="s">
        <v>1480</v>
      </c>
      <c r="D198" s="508" t="s">
        <v>1561</v>
      </c>
      <c r="E198" s="508" t="s">
        <v>1562</v>
      </c>
      <c r="F198" s="512">
        <v>1</v>
      </c>
      <c r="G198" s="512">
        <v>346</v>
      </c>
      <c r="H198" s="512"/>
      <c r="I198" s="512">
        <v>346</v>
      </c>
      <c r="J198" s="512"/>
      <c r="K198" s="512"/>
      <c r="L198" s="512"/>
      <c r="M198" s="512"/>
      <c r="N198" s="512"/>
      <c r="O198" s="512"/>
      <c r="P198" s="549"/>
      <c r="Q198" s="513"/>
    </row>
    <row r="199" spans="1:17" ht="14.4" customHeight="1" x14ac:dyDescent="0.3">
      <c r="A199" s="507" t="s">
        <v>1611</v>
      </c>
      <c r="B199" s="508" t="s">
        <v>1508</v>
      </c>
      <c r="C199" s="508" t="s">
        <v>1480</v>
      </c>
      <c r="D199" s="508" t="s">
        <v>1570</v>
      </c>
      <c r="E199" s="508" t="s">
        <v>1571</v>
      </c>
      <c r="F199" s="512">
        <v>1</v>
      </c>
      <c r="G199" s="512">
        <v>301</v>
      </c>
      <c r="H199" s="512"/>
      <c r="I199" s="512">
        <v>301</v>
      </c>
      <c r="J199" s="512"/>
      <c r="K199" s="512"/>
      <c r="L199" s="512"/>
      <c r="M199" s="512"/>
      <c r="N199" s="512"/>
      <c r="O199" s="512"/>
      <c r="P199" s="549"/>
      <c r="Q199" s="513"/>
    </row>
    <row r="200" spans="1:17" ht="14.4" customHeight="1" x14ac:dyDescent="0.3">
      <c r="A200" s="507" t="s">
        <v>1612</v>
      </c>
      <c r="B200" s="508" t="s">
        <v>1508</v>
      </c>
      <c r="C200" s="508" t="s">
        <v>1480</v>
      </c>
      <c r="D200" s="508" t="s">
        <v>1512</v>
      </c>
      <c r="E200" s="508" t="s">
        <v>1513</v>
      </c>
      <c r="F200" s="512">
        <v>367</v>
      </c>
      <c r="G200" s="512">
        <v>77437</v>
      </c>
      <c r="H200" s="512">
        <v>1.301418439716312</v>
      </c>
      <c r="I200" s="512">
        <v>211</v>
      </c>
      <c r="J200" s="512">
        <v>282</v>
      </c>
      <c r="K200" s="512">
        <v>59502</v>
      </c>
      <c r="L200" s="512">
        <v>1</v>
      </c>
      <c r="M200" s="512">
        <v>211</v>
      </c>
      <c r="N200" s="512">
        <v>341</v>
      </c>
      <c r="O200" s="512">
        <v>72292</v>
      </c>
      <c r="P200" s="549">
        <v>1.2149507579577157</v>
      </c>
      <c r="Q200" s="513">
        <v>212</v>
      </c>
    </row>
    <row r="201" spans="1:17" ht="14.4" customHeight="1" x14ac:dyDescent="0.3">
      <c r="A201" s="507" t="s">
        <v>1612</v>
      </c>
      <c r="B201" s="508" t="s">
        <v>1508</v>
      </c>
      <c r="C201" s="508" t="s">
        <v>1480</v>
      </c>
      <c r="D201" s="508" t="s">
        <v>1514</v>
      </c>
      <c r="E201" s="508" t="s">
        <v>1513</v>
      </c>
      <c r="F201" s="512">
        <v>8</v>
      </c>
      <c r="G201" s="512">
        <v>696</v>
      </c>
      <c r="H201" s="512"/>
      <c r="I201" s="512">
        <v>87</v>
      </c>
      <c r="J201" s="512"/>
      <c r="K201" s="512"/>
      <c r="L201" s="512"/>
      <c r="M201" s="512"/>
      <c r="N201" s="512">
        <v>8</v>
      </c>
      <c r="O201" s="512">
        <v>696</v>
      </c>
      <c r="P201" s="549"/>
      <c r="Q201" s="513">
        <v>87</v>
      </c>
    </row>
    <row r="202" spans="1:17" ht="14.4" customHeight="1" x14ac:dyDescent="0.3">
      <c r="A202" s="507" t="s">
        <v>1612</v>
      </c>
      <c r="B202" s="508" t="s">
        <v>1508</v>
      </c>
      <c r="C202" s="508" t="s">
        <v>1480</v>
      </c>
      <c r="D202" s="508" t="s">
        <v>1515</v>
      </c>
      <c r="E202" s="508" t="s">
        <v>1516</v>
      </c>
      <c r="F202" s="512">
        <v>190</v>
      </c>
      <c r="G202" s="512">
        <v>57190</v>
      </c>
      <c r="H202" s="512">
        <v>0.39175257731958762</v>
      </c>
      <c r="I202" s="512">
        <v>301</v>
      </c>
      <c r="J202" s="512">
        <v>485</v>
      </c>
      <c r="K202" s="512">
        <v>145985</v>
      </c>
      <c r="L202" s="512">
        <v>1</v>
      </c>
      <c r="M202" s="512">
        <v>301</v>
      </c>
      <c r="N202" s="512">
        <v>712</v>
      </c>
      <c r="O202" s="512">
        <v>215024</v>
      </c>
      <c r="P202" s="549">
        <v>1.4729184505257389</v>
      </c>
      <c r="Q202" s="513">
        <v>302</v>
      </c>
    </row>
    <row r="203" spans="1:17" ht="14.4" customHeight="1" x14ac:dyDescent="0.3">
      <c r="A203" s="507" t="s">
        <v>1612</v>
      </c>
      <c r="B203" s="508" t="s">
        <v>1508</v>
      </c>
      <c r="C203" s="508" t="s">
        <v>1480</v>
      </c>
      <c r="D203" s="508" t="s">
        <v>1517</v>
      </c>
      <c r="E203" s="508" t="s">
        <v>1519</v>
      </c>
      <c r="F203" s="512">
        <v>6</v>
      </c>
      <c r="G203" s="512">
        <v>594</v>
      </c>
      <c r="H203" s="512"/>
      <c r="I203" s="512">
        <v>99</v>
      </c>
      <c r="J203" s="512"/>
      <c r="K203" s="512"/>
      <c r="L203" s="512"/>
      <c r="M203" s="512"/>
      <c r="N203" s="512">
        <v>6</v>
      </c>
      <c r="O203" s="512">
        <v>600</v>
      </c>
      <c r="P203" s="549"/>
      <c r="Q203" s="513">
        <v>100</v>
      </c>
    </row>
    <row r="204" spans="1:17" ht="14.4" customHeight="1" x14ac:dyDescent="0.3">
      <c r="A204" s="507" t="s">
        <v>1612</v>
      </c>
      <c r="B204" s="508" t="s">
        <v>1508</v>
      </c>
      <c r="C204" s="508" t="s">
        <v>1480</v>
      </c>
      <c r="D204" s="508" t="s">
        <v>1520</v>
      </c>
      <c r="E204" s="508" t="s">
        <v>1521</v>
      </c>
      <c r="F204" s="512"/>
      <c r="G204" s="512"/>
      <c r="H204" s="512"/>
      <c r="I204" s="512"/>
      <c r="J204" s="512"/>
      <c r="K204" s="512"/>
      <c r="L204" s="512"/>
      <c r="M204" s="512"/>
      <c r="N204" s="512">
        <v>1</v>
      </c>
      <c r="O204" s="512">
        <v>232</v>
      </c>
      <c r="P204" s="549"/>
      <c r="Q204" s="513">
        <v>232</v>
      </c>
    </row>
    <row r="205" spans="1:17" ht="14.4" customHeight="1" x14ac:dyDescent="0.3">
      <c r="A205" s="507" t="s">
        <v>1612</v>
      </c>
      <c r="B205" s="508" t="s">
        <v>1508</v>
      </c>
      <c r="C205" s="508" t="s">
        <v>1480</v>
      </c>
      <c r="D205" s="508" t="s">
        <v>1522</v>
      </c>
      <c r="E205" s="508" t="s">
        <v>1523</v>
      </c>
      <c r="F205" s="512">
        <v>194</v>
      </c>
      <c r="G205" s="512">
        <v>26578</v>
      </c>
      <c r="H205" s="512">
        <v>0.93269230769230771</v>
      </c>
      <c r="I205" s="512">
        <v>137</v>
      </c>
      <c r="J205" s="512">
        <v>208</v>
      </c>
      <c r="K205" s="512">
        <v>28496</v>
      </c>
      <c r="L205" s="512">
        <v>1</v>
      </c>
      <c r="M205" s="512">
        <v>137</v>
      </c>
      <c r="N205" s="512">
        <v>232</v>
      </c>
      <c r="O205" s="512">
        <v>31784</v>
      </c>
      <c r="P205" s="549">
        <v>1.1153846153846154</v>
      </c>
      <c r="Q205" s="513">
        <v>137</v>
      </c>
    </row>
    <row r="206" spans="1:17" ht="14.4" customHeight="1" x14ac:dyDescent="0.3">
      <c r="A206" s="507" t="s">
        <v>1612</v>
      </c>
      <c r="B206" s="508" t="s">
        <v>1508</v>
      </c>
      <c r="C206" s="508" t="s">
        <v>1480</v>
      </c>
      <c r="D206" s="508" t="s">
        <v>1524</v>
      </c>
      <c r="E206" s="508" t="s">
        <v>1523</v>
      </c>
      <c r="F206" s="512">
        <v>2</v>
      </c>
      <c r="G206" s="512">
        <v>366</v>
      </c>
      <c r="H206" s="512"/>
      <c r="I206" s="512">
        <v>183</v>
      </c>
      <c r="J206" s="512"/>
      <c r="K206" s="512"/>
      <c r="L206" s="512"/>
      <c r="M206" s="512"/>
      <c r="N206" s="512">
        <v>3</v>
      </c>
      <c r="O206" s="512">
        <v>552</v>
      </c>
      <c r="P206" s="549"/>
      <c r="Q206" s="513">
        <v>184</v>
      </c>
    </row>
    <row r="207" spans="1:17" ht="14.4" customHeight="1" x14ac:dyDescent="0.3">
      <c r="A207" s="507" t="s">
        <v>1612</v>
      </c>
      <c r="B207" s="508" t="s">
        <v>1508</v>
      </c>
      <c r="C207" s="508" t="s">
        <v>1480</v>
      </c>
      <c r="D207" s="508" t="s">
        <v>1527</v>
      </c>
      <c r="E207" s="508" t="s">
        <v>1528</v>
      </c>
      <c r="F207" s="512">
        <v>3</v>
      </c>
      <c r="G207" s="512">
        <v>1917</v>
      </c>
      <c r="H207" s="512">
        <v>3</v>
      </c>
      <c r="I207" s="512">
        <v>639</v>
      </c>
      <c r="J207" s="512">
        <v>1</v>
      </c>
      <c r="K207" s="512">
        <v>639</v>
      </c>
      <c r="L207" s="512">
        <v>1</v>
      </c>
      <c r="M207" s="512">
        <v>639</v>
      </c>
      <c r="N207" s="512">
        <v>4</v>
      </c>
      <c r="O207" s="512">
        <v>2560</v>
      </c>
      <c r="P207" s="549">
        <v>4.0062597809076683</v>
      </c>
      <c r="Q207" s="513">
        <v>640</v>
      </c>
    </row>
    <row r="208" spans="1:17" ht="14.4" customHeight="1" x14ac:dyDescent="0.3">
      <c r="A208" s="507" t="s">
        <v>1612</v>
      </c>
      <c r="B208" s="508" t="s">
        <v>1508</v>
      </c>
      <c r="C208" s="508" t="s">
        <v>1480</v>
      </c>
      <c r="D208" s="508" t="s">
        <v>1529</v>
      </c>
      <c r="E208" s="508" t="s">
        <v>1530</v>
      </c>
      <c r="F208" s="512">
        <v>1</v>
      </c>
      <c r="G208" s="512">
        <v>608</v>
      </c>
      <c r="H208" s="512">
        <v>0.33333333333333331</v>
      </c>
      <c r="I208" s="512">
        <v>608</v>
      </c>
      <c r="J208" s="512">
        <v>3</v>
      </c>
      <c r="K208" s="512">
        <v>1824</v>
      </c>
      <c r="L208" s="512">
        <v>1</v>
      </c>
      <c r="M208" s="512">
        <v>608</v>
      </c>
      <c r="N208" s="512">
        <v>1</v>
      </c>
      <c r="O208" s="512">
        <v>609</v>
      </c>
      <c r="P208" s="549">
        <v>0.33388157894736842</v>
      </c>
      <c r="Q208" s="513">
        <v>609</v>
      </c>
    </row>
    <row r="209" spans="1:17" ht="14.4" customHeight="1" x14ac:dyDescent="0.3">
      <c r="A209" s="507" t="s">
        <v>1612</v>
      </c>
      <c r="B209" s="508" t="s">
        <v>1508</v>
      </c>
      <c r="C209" s="508" t="s">
        <v>1480</v>
      </c>
      <c r="D209" s="508" t="s">
        <v>1532</v>
      </c>
      <c r="E209" s="508" t="s">
        <v>1533</v>
      </c>
      <c r="F209" s="512">
        <v>28</v>
      </c>
      <c r="G209" s="512">
        <v>4844</v>
      </c>
      <c r="H209" s="512">
        <v>0.68292682926829273</v>
      </c>
      <c r="I209" s="512">
        <v>173</v>
      </c>
      <c r="J209" s="512">
        <v>41</v>
      </c>
      <c r="K209" s="512">
        <v>7093</v>
      </c>
      <c r="L209" s="512">
        <v>1</v>
      </c>
      <c r="M209" s="512">
        <v>173</v>
      </c>
      <c r="N209" s="512">
        <v>48</v>
      </c>
      <c r="O209" s="512">
        <v>8352</v>
      </c>
      <c r="P209" s="549">
        <v>1.177498942619484</v>
      </c>
      <c r="Q209" s="513">
        <v>174</v>
      </c>
    </row>
    <row r="210" spans="1:17" ht="14.4" customHeight="1" x14ac:dyDescent="0.3">
      <c r="A210" s="507" t="s">
        <v>1612</v>
      </c>
      <c r="B210" s="508" t="s">
        <v>1508</v>
      </c>
      <c r="C210" s="508" t="s">
        <v>1480</v>
      </c>
      <c r="D210" s="508" t="s">
        <v>1499</v>
      </c>
      <c r="E210" s="508" t="s">
        <v>1500</v>
      </c>
      <c r="F210" s="512">
        <v>6</v>
      </c>
      <c r="G210" s="512">
        <v>2304</v>
      </c>
      <c r="H210" s="512">
        <v>1.3279538904899135</v>
      </c>
      <c r="I210" s="512">
        <v>384</v>
      </c>
      <c r="J210" s="512">
        <v>5</v>
      </c>
      <c r="K210" s="512">
        <v>1735</v>
      </c>
      <c r="L210" s="512">
        <v>1</v>
      </c>
      <c r="M210" s="512">
        <v>347</v>
      </c>
      <c r="N210" s="512">
        <v>6</v>
      </c>
      <c r="O210" s="512">
        <v>2082</v>
      </c>
      <c r="P210" s="549">
        <v>1.2</v>
      </c>
      <c r="Q210" s="513">
        <v>347</v>
      </c>
    </row>
    <row r="211" spans="1:17" ht="14.4" customHeight="1" x14ac:dyDescent="0.3">
      <c r="A211" s="507" t="s">
        <v>1612</v>
      </c>
      <c r="B211" s="508" t="s">
        <v>1508</v>
      </c>
      <c r="C211" s="508" t="s">
        <v>1480</v>
      </c>
      <c r="D211" s="508" t="s">
        <v>1534</v>
      </c>
      <c r="E211" s="508" t="s">
        <v>1535</v>
      </c>
      <c r="F211" s="512">
        <v>388</v>
      </c>
      <c r="G211" s="512">
        <v>6596</v>
      </c>
      <c r="H211" s="512">
        <v>1.1345029239766082</v>
      </c>
      <c r="I211" s="512">
        <v>17</v>
      </c>
      <c r="J211" s="512">
        <v>342</v>
      </c>
      <c r="K211" s="512">
        <v>5814</v>
      </c>
      <c r="L211" s="512">
        <v>1</v>
      </c>
      <c r="M211" s="512">
        <v>17</v>
      </c>
      <c r="N211" s="512">
        <v>399</v>
      </c>
      <c r="O211" s="512">
        <v>6783</v>
      </c>
      <c r="P211" s="549">
        <v>1.1666666666666667</v>
      </c>
      <c r="Q211" s="513">
        <v>17</v>
      </c>
    </row>
    <row r="212" spans="1:17" ht="14.4" customHeight="1" x14ac:dyDescent="0.3">
      <c r="A212" s="507" t="s">
        <v>1612</v>
      </c>
      <c r="B212" s="508" t="s">
        <v>1508</v>
      </c>
      <c r="C212" s="508" t="s">
        <v>1480</v>
      </c>
      <c r="D212" s="508" t="s">
        <v>1534</v>
      </c>
      <c r="E212" s="508" t="s">
        <v>1536</v>
      </c>
      <c r="F212" s="512">
        <v>1</v>
      </c>
      <c r="G212" s="512">
        <v>17</v>
      </c>
      <c r="H212" s="512">
        <v>4.7619047619047616E-2</v>
      </c>
      <c r="I212" s="512">
        <v>17</v>
      </c>
      <c r="J212" s="512">
        <v>21</v>
      </c>
      <c r="K212" s="512">
        <v>357</v>
      </c>
      <c r="L212" s="512">
        <v>1</v>
      </c>
      <c r="M212" s="512">
        <v>17</v>
      </c>
      <c r="N212" s="512"/>
      <c r="O212" s="512"/>
      <c r="P212" s="549"/>
      <c r="Q212" s="513"/>
    </row>
    <row r="213" spans="1:17" ht="14.4" customHeight="1" x14ac:dyDescent="0.3">
      <c r="A213" s="507" t="s">
        <v>1612</v>
      </c>
      <c r="B213" s="508" t="s">
        <v>1508</v>
      </c>
      <c r="C213" s="508" t="s">
        <v>1480</v>
      </c>
      <c r="D213" s="508" t="s">
        <v>1537</v>
      </c>
      <c r="E213" s="508" t="s">
        <v>1538</v>
      </c>
      <c r="F213" s="512">
        <v>1</v>
      </c>
      <c r="G213" s="512">
        <v>273</v>
      </c>
      <c r="H213" s="512">
        <v>5.2439492892815978E-2</v>
      </c>
      <c r="I213" s="512">
        <v>273</v>
      </c>
      <c r="J213" s="512">
        <v>19</v>
      </c>
      <c r="K213" s="512">
        <v>5206</v>
      </c>
      <c r="L213" s="512">
        <v>1</v>
      </c>
      <c r="M213" s="512">
        <v>274</v>
      </c>
      <c r="N213" s="512">
        <v>1</v>
      </c>
      <c r="O213" s="512">
        <v>274</v>
      </c>
      <c r="P213" s="549">
        <v>5.2631578947368418E-2</v>
      </c>
      <c r="Q213" s="513">
        <v>274</v>
      </c>
    </row>
    <row r="214" spans="1:17" ht="14.4" customHeight="1" x14ac:dyDescent="0.3">
      <c r="A214" s="507" t="s">
        <v>1612</v>
      </c>
      <c r="B214" s="508" t="s">
        <v>1508</v>
      </c>
      <c r="C214" s="508" t="s">
        <v>1480</v>
      </c>
      <c r="D214" s="508" t="s">
        <v>1537</v>
      </c>
      <c r="E214" s="508" t="s">
        <v>1539</v>
      </c>
      <c r="F214" s="512">
        <v>116</v>
      </c>
      <c r="G214" s="512">
        <v>31668</v>
      </c>
      <c r="H214" s="512"/>
      <c r="I214" s="512">
        <v>273</v>
      </c>
      <c r="J214" s="512"/>
      <c r="K214" s="512"/>
      <c r="L214" s="512"/>
      <c r="M214" s="512"/>
      <c r="N214" s="512">
        <v>105</v>
      </c>
      <c r="O214" s="512">
        <v>28770</v>
      </c>
      <c r="P214" s="549"/>
      <c r="Q214" s="513">
        <v>274</v>
      </c>
    </row>
    <row r="215" spans="1:17" ht="14.4" customHeight="1" x14ac:dyDescent="0.3">
      <c r="A215" s="507" t="s">
        <v>1612</v>
      </c>
      <c r="B215" s="508" t="s">
        <v>1508</v>
      </c>
      <c r="C215" s="508" t="s">
        <v>1480</v>
      </c>
      <c r="D215" s="508" t="s">
        <v>1540</v>
      </c>
      <c r="E215" s="508" t="s">
        <v>1541</v>
      </c>
      <c r="F215" s="512">
        <v>116</v>
      </c>
      <c r="G215" s="512">
        <v>16472</v>
      </c>
      <c r="H215" s="512">
        <v>1.3333333333333333</v>
      </c>
      <c r="I215" s="512">
        <v>142</v>
      </c>
      <c r="J215" s="512">
        <v>87</v>
      </c>
      <c r="K215" s="512">
        <v>12354</v>
      </c>
      <c r="L215" s="512">
        <v>1</v>
      </c>
      <c r="M215" s="512">
        <v>142</v>
      </c>
      <c r="N215" s="512">
        <v>112</v>
      </c>
      <c r="O215" s="512">
        <v>15898</v>
      </c>
      <c r="P215" s="549">
        <v>1.2868706491824511</v>
      </c>
      <c r="Q215" s="513">
        <v>141.94642857142858</v>
      </c>
    </row>
    <row r="216" spans="1:17" ht="14.4" customHeight="1" x14ac:dyDescent="0.3">
      <c r="A216" s="507" t="s">
        <v>1612</v>
      </c>
      <c r="B216" s="508" t="s">
        <v>1508</v>
      </c>
      <c r="C216" s="508" t="s">
        <v>1480</v>
      </c>
      <c r="D216" s="508" t="s">
        <v>1542</v>
      </c>
      <c r="E216" s="508" t="s">
        <v>1541</v>
      </c>
      <c r="F216" s="512">
        <v>193</v>
      </c>
      <c r="G216" s="512">
        <v>15054</v>
      </c>
      <c r="H216" s="512">
        <v>0.92788461538461542</v>
      </c>
      <c r="I216" s="512">
        <v>78</v>
      </c>
      <c r="J216" s="512">
        <v>208</v>
      </c>
      <c r="K216" s="512">
        <v>16224</v>
      </c>
      <c r="L216" s="512">
        <v>1</v>
      </c>
      <c r="M216" s="512">
        <v>78</v>
      </c>
      <c r="N216" s="512">
        <v>232</v>
      </c>
      <c r="O216" s="512">
        <v>18118</v>
      </c>
      <c r="P216" s="549">
        <v>1.116740631163708</v>
      </c>
      <c r="Q216" s="513">
        <v>78.09482758620689</v>
      </c>
    </row>
    <row r="217" spans="1:17" ht="14.4" customHeight="1" x14ac:dyDescent="0.3">
      <c r="A217" s="507" t="s">
        <v>1612</v>
      </c>
      <c r="B217" s="508" t="s">
        <v>1508</v>
      </c>
      <c r="C217" s="508" t="s">
        <v>1480</v>
      </c>
      <c r="D217" s="508" t="s">
        <v>1543</v>
      </c>
      <c r="E217" s="508" t="s">
        <v>1544</v>
      </c>
      <c r="F217" s="512">
        <v>116</v>
      </c>
      <c r="G217" s="512">
        <v>36308</v>
      </c>
      <c r="H217" s="512">
        <v>1.3290870488322717</v>
      </c>
      <c r="I217" s="512">
        <v>313</v>
      </c>
      <c r="J217" s="512">
        <v>87</v>
      </c>
      <c r="K217" s="512">
        <v>27318</v>
      </c>
      <c r="L217" s="512">
        <v>1</v>
      </c>
      <c r="M217" s="512">
        <v>314</v>
      </c>
      <c r="N217" s="512">
        <v>112</v>
      </c>
      <c r="O217" s="512">
        <v>35168</v>
      </c>
      <c r="P217" s="549">
        <v>1.2873563218390804</v>
      </c>
      <c r="Q217" s="513">
        <v>314</v>
      </c>
    </row>
    <row r="218" spans="1:17" ht="14.4" customHeight="1" x14ac:dyDescent="0.3">
      <c r="A218" s="507" t="s">
        <v>1612</v>
      </c>
      <c r="B218" s="508" t="s">
        <v>1508</v>
      </c>
      <c r="C218" s="508" t="s">
        <v>1480</v>
      </c>
      <c r="D218" s="508" t="s">
        <v>1501</v>
      </c>
      <c r="E218" s="508" t="s">
        <v>1502</v>
      </c>
      <c r="F218" s="512">
        <v>12</v>
      </c>
      <c r="G218" s="512">
        <v>5856</v>
      </c>
      <c r="H218" s="512">
        <v>1.3733583489681052</v>
      </c>
      <c r="I218" s="512">
        <v>488</v>
      </c>
      <c r="J218" s="512">
        <v>13</v>
      </c>
      <c r="K218" s="512">
        <v>4264</v>
      </c>
      <c r="L218" s="512">
        <v>1</v>
      </c>
      <c r="M218" s="512">
        <v>328</v>
      </c>
      <c r="N218" s="512">
        <v>13</v>
      </c>
      <c r="O218" s="512">
        <v>4264</v>
      </c>
      <c r="P218" s="549">
        <v>1</v>
      </c>
      <c r="Q218" s="513">
        <v>328</v>
      </c>
    </row>
    <row r="219" spans="1:17" ht="14.4" customHeight="1" x14ac:dyDescent="0.3">
      <c r="A219" s="507" t="s">
        <v>1612</v>
      </c>
      <c r="B219" s="508" t="s">
        <v>1508</v>
      </c>
      <c r="C219" s="508" t="s">
        <v>1480</v>
      </c>
      <c r="D219" s="508" t="s">
        <v>1545</v>
      </c>
      <c r="E219" s="508" t="s">
        <v>1546</v>
      </c>
      <c r="F219" s="512">
        <v>208</v>
      </c>
      <c r="G219" s="512">
        <v>33904</v>
      </c>
      <c r="H219" s="512">
        <v>0.69102990033222589</v>
      </c>
      <c r="I219" s="512">
        <v>163</v>
      </c>
      <c r="J219" s="512">
        <v>301</v>
      </c>
      <c r="K219" s="512">
        <v>49063</v>
      </c>
      <c r="L219" s="512">
        <v>1</v>
      </c>
      <c r="M219" s="512">
        <v>163</v>
      </c>
      <c r="N219" s="512">
        <v>261</v>
      </c>
      <c r="O219" s="512">
        <v>42569</v>
      </c>
      <c r="P219" s="549">
        <v>0.86763956545665777</v>
      </c>
      <c r="Q219" s="513">
        <v>163.09961685823754</v>
      </c>
    </row>
    <row r="220" spans="1:17" ht="14.4" customHeight="1" x14ac:dyDescent="0.3">
      <c r="A220" s="507" t="s">
        <v>1612</v>
      </c>
      <c r="B220" s="508" t="s">
        <v>1508</v>
      </c>
      <c r="C220" s="508" t="s">
        <v>1480</v>
      </c>
      <c r="D220" s="508" t="s">
        <v>1545</v>
      </c>
      <c r="E220" s="508" t="s">
        <v>1547</v>
      </c>
      <c r="F220" s="512">
        <v>1</v>
      </c>
      <c r="G220" s="512">
        <v>163</v>
      </c>
      <c r="H220" s="512">
        <v>0.5</v>
      </c>
      <c r="I220" s="512">
        <v>163</v>
      </c>
      <c r="J220" s="512">
        <v>2</v>
      </c>
      <c r="K220" s="512">
        <v>326</v>
      </c>
      <c r="L220" s="512">
        <v>1</v>
      </c>
      <c r="M220" s="512">
        <v>163</v>
      </c>
      <c r="N220" s="512"/>
      <c r="O220" s="512"/>
      <c r="P220" s="549"/>
      <c r="Q220" s="513"/>
    </row>
    <row r="221" spans="1:17" ht="14.4" customHeight="1" x14ac:dyDescent="0.3">
      <c r="A221" s="507" t="s">
        <v>1612</v>
      </c>
      <c r="B221" s="508" t="s">
        <v>1508</v>
      </c>
      <c r="C221" s="508" t="s">
        <v>1480</v>
      </c>
      <c r="D221" s="508" t="s">
        <v>1549</v>
      </c>
      <c r="E221" s="508" t="s">
        <v>1513</v>
      </c>
      <c r="F221" s="512">
        <v>332</v>
      </c>
      <c r="G221" s="512">
        <v>23904</v>
      </c>
      <c r="H221" s="512">
        <v>0.91712707182320441</v>
      </c>
      <c r="I221" s="512">
        <v>72</v>
      </c>
      <c r="J221" s="512">
        <v>362</v>
      </c>
      <c r="K221" s="512">
        <v>26064</v>
      </c>
      <c r="L221" s="512">
        <v>1</v>
      </c>
      <c r="M221" s="512">
        <v>72</v>
      </c>
      <c r="N221" s="512">
        <v>467</v>
      </c>
      <c r="O221" s="512">
        <v>33660</v>
      </c>
      <c r="P221" s="549">
        <v>1.2914364640883977</v>
      </c>
      <c r="Q221" s="513">
        <v>72.077087794432543</v>
      </c>
    </row>
    <row r="222" spans="1:17" ht="14.4" customHeight="1" x14ac:dyDescent="0.3">
      <c r="A222" s="507" t="s">
        <v>1612</v>
      </c>
      <c r="B222" s="508" t="s">
        <v>1508</v>
      </c>
      <c r="C222" s="508" t="s">
        <v>1480</v>
      </c>
      <c r="D222" s="508" t="s">
        <v>1553</v>
      </c>
      <c r="E222" s="508" t="s">
        <v>1554</v>
      </c>
      <c r="F222" s="512">
        <v>3</v>
      </c>
      <c r="G222" s="512">
        <v>687</v>
      </c>
      <c r="H222" s="512"/>
      <c r="I222" s="512">
        <v>229</v>
      </c>
      <c r="J222" s="512"/>
      <c r="K222" s="512"/>
      <c r="L222" s="512"/>
      <c r="M222" s="512"/>
      <c r="N222" s="512"/>
      <c r="O222" s="512"/>
      <c r="P222" s="549"/>
      <c r="Q222" s="513"/>
    </row>
    <row r="223" spans="1:17" ht="14.4" customHeight="1" x14ac:dyDescent="0.3">
      <c r="A223" s="507" t="s">
        <v>1612</v>
      </c>
      <c r="B223" s="508" t="s">
        <v>1508</v>
      </c>
      <c r="C223" s="508" t="s">
        <v>1480</v>
      </c>
      <c r="D223" s="508" t="s">
        <v>1553</v>
      </c>
      <c r="E223" s="508" t="s">
        <v>1555</v>
      </c>
      <c r="F223" s="512">
        <v>3</v>
      </c>
      <c r="G223" s="512">
        <v>687</v>
      </c>
      <c r="H223" s="512"/>
      <c r="I223" s="512">
        <v>229</v>
      </c>
      <c r="J223" s="512"/>
      <c r="K223" s="512"/>
      <c r="L223" s="512"/>
      <c r="M223" s="512"/>
      <c r="N223" s="512">
        <v>2</v>
      </c>
      <c r="O223" s="512">
        <v>460</v>
      </c>
      <c r="P223" s="549"/>
      <c r="Q223" s="513">
        <v>230</v>
      </c>
    </row>
    <row r="224" spans="1:17" ht="14.4" customHeight="1" x14ac:dyDescent="0.3">
      <c r="A224" s="507" t="s">
        <v>1612</v>
      </c>
      <c r="B224" s="508" t="s">
        <v>1508</v>
      </c>
      <c r="C224" s="508" t="s">
        <v>1480</v>
      </c>
      <c r="D224" s="508" t="s">
        <v>1556</v>
      </c>
      <c r="E224" s="508" t="s">
        <v>1557</v>
      </c>
      <c r="F224" s="512">
        <v>25</v>
      </c>
      <c r="G224" s="512">
        <v>30275</v>
      </c>
      <c r="H224" s="512">
        <v>0.625</v>
      </c>
      <c r="I224" s="512">
        <v>1211</v>
      </c>
      <c r="J224" s="512">
        <v>40</v>
      </c>
      <c r="K224" s="512">
        <v>48440</v>
      </c>
      <c r="L224" s="512">
        <v>1</v>
      </c>
      <c r="M224" s="512">
        <v>1211</v>
      </c>
      <c r="N224" s="512">
        <v>56</v>
      </c>
      <c r="O224" s="512">
        <v>67872</v>
      </c>
      <c r="P224" s="549">
        <v>1.4011560693641618</v>
      </c>
      <c r="Q224" s="513">
        <v>1212</v>
      </c>
    </row>
    <row r="225" spans="1:17" ht="14.4" customHeight="1" x14ac:dyDescent="0.3">
      <c r="A225" s="507" t="s">
        <v>1612</v>
      </c>
      <c r="B225" s="508" t="s">
        <v>1508</v>
      </c>
      <c r="C225" s="508" t="s">
        <v>1480</v>
      </c>
      <c r="D225" s="508" t="s">
        <v>1558</v>
      </c>
      <c r="E225" s="508" t="s">
        <v>1559</v>
      </c>
      <c r="F225" s="512">
        <v>2</v>
      </c>
      <c r="G225" s="512">
        <v>228</v>
      </c>
      <c r="H225" s="512">
        <v>0.5</v>
      </c>
      <c r="I225" s="512">
        <v>114</v>
      </c>
      <c r="J225" s="512">
        <v>4</v>
      </c>
      <c r="K225" s="512">
        <v>456</v>
      </c>
      <c r="L225" s="512">
        <v>1</v>
      </c>
      <c r="M225" s="512">
        <v>114</v>
      </c>
      <c r="N225" s="512"/>
      <c r="O225" s="512"/>
      <c r="P225" s="549"/>
      <c r="Q225" s="513"/>
    </row>
    <row r="226" spans="1:17" ht="14.4" customHeight="1" x14ac:dyDescent="0.3">
      <c r="A226" s="507" t="s">
        <v>1612</v>
      </c>
      <c r="B226" s="508" t="s">
        <v>1508</v>
      </c>
      <c r="C226" s="508" t="s">
        <v>1480</v>
      </c>
      <c r="D226" s="508" t="s">
        <v>1558</v>
      </c>
      <c r="E226" s="508" t="s">
        <v>1560</v>
      </c>
      <c r="F226" s="512">
        <v>29</v>
      </c>
      <c r="G226" s="512">
        <v>3306</v>
      </c>
      <c r="H226" s="512">
        <v>0.74358974358974361</v>
      </c>
      <c r="I226" s="512">
        <v>114</v>
      </c>
      <c r="J226" s="512">
        <v>39</v>
      </c>
      <c r="K226" s="512">
        <v>4446</v>
      </c>
      <c r="L226" s="512">
        <v>1</v>
      </c>
      <c r="M226" s="512">
        <v>114</v>
      </c>
      <c r="N226" s="512">
        <v>38</v>
      </c>
      <c r="O226" s="512">
        <v>4370</v>
      </c>
      <c r="P226" s="549">
        <v>0.98290598290598286</v>
      </c>
      <c r="Q226" s="513">
        <v>115</v>
      </c>
    </row>
    <row r="227" spans="1:17" ht="14.4" customHeight="1" x14ac:dyDescent="0.3">
      <c r="A227" s="507" t="s">
        <v>1612</v>
      </c>
      <c r="B227" s="508" t="s">
        <v>1508</v>
      </c>
      <c r="C227" s="508" t="s">
        <v>1480</v>
      </c>
      <c r="D227" s="508" t="s">
        <v>1561</v>
      </c>
      <c r="E227" s="508" t="s">
        <v>1562</v>
      </c>
      <c r="F227" s="512">
        <v>3</v>
      </c>
      <c r="G227" s="512">
        <v>1038</v>
      </c>
      <c r="H227" s="512"/>
      <c r="I227" s="512">
        <v>346</v>
      </c>
      <c r="J227" s="512"/>
      <c r="K227" s="512"/>
      <c r="L227" s="512"/>
      <c r="M227" s="512"/>
      <c r="N227" s="512">
        <v>2</v>
      </c>
      <c r="O227" s="512">
        <v>694</v>
      </c>
      <c r="P227" s="549"/>
      <c r="Q227" s="513">
        <v>347</v>
      </c>
    </row>
    <row r="228" spans="1:17" ht="14.4" customHeight="1" x14ac:dyDescent="0.3">
      <c r="A228" s="507" t="s">
        <v>1612</v>
      </c>
      <c r="B228" s="508" t="s">
        <v>1508</v>
      </c>
      <c r="C228" s="508" t="s">
        <v>1480</v>
      </c>
      <c r="D228" s="508" t="s">
        <v>1568</v>
      </c>
      <c r="E228" s="508" t="s">
        <v>1569</v>
      </c>
      <c r="F228" s="512">
        <v>1</v>
      </c>
      <c r="G228" s="512">
        <v>1064</v>
      </c>
      <c r="H228" s="512"/>
      <c r="I228" s="512">
        <v>1064</v>
      </c>
      <c r="J228" s="512"/>
      <c r="K228" s="512"/>
      <c r="L228" s="512"/>
      <c r="M228" s="512"/>
      <c r="N228" s="512">
        <v>2</v>
      </c>
      <c r="O228" s="512">
        <v>2134</v>
      </c>
      <c r="P228" s="549"/>
      <c r="Q228" s="513">
        <v>1067</v>
      </c>
    </row>
    <row r="229" spans="1:17" ht="14.4" customHeight="1" x14ac:dyDescent="0.3">
      <c r="A229" s="507" t="s">
        <v>1612</v>
      </c>
      <c r="B229" s="508" t="s">
        <v>1508</v>
      </c>
      <c r="C229" s="508" t="s">
        <v>1480</v>
      </c>
      <c r="D229" s="508" t="s">
        <v>1570</v>
      </c>
      <c r="E229" s="508" t="s">
        <v>1571</v>
      </c>
      <c r="F229" s="512">
        <v>1</v>
      </c>
      <c r="G229" s="512">
        <v>301</v>
      </c>
      <c r="H229" s="512"/>
      <c r="I229" s="512">
        <v>301</v>
      </c>
      <c r="J229" s="512"/>
      <c r="K229" s="512"/>
      <c r="L229" s="512"/>
      <c r="M229" s="512"/>
      <c r="N229" s="512"/>
      <c r="O229" s="512"/>
      <c r="P229" s="549"/>
      <c r="Q229" s="513"/>
    </row>
    <row r="230" spans="1:17" ht="14.4" customHeight="1" x14ac:dyDescent="0.3">
      <c r="A230" s="507" t="s">
        <v>1507</v>
      </c>
      <c r="B230" s="508" t="s">
        <v>1508</v>
      </c>
      <c r="C230" s="508" t="s">
        <v>1480</v>
      </c>
      <c r="D230" s="508" t="s">
        <v>1512</v>
      </c>
      <c r="E230" s="508" t="s">
        <v>1513</v>
      </c>
      <c r="F230" s="512">
        <v>19</v>
      </c>
      <c r="G230" s="512">
        <v>4009</v>
      </c>
      <c r="H230" s="512">
        <v>1.3571428571428572</v>
      </c>
      <c r="I230" s="512">
        <v>211</v>
      </c>
      <c r="J230" s="512">
        <v>14</v>
      </c>
      <c r="K230" s="512">
        <v>2954</v>
      </c>
      <c r="L230" s="512">
        <v>1</v>
      </c>
      <c r="M230" s="512">
        <v>211</v>
      </c>
      <c r="N230" s="512">
        <v>18</v>
      </c>
      <c r="O230" s="512">
        <v>3816</v>
      </c>
      <c r="P230" s="549">
        <v>1.2918077183480028</v>
      </c>
      <c r="Q230" s="513">
        <v>212</v>
      </c>
    </row>
    <row r="231" spans="1:17" ht="14.4" customHeight="1" x14ac:dyDescent="0.3">
      <c r="A231" s="507" t="s">
        <v>1507</v>
      </c>
      <c r="B231" s="508" t="s">
        <v>1508</v>
      </c>
      <c r="C231" s="508" t="s">
        <v>1480</v>
      </c>
      <c r="D231" s="508" t="s">
        <v>1515</v>
      </c>
      <c r="E231" s="508" t="s">
        <v>1516</v>
      </c>
      <c r="F231" s="512">
        <v>57</v>
      </c>
      <c r="G231" s="512">
        <v>17157</v>
      </c>
      <c r="H231" s="512">
        <v>0.40425531914893614</v>
      </c>
      <c r="I231" s="512">
        <v>301</v>
      </c>
      <c r="J231" s="512">
        <v>141</v>
      </c>
      <c r="K231" s="512">
        <v>42441</v>
      </c>
      <c r="L231" s="512">
        <v>1</v>
      </c>
      <c r="M231" s="512">
        <v>301</v>
      </c>
      <c r="N231" s="512">
        <v>259</v>
      </c>
      <c r="O231" s="512">
        <v>78218</v>
      </c>
      <c r="P231" s="549">
        <v>1.84298202210127</v>
      </c>
      <c r="Q231" s="513">
        <v>302</v>
      </c>
    </row>
    <row r="232" spans="1:17" ht="14.4" customHeight="1" x14ac:dyDescent="0.3">
      <c r="A232" s="507" t="s">
        <v>1507</v>
      </c>
      <c r="B232" s="508" t="s">
        <v>1508</v>
      </c>
      <c r="C232" s="508" t="s">
        <v>1480</v>
      </c>
      <c r="D232" s="508" t="s">
        <v>1517</v>
      </c>
      <c r="E232" s="508" t="s">
        <v>1518</v>
      </c>
      <c r="F232" s="512">
        <v>12</v>
      </c>
      <c r="G232" s="512">
        <v>1188</v>
      </c>
      <c r="H232" s="512">
        <v>1</v>
      </c>
      <c r="I232" s="512">
        <v>99</v>
      </c>
      <c r="J232" s="512">
        <v>12</v>
      </c>
      <c r="K232" s="512">
        <v>1188</v>
      </c>
      <c r="L232" s="512">
        <v>1</v>
      </c>
      <c r="M232" s="512">
        <v>99</v>
      </c>
      <c r="N232" s="512">
        <v>6</v>
      </c>
      <c r="O232" s="512">
        <v>597</v>
      </c>
      <c r="P232" s="549">
        <v>0.50252525252525249</v>
      </c>
      <c r="Q232" s="513">
        <v>99.5</v>
      </c>
    </row>
    <row r="233" spans="1:17" ht="14.4" customHeight="1" x14ac:dyDescent="0.3">
      <c r="A233" s="507" t="s">
        <v>1507</v>
      </c>
      <c r="B233" s="508" t="s">
        <v>1508</v>
      </c>
      <c r="C233" s="508" t="s">
        <v>1480</v>
      </c>
      <c r="D233" s="508" t="s">
        <v>1517</v>
      </c>
      <c r="E233" s="508" t="s">
        <v>1519</v>
      </c>
      <c r="F233" s="512">
        <v>3</v>
      </c>
      <c r="G233" s="512">
        <v>297</v>
      </c>
      <c r="H233" s="512"/>
      <c r="I233" s="512">
        <v>99</v>
      </c>
      <c r="J233" s="512"/>
      <c r="K233" s="512"/>
      <c r="L233" s="512"/>
      <c r="M233" s="512"/>
      <c r="N233" s="512">
        <v>9</v>
      </c>
      <c r="O233" s="512">
        <v>900</v>
      </c>
      <c r="P233" s="549"/>
      <c r="Q233" s="513">
        <v>100</v>
      </c>
    </row>
    <row r="234" spans="1:17" ht="14.4" customHeight="1" x14ac:dyDescent="0.3">
      <c r="A234" s="507" t="s">
        <v>1507</v>
      </c>
      <c r="B234" s="508" t="s">
        <v>1508</v>
      </c>
      <c r="C234" s="508" t="s">
        <v>1480</v>
      </c>
      <c r="D234" s="508" t="s">
        <v>1520</v>
      </c>
      <c r="E234" s="508" t="s">
        <v>1521</v>
      </c>
      <c r="F234" s="512">
        <v>7</v>
      </c>
      <c r="G234" s="512">
        <v>1617</v>
      </c>
      <c r="H234" s="512">
        <v>0.99568965517241381</v>
      </c>
      <c r="I234" s="512">
        <v>231</v>
      </c>
      <c r="J234" s="512">
        <v>7</v>
      </c>
      <c r="K234" s="512">
        <v>1624</v>
      </c>
      <c r="L234" s="512">
        <v>1</v>
      </c>
      <c r="M234" s="512">
        <v>232</v>
      </c>
      <c r="N234" s="512">
        <v>6</v>
      </c>
      <c r="O234" s="512">
        <v>1392</v>
      </c>
      <c r="P234" s="549">
        <v>0.8571428571428571</v>
      </c>
      <c r="Q234" s="513">
        <v>232</v>
      </c>
    </row>
    <row r="235" spans="1:17" ht="14.4" customHeight="1" x14ac:dyDescent="0.3">
      <c r="A235" s="507" t="s">
        <v>1507</v>
      </c>
      <c r="B235" s="508" t="s">
        <v>1508</v>
      </c>
      <c r="C235" s="508" t="s">
        <v>1480</v>
      </c>
      <c r="D235" s="508" t="s">
        <v>1522</v>
      </c>
      <c r="E235" s="508" t="s">
        <v>1523</v>
      </c>
      <c r="F235" s="512">
        <v>23</v>
      </c>
      <c r="G235" s="512">
        <v>3151</v>
      </c>
      <c r="H235" s="512">
        <v>0.6216216216216216</v>
      </c>
      <c r="I235" s="512">
        <v>137</v>
      </c>
      <c r="J235" s="512">
        <v>37</v>
      </c>
      <c r="K235" s="512">
        <v>5069</v>
      </c>
      <c r="L235" s="512">
        <v>1</v>
      </c>
      <c r="M235" s="512">
        <v>137</v>
      </c>
      <c r="N235" s="512">
        <v>43</v>
      </c>
      <c r="O235" s="512">
        <v>5891</v>
      </c>
      <c r="P235" s="549">
        <v>1.1621621621621621</v>
      </c>
      <c r="Q235" s="513">
        <v>137</v>
      </c>
    </row>
    <row r="236" spans="1:17" ht="14.4" customHeight="1" x14ac:dyDescent="0.3">
      <c r="A236" s="507" t="s">
        <v>1507</v>
      </c>
      <c r="B236" s="508" t="s">
        <v>1508</v>
      </c>
      <c r="C236" s="508" t="s">
        <v>1480</v>
      </c>
      <c r="D236" s="508" t="s">
        <v>1524</v>
      </c>
      <c r="E236" s="508" t="s">
        <v>1523</v>
      </c>
      <c r="F236" s="512">
        <v>1</v>
      </c>
      <c r="G236" s="512">
        <v>183</v>
      </c>
      <c r="H236" s="512"/>
      <c r="I236" s="512">
        <v>183</v>
      </c>
      <c r="J236" s="512"/>
      <c r="K236" s="512"/>
      <c r="L236" s="512"/>
      <c r="M236" s="512"/>
      <c r="N236" s="512">
        <v>6</v>
      </c>
      <c r="O236" s="512">
        <v>1104</v>
      </c>
      <c r="P236" s="549"/>
      <c r="Q236" s="513">
        <v>184</v>
      </c>
    </row>
    <row r="237" spans="1:17" ht="14.4" customHeight="1" x14ac:dyDescent="0.3">
      <c r="A237" s="507" t="s">
        <v>1507</v>
      </c>
      <c r="B237" s="508" t="s">
        <v>1508</v>
      </c>
      <c r="C237" s="508" t="s">
        <v>1480</v>
      </c>
      <c r="D237" s="508" t="s">
        <v>1525</v>
      </c>
      <c r="E237" s="508" t="s">
        <v>1526</v>
      </c>
      <c r="F237" s="512">
        <v>10</v>
      </c>
      <c r="G237" s="512">
        <v>2970</v>
      </c>
      <c r="H237" s="512">
        <v>0.90604026845637586</v>
      </c>
      <c r="I237" s="512">
        <v>297</v>
      </c>
      <c r="J237" s="512">
        <v>11</v>
      </c>
      <c r="K237" s="512">
        <v>3278</v>
      </c>
      <c r="L237" s="512">
        <v>1</v>
      </c>
      <c r="M237" s="512">
        <v>298</v>
      </c>
      <c r="N237" s="512">
        <v>12</v>
      </c>
      <c r="O237" s="512">
        <v>3588</v>
      </c>
      <c r="P237" s="549">
        <v>1.0945698596705309</v>
      </c>
      <c r="Q237" s="513">
        <v>299</v>
      </c>
    </row>
    <row r="238" spans="1:17" ht="14.4" customHeight="1" x14ac:dyDescent="0.3">
      <c r="A238" s="507" t="s">
        <v>1507</v>
      </c>
      <c r="B238" s="508" t="s">
        <v>1508</v>
      </c>
      <c r="C238" s="508" t="s">
        <v>1480</v>
      </c>
      <c r="D238" s="508" t="s">
        <v>1527</v>
      </c>
      <c r="E238" s="508" t="s">
        <v>1528</v>
      </c>
      <c r="F238" s="512"/>
      <c r="G238" s="512"/>
      <c r="H238" s="512"/>
      <c r="I238" s="512"/>
      <c r="J238" s="512">
        <v>2</v>
      </c>
      <c r="K238" s="512">
        <v>1278</v>
      </c>
      <c r="L238" s="512">
        <v>1</v>
      </c>
      <c r="M238" s="512">
        <v>639</v>
      </c>
      <c r="N238" s="512"/>
      <c r="O238" s="512"/>
      <c r="P238" s="549"/>
      <c r="Q238" s="513"/>
    </row>
    <row r="239" spans="1:17" ht="14.4" customHeight="1" x14ac:dyDescent="0.3">
      <c r="A239" s="507" t="s">
        <v>1507</v>
      </c>
      <c r="B239" s="508" t="s">
        <v>1508</v>
      </c>
      <c r="C239" s="508" t="s">
        <v>1480</v>
      </c>
      <c r="D239" s="508" t="s">
        <v>1529</v>
      </c>
      <c r="E239" s="508" t="s">
        <v>1530</v>
      </c>
      <c r="F239" s="512">
        <v>1</v>
      </c>
      <c r="G239" s="512">
        <v>608</v>
      </c>
      <c r="H239" s="512"/>
      <c r="I239" s="512">
        <v>608</v>
      </c>
      <c r="J239" s="512"/>
      <c r="K239" s="512"/>
      <c r="L239" s="512"/>
      <c r="M239" s="512"/>
      <c r="N239" s="512">
        <v>1</v>
      </c>
      <c r="O239" s="512">
        <v>609</v>
      </c>
      <c r="P239" s="549"/>
      <c r="Q239" s="513">
        <v>609</v>
      </c>
    </row>
    <row r="240" spans="1:17" ht="14.4" customHeight="1" x14ac:dyDescent="0.3">
      <c r="A240" s="507" t="s">
        <v>1507</v>
      </c>
      <c r="B240" s="508" t="s">
        <v>1508</v>
      </c>
      <c r="C240" s="508" t="s">
        <v>1480</v>
      </c>
      <c r="D240" s="508" t="s">
        <v>1529</v>
      </c>
      <c r="E240" s="508" t="s">
        <v>1531</v>
      </c>
      <c r="F240" s="512"/>
      <c r="G240" s="512"/>
      <c r="H240" s="512"/>
      <c r="I240" s="512"/>
      <c r="J240" s="512">
        <v>1</v>
      </c>
      <c r="K240" s="512">
        <v>608</v>
      </c>
      <c r="L240" s="512">
        <v>1</v>
      </c>
      <c r="M240" s="512">
        <v>608</v>
      </c>
      <c r="N240" s="512"/>
      <c r="O240" s="512"/>
      <c r="P240" s="549"/>
      <c r="Q240" s="513"/>
    </row>
    <row r="241" spans="1:17" ht="14.4" customHeight="1" x14ac:dyDescent="0.3">
      <c r="A241" s="507" t="s">
        <v>1507</v>
      </c>
      <c r="B241" s="508" t="s">
        <v>1508</v>
      </c>
      <c r="C241" s="508" t="s">
        <v>1480</v>
      </c>
      <c r="D241" s="508" t="s">
        <v>1532</v>
      </c>
      <c r="E241" s="508" t="s">
        <v>1533</v>
      </c>
      <c r="F241" s="512">
        <v>11</v>
      </c>
      <c r="G241" s="512">
        <v>1903</v>
      </c>
      <c r="H241" s="512">
        <v>0.28205128205128205</v>
      </c>
      <c r="I241" s="512">
        <v>173</v>
      </c>
      <c r="J241" s="512">
        <v>39</v>
      </c>
      <c r="K241" s="512">
        <v>6747</v>
      </c>
      <c r="L241" s="512">
        <v>1</v>
      </c>
      <c r="M241" s="512">
        <v>173</v>
      </c>
      <c r="N241" s="512">
        <v>54</v>
      </c>
      <c r="O241" s="512">
        <v>9396</v>
      </c>
      <c r="P241" s="549">
        <v>1.3926189417518897</v>
      </c>
      <c r="Q241" s="513">
        <v>174</v>
      </c>
    </row>
    <row r="242" spans="1:17" ht="14.4" customHeight="1" x14ac:dyDescent="0.3">
      <c r="A242" s="507" t="s">
        <v>1507</v>
      </c>
      <c r="B242" s="508" t="s">
        <v>1508</v>
      </c>
      <c r="C242" s="508" t="s">
        <v>1480</v>
      </c>
      <c r="D242" s="508" t="s">
        <v>1499</v>
      </c>
      <c r="E242" s="508" t="s">
        <v>1500</v>
      </c>
      <c r="F242" s="512"/>
      <c r="G242" s="512"/>
      <c r="H242" s="512"/>
      <c r="I242" s="512"/>
      <c r="J242" s="512">
        <v>19</v>
      </c>
      <c r="K242" s="512">
        <v>6593</v>
      </c>
      <c r="L242" s="512">
        <v>1</v>
      </c>
      <c r="M242" s="512">
        <v>347</v>
      </c>
      <c r="N242" s="512">
        <v>13</v>
      </c>
      <c r="O242" s="512">
        <v>4511</v>
      </c>
      <c r="P242" s="549">
        <v>0.68421052631578949</v>
      </c>
      <c r="Q242" s="513">
        <v>347</v>
      </c>
    </row>
    <row r="243" spans="1:17" ht="14.4" customHeight="1" x14ac:dyDescent="0.3">
      <c r="A243" s="507" t="s">
        <v>1507</v>
      </c>
      <c r="B243" s="508" t="s">
        <v>1508</v>
      </c>
      <c r="C243" s="508" t="s">
        <v>1480</v>
      </c>
      <c r="D243" s="508" t="s">
        <v>1534</v>
      </c>
      <c r="E243" s="508" t="s">
        <v>1535</v>
      </c>
      <c r="F243" s="512">
        <v>1930</v>
      </c>
      <c r="G243" s="512">
        <v>32810</v>
      </c>
      <c r="H243" s="512">
        <v>0.77603538399678329</v>
      </c>
      <c r="I243" s="512">
        <v>17</v>
      </c>
      <c r="J243" s="512">
        <v>2487</v>
      </c>
      <c r="K243" s="512">
        <v>42279</v>
      </c>
      <c r="L243" s="512">
        <v>1</v>
      </c>
      <c r="M243" s="512">
        <v>17</v>
      </c>
      <c r="N243" s="512">
        <v>2819</v>
      </c>
      <c r="O243" s="512">
        <v>47923</v>
      </c>
      <c r="P243" s="549">
        <v>1.1334941696823482</v>
      </c>
      <c r="Q243" s="513">
        <v>17</v>
      </c>
    </row>
    <row r="244" spans="1:17" ht="14.4" customHeight="1" x14ac:dyDescent="0.3">
      <c r="A244" s="507" t="s">
        <v>1507</v>
      </c>
      <c r="B244" s="508" t="s">
        <v>1508</v>
      </c>
      <c r="C244" s="508" t="s">
        <v>1480</v>
      </c>
      <c r="D244" s="508" t="s">
        <v>1534</v>
      </c>
      <c r="E244" s="508" t="s">
        <v>1536</v>
      </c>
      <c r="F244" s="512"/>
      <c r="G244" s="512"/>
      <c r="H244" s="512"/>
      <c r="I244" s="512"/>
      <c r="J244" s="512">
        <v>10</v>
      </c>
      <c r="K244" s="512">
        <v>170</v>
      </c>
      <c r="L244" s="512">
        <v>1</v>
      </c>
      <c r="M244" s="512">
        <v>17</v>
      </c>
      <c r="N244" s="512"/>
      <c r="O244" s="512"/>
      <c r="P244" s="549"/>
      <c r="Q244" s="513"/>
    </row>
    <row r="245" spans="1:17" ht="14.4" customHeight="1" x14ac:dyDescent="0.3">
      <c r="A245" s="507" t="s">
        <v>1507</v>
      </c>
      <c r="B245" s="508" t="s">
        <v>1508</v>
      </c>
      <c r="C245" s="508" t="s">
        <v>1480</v>
      </c>
      <c r="D245" s="508" t="s">
        <v>1537</v>
      </c>
      <c r="E245" s="508" t="s">
        <v>1538</v>
      </c>
      <c r="F245" s="512">
        <v>2</v>
      </c>
      <c r="G245" s="512">
        <v>546</v>
      </c>
      <c r="H245" s="512"/>
      <c r="I245" s="512">
        <v>273</v>
      </c>
      <c r="J245" s="512"/>
      <c r="K245" s="512"/>
      <c r="L245" s="512"/>
      <c r="M245" s="512"/>
      <c r="N245" s="512">
        <v>1</v>
      </c>
      <c r="O245" s="512">
        <v>274</v>
      </c>
      <c r="P245" s="549"/>
      <c r="Q245" s="513">
        <v>274</v>
      </c>
    </row>
    <row r="246" spans="1:17" ht="14.4" customHeight="1" x14ac:dyDescent="0.3">
      <c r="A246" s="507" t="s">
        <v>1507</v>
      </c>
      <c r="B246" s="508" t="s">
        <v>1508</v>
      </c>
      <c r="C246" s="508" t="s">
        <v>1480</v>
      </c>
      <c r="D246" s="508" t="s">
        <v>1537</v>
      </c>
      <c r="E246" s="508" t="s">
        <v>1539</v>
      </c>
      <c r="F246" s="512">
        <v>1</v>
      </c>
      <c r="G246" s="512">
        <v>273</v>
      </c>
      <c r="H246" s="512"/>
      <c r="I246" s="512">
        <v>273</v>
      </c>
      <c r="J246" s="512"/>
      <c r="K246" s="512"/>
      <c r="L246" s="512"/>
      <c r="M246" s="512"/>
      <c r="N246" s="512"/>
      <c r="O246" s="512"/>
      <c r="P246" s="549"/>
      <c r="Q246" s="513"/>
    </row>
    <row r="247" spans="1:17" ht="14.4" customHeight="1" x14ac:dyDescent="0.3">
      <c r="A247" s="507" t="s">
        <v>1507</v>
      </c>
      <c r="B247" s="508" t="s">
        <v>1508</v>
      </c>
      <c r="C247" s="508" t="s">
        <v>1480</v>
      </c>
      <c r="D247" s="508" t="s">
        <v>1540</v>
      </c>
      <c r="E247" s="508" t="s">
        <v>1541</v>
      </c>
      <c r="F247" s="512">
        <v>2</v>
      </c>
      <c r="G247" s="512">
        <v>284</v>
      </c>
      <c r="H247" s="512">
        <v>2</v>
      </c>
      <c r="I247" s="512">
        <v>142</v>
      </c>
      <c r="J247" s="512">
        <v>1</v>
      </c>
      <c r="K247" s="512">
        <v>142</v>
      </c>
      <c r="L247" s="512">
        <v>1</v>
      </c>
      <c r="M247" s="512">
        <v>142</v>
      </c>
      <c r="N247" s="512">
        <v>1</v>
      </c>
      <c r="O247" s="512">
        <v>142</v>
      </c>
      <c r="P247" s="549">
        <v>1</v>
      </c>
      <c r="Q247" s="513">
        <v>142</v>
      </c>
    </row>
    <row r="248" spans="1:17" ht="14.4" customHeight="1" x14ac:dyDescent="0.3">
      <c r="A248" s="507" t="s">
        <v>1507</v>
      </c>
      <c r="B248" s="508" t="s">
        <v>1508</v>
      </c>
      <c r="C248" s="508" t="s">
        <v>1480</v>
      </c>
      <c r="D248" s="508" t="s">
        <v>1542</v>
      </c>
      <c r="E248" s="508" t="s">
        <v>1541</v>
      </c>
      <c r="F248" s="512">
        <v>22</v>
      </c>
      <c r="G248" s="512">
        <v>1716</v>
      </c>
      <c r="H248" s="512">
        <v>0.59459459459459463</v>
      </c>
      <c r="I248" s="512">
        <v>78</v>
      </c>
      <c r="J248" s="512">
        <v>37</v>
      </c>
      <c r="K248" s="512">
        <v>2886</v>
      </c>
      <c r="L248" s="512">
        <v>1</v>
      </c>
      <c r="M248" s="512">
        <v>78</v>
      </c>
      <c r="N248" s="512">
        <v>42</v>
      </c>
      <c r="O248" s="512">
        <v>3282</v>
      </c>
      <c r="P248" s="549">
        <v>1.1372141372141371</v>
      </c>
      <c r="Q248" s="513">
        <v>78.142857142857139</v>
      </c>
    </row>
    <row r="249" spans="1:17" ht="14.4" customHeight="1" x14ac:dyDescent="0.3">
      <c r="A249" s="507" t="s">
        <v>1507</v>
      </c>
      <c r="B249" s="508" t="s">
        <v>1508</v>
      </c>
      <c r="C249" s="508" t="s">
        <v>1480</v>
      </c>
      <c r="D249" s="508" t="s">
        <v>1543</v>
      </c>
      <c r="E249" s="508" t="s">
        <v>1544</v>
      </c>
      <c r="F249" s="512">
        <v>2</v>
      </c>
      <c r="G249" s="512">
        <v>626</v>
      </c>
      <c r="H249" s="512">
        <v>1.9936305732484076</v>
      </c>
      <c r="I249" s="512">
        <v>313</v>
      </c>
      <c r="J249" s="512">
        <v>1</v>
      </c>
      <c r="K249" s="512">
        <v>314</v>
      </c>
      <c r="L249" s="512">
        <v>1</v>
      </c>
      <c r="M249" s="512">
        <v>314</v>
      </c>
      <c r="N249" s="512">
        <v>1</v>
      </c>
      <c r="O249" s="512">
        <v>314</v>
      </c>
      <c r="P249" s="549">
        <v>1</v>
      </c>
      <c r="Q249" s="513">
        <v>314</v>
      </c>
    </row>
    <row r="250" spans="1:17" ht="14.4" customHeight="1" x14ac:dyDescent="0.3">
      <c r="A250" s="507" t="s">
        <v>1507</v>
      </c>
      <c r="B250" s="508" t="s">
        <v>1508</v>
      </c>
      <c r="C250" s="508" t="s">
        <v>1480</v>
      </c>
      <c r="D250" s="508" t="s">
        <v>1501</v>
      </c>
      <c r="E250" s="508" t="s">
        <v>1502</v>
      </c>
      <c r="F250" s="512">
        <v>1818</v>
      </c>
      <c r="G250" s="512">
        <v>887184</v>
      </c>
      <c r="H250" s="512">
        <v>1.4072993071241846</v>
      </c>
      <c r="I250" s="512">
        <v>488</v>
      </c>
      <c r="J250" s="512">
        <v>1922</v>
      </c>
      <c r="K250" s="512">
        <v>630416</v>
      </c>
      <c r="L250" s="512">
        <v>1</v>
      </c>
      <c r="M250" s="512">
        <v>328</v>
      </c>
      <c r="N250" s="512">
        <v>1859</v>
      </c>
      <c r="O250" s="512">
        <v>609752</v>
      </c>
      <c r="P250" s="549">
        <v>0.96722164412070755</v>
      </c>
      <c r="Q250" s="513">
        <v>328</v>
      </c>
    </row>
    <row r="251" spans="1:17" ht="14.4" customHeight="1" x14ac:dyDescent="0.3">
      <c r="A251" s="507" t="s">
        <v>1507</v>
      </c>
      <c r="B251" s="508" t="s">
        <v>1508</v>
      </c>
      <c r="C251" s="508" t="s">
        <v>1480</v>
      </c>
      <c r="D251" s="508" t="s">
        <v>1545</v>
      </c>
      <c r="E251" s="508" t="s">
        <v>1546</v>
      </c>
      <c r="F251" s="512">
        <v>19</v>
      </c>
      <c r="G251" s="512">
        <v>3097</v>
      </c>
      <c r="H251" s="512">
        <v>1.1875</v>
      </c>
      <c r="I251" s="512">
        <v>163</v>
      </c>
      <c r="J251" s="512">
        <v>16</v>
      </c>
      <c r="K251" s="512">
        <v>2608</v>
      </c>
      <c r="L251" s="512">
        <v>1</v>
      </c>
      <c r="M251" s="512">
        <v>163</v>
      </c>
      <c r="N251" s="512">
        <v>15</v>
      </c>
      <c r="O251" s="512">
        <v>2445</v>
      </c>
      <c r="P251" s="549">
        <v>0.9375</v>
      </c>
      <c r="Q251" s="513">
        <v>163</v>
      </c>
    </row>
    <row r="252" spans="1:17" ht="14.4" customHeight="1" x14ac:dyDescent="0.3">
      <c r="A252" s="507" t="s">
        <v>1507</v>
      </c>
      <c r="B252" s="508" t="s">
        <v>1508</v>
      </c>
      <c r="C252" s="508" t="s">
        <v>1480</v>
      </c>
      <c r="D252" s="508" t="s">
        <v>1545</v>
      </c>
      <c r="E252" s="508" t="s">
        <v>1547</v>
      </c>
      <c r="F252" s="512">
        <v>12</v>
      </c>
      <c r="G252" s="512">
        <v>1956</v>
      </c>
      <c r="H252" s="512">
        <v>12</v>
      </c>
      <c r="I252" s="512">
        <v>163</v>
      </c>
      <c r="J252" s="512">
        <v>1</v>
      </c>
      <c r="K252" s="512">
        <v>163</v>
      </c>
      <c r="L252" s="512">
        <v>1</v>
      </c>
      <c r="M252" s="512">
        <v>163</v>
      </c>
      <c r="N252" s="512">
        <v>2</v>
      </c>
      <c r="O252" s="512">
        <v>327</v>
      </c>
      <c r="P252" s="549">
        <v>2.0061349693251533</v>
      </c>
      <c r="Q252" s="513">
        <v>163.5</v>
      </c>
    </row>
    <row r="253" spans="1:17" ht="14.4" customHeight="1" x14ac:dyDescent="0.3">
      <c r="A253" s="507" t="s">
        <v>1507</v>
      </c>
      <c r="B253" s="508" t="s">
        <v>1508</v>
      </c>
      <c r="C253" s="508" t="s">
        <v>1480</v>
      </c>
      <c r="D253" s="508" t="s">
        <v>1549</v>
      </c>
      <c r="E253" s="508" t="s">
        <v>1513</v>
      </c>
      <c r="F253" s="512">
        <v>85</v>
      </c>
      <c r="G253" s="512">
        <v>6120</v>
      </c>
      <c r="H253" s="512">
        <v>1.0493827160493827</v>
      </c>
      <c r="I253" s="512">
        <v>72</v>
      </c>
      <c r="J253" s="512">
        <v>81</v>
      </c>
      <c r="K253" s="512">
        <v>5832</v>
      </c>
      <c r="L253" s="512">
        <v>1</v>
      </c>
      <c r="M253" s="512">
        <v>72</v>
      </c>
      <c r="N253" s="512">
        <v>59</v>
      </c>
      <c r="O253" s="512">
        <v>4253</v>
      </c>
      <c r="P253" s="549">
        <v>0.72925240054869689</v>
      </c>
      <c r="Q253" s="513">
        <v>72.084745762711862</v>
      </c>
    </row>
    <row r="254" spans="1:17" ht="14.4" customHeight="1" x14ac:dyDescent="0.3">
      <c r="A254" s="507" t="s">
        <v>1507</v>
      </c>
      <c r="B254" s="508" t="s">
        <v>1508</v>
      </c>
      <c r="C254" s="508" t="s">
        <v>1480</v>
      </c>
      <c r="D254" s="508" t="s">
        <v>1556</v>
      </c>
      <c r="E254" s="508" t="s">
        <v>1557</v>
      </c>
      <c r="F254" s="512">
        <v>8</v>
      </c>
      <c r="G254" s="512">
        <v>9688</v>
      </c>
      <c r="H254" s="512">
        <v>0.5</v>
      </c>
      <c r="I254" s="512">
        <v>1211</v>
      </c>
      <c r="J254" s="512">
        <v>16</v>
      </c>
      <c r="K254" s="512">
        <v>19376</v>
      </c>
      <c r="L254" s="512">
        <v>1</v>
      </c>
      <c r="M254" s="512">
        <v>1211</v>
      </c>
      <c r="N254" s="512">
        <v>28</v>
      </c>
      <c r="O254" s="512">
        <v>33936</v>
      </c>
      <c r="P254" s="549">
        <v>1.7514450867052023</v>
      </c>
      <c r="Q254" s="513">
        <v>1212</v>
      </c>
    </row>
    <row r="255" spans="1:17" ht="14.4" customHeight="1" x14ac:dyDescent="0.3">
      <c r="A255" s="507" t="s">
        <v>1507</v>
      </c>
      <c r="B255" s="508" t="s">
        <v>1508</v>
      </c>
      <c r="C255" s="508" t="s">
        <v>1480</v>
      </c>
      <c r="D255" s="508" t="s">
        <v>1558</v>
      </c>
      <c r="E255" s="508" t="s">
        <v>1559</v>
      </c>
      <c r="F255" s="512"/>
      <c r="G255" s="512"/>
      <c r="H255" s="512"/>
      <c r="I255" s="512"/>
      <c r="J255" s="512">
        <v>14</v>
      </c>
      <c r="K255" s="512">
        <v>1596</v>
      </c>
      <c r="L255" s="512">
        <v>1</v>
      </c>
      <c r="M255" s="512">
        <v>114</v>
      </c>
      <c r="N255" s="512"/>
      <c r="O255" s="512"/>
      <c r="P255" s="549"/>
      <c r="Q255" s="513"/>
    </row>
    <row r="256" spans="1:17" ht="14.4" customHeight="1" x14ac:dyDescent="0.3">
      <c r="A256" s="507" t="s">
        <v>1507</v>
      </c>
      <c r="B256" s="508" t="s">
        <v>1508</v>
      </c>
      <c r="C256" s="508" t="s">
        <v>1480</v>
      </c>
      <c r="D256" s="508" t="s">
        <v>1558</v>
      </c>
      <c r="E256" s="508" t="s">
        <v>1560</v>
      </c>
      <c r="F256" s="512">
        <v>333</v>
      </c>
      <c r="G256" s="512">
        <v>37962</v>
      </c>
      <c r="H256" s="512">
        <v>0.9</v>
      </c>
      <c r="I256" s="512">
        <v>114</v>
      </c>
      <c r="J256" s="512">
        <v>370</v>
      </c>
      <c r="K256" s="512">
        <v>42180</v>
      </c>
      <c r="L256" s="512">
        <v>1</v>
      </c>
      <c r="M256" s="512">
        <v>114</v>
      </c>
      <c r="N256" s="512">
        <v>425</v>
      </c>
      <c r="O256" s="512">
        <v>48875</v>
      </c>
      <c r="P256" s="549">
        <v>1.1587245139876718</v>
      </c>
      <c r="Q256" s="513">
        <v>115</v>
      </c>
    </row>
    <row r="257" spans="1:17" ht="14.4" customHeight="1" x14ac:dyDescent="0.3">
      <c r="A257" s="507" t="s">
        <v>1507</v>
      </c>
      <c r="B257" s="508" t="s">
        <v>1508</v>
      </c>
      <c r="C257" s="508" t="s">
        <v>1480</v>
      </c>
      <c r="D257" s="508" t="s">
        <v>1565</v>
      </c>
      <c r="E257" s="508" t="s">
        <v>1566</v>
      </c>
      <c r="F257" s="512">
        <v>820</v>
      </c>
      <c r="G257" s="512">
        <v>123000</v>
      </c>
      <c r="H257" s="512">
        <v>0.88840736728060676</v>
      </c>
      <c r="I257" s="512">
        <v>150</v>
      </c>
      <c r="J257" s="512">
        <v>923</v>
      </c>
      <c r="K257" s="512">
        <v>138450</v>
      </c>
      <c r="L257" s="512">
        <v>1</v>
      </c>
      <c r="M257" s="512">
        <v>150</v>
      </c>
      <c r="N257" s="512">
        <v>926</v>
      </c>
      <c r="O257" s="512">
        <v>139826</v>
      </c>
      <c r="P257" s="549">
        <v>1.009938605994944</v>
      </c>
      <c r="Q257" s="513">
        <v>151</v>
      </c>
    </row>
    <row r="258" spans="1:17" ht="14.4" customHeight="1" x14ac:dyDescent="0.3">
      <c r="A258" s="507" t="s">
        <v>1507</v>
      </c>
      <c r="B258" s="508" t="s">
        <v>1508</v>
      </c>
      <c r="C258" s="508" t="s">
        <v>1480</v>
      </c>
      <c r="D258" s="508" t="s">
        <v>1565</v>
      </c>
      <c r="E258" s="508" t="s">
        <v>1567</v>
      </c>
      <c r="F258" s="512"/>
      <c r="G258" s="512"/>
      <c r="H258" s="512"/>
      <c r="I258" s="512"/>
      <c r="J258" s="512">
        <v>8</v>
      </c>
      <c r="K258" s="512">
        <v>1200</v>
      </c>
      <c r="L258" s="512">
        <v>1</v>
      </c>
      <c r="M258" s="512">
        <v>150</v>
      </c>
      <c r="N258" s="512"/>
      <c r="O258" s="512"/>
      <c r="P258" s="549"/>
      <c r="Q258" s="513"/>
    </row>
    <row r="259" spans="1:17" ht="14.4" customHeight="1" x14ac:dyDescent="0.3">
      <c r="A259" s="507" t="s">
        <v>1507</v>
      </c>
      <c r="B259" s="508" t="s">
        <v>1508</v>
      </c>
      <c r="C259" s="508" t="s">
        <v>1480</v>
      </c>
      <c r="D259" s="508" t="s">
        <v>1570</v>
      </c>
      <c r="E259" s="508" t="s">
        <v>1571</v>
      </c>
      <c r="F259" s="512">
        <v>5</v>
      </c>
      <c r="G259" s="512">
        <v>1505</v>
      </c>
      <c r="H259" s="512">
        <v>0.55371596762325237</v>
      </c>
      <c r="I259" s="512">
        <v>301</v>
      </c>
      <c r="J259" s="512">
        <v>9</v>
      </c>
      <c r="K259" s="512">
        <v>2718</v>
      </c>
      <c r="L259" s="512">
        <v>1</v>
      </c>
      <c r="M259" s="512">
        <v>302</v>
      </c>
      <c r="N259" s="512">
        <v>4</v>
      </c>
      <c r="O259" s="512">
        <v>1208</v>
      </c>
      <c r="P259" s="549">
        <v>0.44444444444444442</v>
      </c>
      <c r="Q259" s="513">
        <v>302</v>
      </c>
    </row>
    <row r="260" spans="1:17" ht="14.4" customHeight="1" x14ac:dyDescent="0.3">
      <c r="A260" s="507" t="s">
        <v>1613</v>
      </c>
      <c r="B260" s="508" t="s">
        <v>1508</v>
      </c>
      <c r="C260" s="508" t="s">
        <v>1480</v>
      </c>
      <c r="D260" s="508" t="s">
        <v>1512</v>
      </c>
      <c r="E260" s="508" t="s">
        <v>1513</v>
      </c>
      <c r="F260" s="512">
        <v>98</v>
      </c>
      <c r="G260" s="512">
        <v>20678</v>
      </c>
      <c r="H260" s="512">
        <v>0.8990825688073395</v>
      </c>
      <c r="I260" s="512">
        <v>211</v>
      </c>
      <c r="J260" s="512">
        <v>109</v>
      </c>
      <c r="K260" s="512">
        <v>22999</v>
      </c>
      <c r="L260" s="512">
        <v>1</v>
      </c>
      <c r="M260" s="512">
        <v>211</v>
      </c>
      <c r="N260" s="512">
        <v>69</v>
      </c>
      <c r="O260" s="512">
        <v>14628</v>
      </c>
      <c r="P260" s="549">
        <v>0.63602765337623379</v>
      </c>
      <c r="Q260" s="513">
        <v>212</v>
      </c>
    </row>
    <row r="261" spans="1:17" ht="14.4" customHeight="1" x14ac:dyDescent="0.3">
      <c r="A261" s="507" t="s">
        <v>1613</v>
      </c>
      <c r="B261" s="508" t="s">
        <v>1508</v>
      </c>
      <c r="C261" s="508" t="s">
        <v>1480</v>
      </c>
      <c r="D261" s="508" t="s">
        <v>1514</v>
      </c>
      <c r="E261" s="508" t="s">
        <v>1513</v>
      </c>
      <c r="F261" s="512">
        <v>7</v>
      </c>
      <c r="G261" s="512">
        <v>609</v>
      </c>
      <c r="H261" s="512">
        <v>1.75</v>
      </c>
      <c r="I261" s="512">
        <v>87</v>
      </c>
      <c r="J261" s="512">
        <v>4</v>
      </c>
      <c r="K261" s="512">
        <v>348</v>
      </c>
      <c r="L261" s="512">
        <v>1</v>
      </c>
      <c r="M261" s="512">
        <v>87</v>
      </c>
      <c r="N261" s="512">
        <v>3</v>
      </c>
      <c r="O261" s="512">
        <v>261</v>
      </c>
      <c r="P261" s="549">
        <v>0.75</v>
      </c>
      <c r="Q261" s="513">
        <v>87</v>
      </c>
    </row>
    <row r="262" spans="1:17" ht="14.4" customHeight="1" x14ac:dyDescent="0.3">
      <c r="A262" s="507" t="s">
        <v>1613</v>
      </c>
      <c r="B262" s="508" t="s">
        <v>1508</v>
      </c>
      <c r="C262" s="508" t="s">
        <v>1480</v>
      </c>
      <c r="D262" s="508" t="s">
        <v>1515</v>
      </c>
      <c r="E262" s="508" t="s">
        <v>1516</v>
      </c>
      <c r="F262" s="512">
        <v>112</v>
      </c>
      <c r="G262" s="512">
        <v>33712</v>
      </c>
      <c r="H262" s="512">
        <v>0.36963696369636961</v>
      </c>
      <c r="I262" s="512">
        <v>301</v>
      </c>
      <c r="J262" s="512">
        <v>303</v>
      </c>
      <c r="K262" s="512">
        <v>91203</v>
      </c>
      <c r="L262" s="512">
        <v>1</v>
      </c>
      <c r="M262" s="512">
        <v>301</v>
      </c>
      <c r="N262" s="512">
        <v>180</v>
      </c>
      <c r="O262" s="512">
        <v>54360</v>
      </c>
      <c r="P262" s="549">
        <v>0.59603302522943324</v>
      </c>
      <c r="Q262" s="513">
        <v>302</v>
      </c>
    </row>
    <row r="263" spans="1:17" ht="14.4" customHeight="1" x14ac:dyDescent="0.3">
      <c r="A263" s="507" t="s">
        <v>1613</v>
      </c>
      <c r="B263" s="508" t="s">
        <v>1508</v>
      </c>
      <c r="C263" s="508" t="s">
        <v>1480</v>
      </c>
      <c r="D263" s="508" t="s">
        <v>1517</v>
      </c>
      <c r="E263" s="508" t="s">
        <v>1518</v>
      </c>
      <c r="F263" s="512"/>
      <c r="G263" s="512"/>
      <c r="H263" s="512"/>
      <c r="I263" s="512"/>
      <c r="J263" s="512">
        <v>3</v>
      </c>
      <c r="K263" s="512">
        <v>297</v>
      </c>
      <c r="L263" s="512">
        <v>1</v>
      </c>
      <c r="M263" s="512">
        <v>99</v>
      </c>
      <c r="N263" s="512"/>
      <c r="O263" s="512"/>
      <c r="P263" s="549"/>
      <c r="Q263" s="513"/>
    </row>
    <row r="264" spans="1:17" ht="14.4" customHeight="1" x14ac:dyDescent="0.3">
      <c r="A264" s="507" t="s">
        <v>1613</v>
      </c>
      <c r="B264" s="508" t="s">
        <v>1508</v>
      </c>
      <c r="C264" s="508" t="s">
        <v>1480</v>
      </c>
      <c r="D264" s="508" t="s">
        <v>1517</v>
      </c>
      <c r="E264" s="508" t="s">
        <v>1519</v>
      </c>
      <c r="F264" s="512">
        <v>6</v>
      </c>
      <c r="G264" s="512">
        <v>594</v>
      </c>
      <c r="H264" s="512">
        <v>2</v>
      </c>
      <c r="I264" s="512">
        <v>99</v>
      </c>
      <c r="J264" s="512">
        <v>3</v>
      </c>
      <c r="K264" s="512">
        <v>297</v>
      </c>
      <c r="L264" s="512">
        <v>1</v>
      </c>
      <c r="M264" s="512">
        <v>99</v>
      </c>
      <c r="N264" s="512"/>
      <c r="O264" s="512"/>
      <c r="P264" s="549"/>
      <c r="Q264" s="513"/>
    </row>
    <row r="265" spans="1:17" ht="14.4" customHeight="1" x14ac:dyDescent="0.3">
      <c r="A265" s="507" t="s">
        <v>1613</v>
      </c>
      <c r="B265" s="508" t="s">
        <v>1508</v>
      </c>
      <c r="C265" s="508" t="s">
        <v>1480</v>
      </c>
      <c r="D265" s="508" t="s">
        <v>1522</v>
      </c>
      <c r="E265" s="508" t="s">
        <v>1523</v>
      </c>
      <c r="F265" s="512">
        <v>133</v>
      </c>
      <c r="G265" s="512">
        <v>18221</v>
      </c>
      <c r="H265" s="512">
        <v>1.0555555555555556</v>
      </c>
      <c r="I265" s="512">
        <v>137</v>
      </c>
      <c r="J265" s="512">
        <v>126</v>
      </c>
      <c r="K265" s="512">
        <v>17262</v>
      </c>
      <c r="L265" s="512">
        <v>1</v>
      </c>
      <c r="M265" s="512">
        <v>137</v>
      </c>
      <c r="N265" s="512">
        <v>112</v>
      </c>
      <c r="O265" s="512">
        <v>15344</v>
      </c>
      <c r="P265" s="549">
        <v>0.88888888888888884</v>
      </c>
      <c r="Q265" s="513">
        <v>137</v>
      </c>
    </row>
    <row r="266" spans="1:17" ht="14.4" customHeight="1" x14ac:dyDescent="0.3">
      <c r="A266" s="507" t="s">
        <v>1613</v>
      </c>
      <c r="B266" s="508" t="s">
        <v>1508</v>
      </c>
      <c r="C266" s="508" t="s">
        <v>1480</v>
      </c>
      <c r="D266" s="508" t="s">
        <v>1524</v>
      </c>
      <c r="E266" s="508" t="s">
        <v>1523</v>
      </c>
      <c r="F266" s="512">
        <v>3</v>
      </c>
      <c r="G266" s="512">
        <v>549</v>
      </c>
      <c r="H266" s="512">
        <v>0.75</v>
      </c>
      <c r="I266" s="512">
        <v>183</v>
      </c>
      <c r="J266" s="512">
        <v>4</v>
      </c>
      <c r="K266" s="512">
        <v>732</v>
      </c>
      <c r="L266" s="512">
        <v>1</v>
      </c>
      <c r="M266" s="512">
        <v>183</v>
      </c>
      <c r="N266" s="512">
        <v>1</v>
      </c>
      <c r="O266" s="512">
        <v>184</v>
      </c>
      <c r="P266" s="549">
        <v>0.25136612021857924</v>
      </c>
      <c r="Q266" s="513">
        <v>184</v>
      </c>
    </row>
    <row r="267" spans="1:17" ht="14.4" customHeight="1" x14ac:dyDescent="0.3">
      <c r="A267" s="507" t="s">
        <v>1613</v>
      </c>
      <c r="B267" s="508" t="s">
        <v>1508</v>
      </c>
      <c r="C267" s="508" t="s">
        <v>1480</v>
      </c>
      <c r="D267" s="508" t="s">
        <v>1527</v>
      </c>
      <c r="E267" s="508" t="s">
        <v>1528</v>
      </c>
      <c r="F267" s="512"/>
      <c r="G267" s="512"/>
      <c r="H267" s="512"/>
      <c r="I267" s="512"/>
      <c r="J267" s="512">
        <v>1</v>
      </c>
      <c r="K267" s="512">
        <v>639</v>
      </c>
      <c r="L267" s="512">
        <v>1</v>
      </c>
      <c r="M267" s="512">
        <v>639</v>
      </c>
      <c r="N267" s="512"/>
      <c r="O267" s="512"/>
      <c r="P267" s="549"/>
      <c r="Q267" s="513"/>
    </row>
    <row r="268" spans="1:17" ht="14.4" customHeight="1" x14ac:dyDescent="0.3">
      <c r="A268" s="507" t="s">
        <v>1613</v>
      </c>
      <c r="B268" s="508" t="s">
        <v>1508</v>
      </c>
      <c r="C268" s="508" t="s">
        <v>1480</v>
      </c>
      <c r="D268" s="508" t="s">
        <v>1529</v>
      </c>
      <c r="E268" s="508" t="s">
        <v>1530</v>
      </c>
      <c r="F268" s="512"/>
      <c r="G268" s="512"/>
      <c r="H268" s="512"/>
      <c r="I268" s="512"/>
      <c r="J268" s="512">
        <v>1</v>
      </c>
      <c r="K268" s="512">
        <v>608</v>
      </c>
      <c r="L268" s="512">
        <v>1</v>
      </c>
      <c r="M268" s="512">
        <v>608</v>
      </c>
      <c r="N268" s="512"/>
      <c r="O268" s="512"/>
      <c r="P268" s="549"/>
      <c r="Q268" s="513"/>
    </row>
    <row r="269" spans="1:17" ht="14.4" customHeight="1" x14ac:dyDescent="0.3">
      <c r="A269" s="507" t="s">
        <v>1613</v>
      </c>
      <c r="B269" s="508" t="s">
        <v>1508</v>
      </c>
      <c r="C269" s="508" t="s">
        <v>1480</v>
      </c>
      <c r="D269" s="508" t="s">
        <v>1529</v>
      </c>
      <c r="E269" s="508" t="s">
        <v>1531</v>
      </c>
      <c r="F269" s="512"/>
      <c r="G269" s="512"/>
      <c r="H269" s="512"/>
      <c r="I269" s="512"/>
      <c r="J269" s="512">
        <v>1</v>
      </c>
      <c r="K269" s="512">
        <v>608</v>
      </c>
      <c r="L269" s="512">
        <v>1</v>
      </c>
      <c r="M269" s="512">
        <v>608</v>
      </c>
      <c r="N269" s="512"/>
      <c r="O269" s="512"/>
      <c r="P269" s="549"/>
      <c r="Q269" s="513"/>
    </row>
    <row r="270" spans="1:17" ht="14.4" customHeight="1" x14ac:dyDescent="0.3">
      <c r="A270" s="507" t="s">
        <v>1613</v>
      </c>
      <c r="B270" s="508" t="s">
        <v>1508</v>
      </c>
      <c r="C270" s="508" t="s">
        <v>1480</v>
      </c>
      <c r="D270" s="508" t="s">
        <v>1532</v>
      </c>
      <c r="E270" s="508" t="s">
        <v>1533</v>
      </c>
      <c r="F270" s="512">
        <v>8</v>
      </c>
      <c r="G270" s="512">
        <v>1384</v>
      </c>
      <c r="H270" s="512">
        <v>0.36363636363636365</v>
      </c>
      <c r="I270" s="512">
        <v>173</v>
      </c>
      <c r="J270" s="512">
        <v>22</v>
      </c>
      <c r="K270" s="512">
        <v>3806</v>
      </c>
      <c r="L270" s="512">
        <v>1</v>
      </c>
      <c r="M270" s="512">
        <v>173</v>
      </c>
      <c r="N270" s="512">
        <v>17</v>
      </c>
      <c r="O270" s="512">
        <v>2958</v>
      </c>
      <c r="P270" s="549">
        <v>0.77719390436153446</v>
      </c>
      <c r="Q270" s="513">
        <v>174</v>
      </c>
    </row>
    <row r="271" spans="1:17" ht="14.4" customHeight="1" x14ac:dyDescent="0.3">
      <c r="A271" s="507" t="s">
        <v>1613</v>
      </c>
      <c r="B271" s="508" t="s">
        <v>1508</v>
      </c>
      <c r="C271" s="508" t="s">
        <v>1480</v>
      </c>
      <c r="D271" s="508" t="s">
        <v>1499</v>
      </c>
      <c r="E271" s="508" t="s">
        <v>1500</v>
      </c>
      <c r="F271" s="512">
        <v>2</v>
      </c>
      <c r="G271" s="512">
        <v>768</v>
      </c>
      <c r="H271" s="512"/>
      <c r="I271" s="512">
        <v>384</v>
      </c>
      <c r="J271" s="512"/>
      <c r="K271" s="512"/>
      <c r="L271" s="512"/>
      <c r="M271" s="512"/>
      <c r="N271" s="512"/>
      <c r="O271" s="512"/>
      <c r="P271" s="549"/>
      <c r="Q271" s="513"/>
    </row>
    <row r="272" spans="1:17" ht="14.4" customHeight="1" x14ac:dyDescent="0.3">
      <c r="A272" s="507" t="s">
        <v>1613</v>
      </c>
      <c r="B272" s="508" t="s">
        <v>1508</v>
      </c>
      <c r="C272" s="508" t="s">
        <v>1480</v>
      </c>
      <c r="D272" s="508" t="s">
        <v>1534</v>
      </c>
      <c r="E272" s="508" t="s">
        <v>1535</v>
      </c>
      <c r="F272" s="512">
        <v>300</v>
      </c>
      <c r="G272" s="512">
        <v>5100</v>
      </c>
      <c r="H272" s="512">
        <v>1.1363636363636365</v>
      </c>
      <c r="I272" s="512">
        <v>17</v>
      </c>
      <c r="J272" s="512">
        <v>264</v>
      </c>
      <c r="K272" s="512">
        <v>4488</v>
      </c>
      <c r="L272" s="512">
        <v>1</v>
      </c>
      <c r="M272" s="512">
        <v>17</v>
      </c>
      <c r="N272" s="512">
        <v>252</v>
      </c>
      <c r="O272" s="512">
        <v>4284</v>
      </c>
      <c r="P272" s="549">
        <v>0.95454545454545459</v>
      </c>
      <c r="Q272" s="513">
        <v>17</v>
      </c>
    </row>
    <row r="273" spans="1:17" ht="14.4" customHeight="1" x14ac:dyDescent="0.3">
      <c r="A273" s="507" t="s">
        <v>1613</v>
      </c>
      <c r="B273" s="508" t="s">
        <v>1508</v>
      </c>
      <c r="C273" s="508" t="s">
        <v>1480</v>
      </c>
      <c r="D273" s="508" t="s">
        <v>1534</v>
      </c>
      <c r="E273" s="508" t="s">
        <v>1536</v>
      </c>
      <c r="F273" s="512">
        <v>2</v>
      </c>
      <c r="G273" s="512">
        <v>34</v>
      </c>
      <c r="H273" s="512">
        <v>7.1428571428571425E-2</v>
      </c>
      <c r="I273" s="512">
        <v>17</v>
      </c>
      <c r="J273" s="512">
        <v>28</v>
      </c>
      <c r="K273" s="512">
        <v>476</v>
      </c>
      <c r="L273" s="512">
        <v>1</v>
      </c>
      <c r="M273" s="512">
        <v>17</v>
      </c>
      <c r="N273" s="512">
        <v>2</v>
      </c>
      <c r="O273" s="512">
        <v>34</v>
      </c>
      <c r="P273" s="549">
        <v>7.1428571428571425E-2</v>
      </c>
      <c r="Q273" s="513">
        <v>17</v>
      </c>
    </row>
    <row r="274" spans="1:17" ht="14.4" customHeight="1" x14ac:dyDescent="0.3">
      <c r="A274" s="507" t="s">
        <v>1613</v>
      </c>
      <c r="B274" s="508" t="s">
        <v>1508</v>
      </c>
      <c r="C274" s="508" t="s">
        <v>1480</v>
      </c>
      <c r="D274" s="508" t="s">
        <v>1537</v>
      </c>
      <c r="E274" s="508" t="s">
        <v>1538</v>
      </c>
      <c r="F274" s="512">
        <v>6</v>
      </c>
      <c r="G274" s="512">
        <v>1638</v>
      </c>
      <c r="H274" s="512">
        <v>0.39854014598540144</v>
      </c>
      <c r="I274" s="512">
        <v>273</v>
      </c>
      <c r="J274" s="512">
        <v>15</v>
      </c>
      <c r="K274" s="512">
        <v>4110</v>
      </c>
      <c r="L274" s="512">
        <v>1</v>
      </c>
      <c r="M274" s="512">
        <v>274</v>
      </c>
      <c r="N274" s="512">
        <v>8</v>
      </c>
      <c r="O274" s="512">
        <v>2192</v>
      </c>
      <c r="P274" s="549">
        <v>0.53333333333333333</v>
      </c>
      <c r="Q274" s="513">
        <v>274</v>
      </c>
    </row>
    <row r="275" spans="1:17" ht="14.4" customHeight="1" x14ac:dyDescent="0.3">
      <c r="A275" s="507" t="s">
        <v>1613</v>
      </c>
      <c r="B275" s="508" t="s">
        <v>1508</v>
      </c>
      <c r="C275" s="508" t="s">
        <v>1480</v>
      </c>
      <c r="D275" s="508" t="s">
        <v>1537</v>
      </c>
      <c r="E275" s="508" t="s">
        <v>1539</v>
      </c>
      <c r="F275" s="512">
        <v>37</v>
      </c>
      <c r="G275" s="512">
        <v>10101</v>
      </c>
      <c r="H275" s="512"/>
      <c r="I275" s="512">
        <v>273</v>
      </c>
      <c r="J275" s="512"/>
      <c r="K275" s="512"/>
      <c r="L275" s="512"/>
      <c r="M275" s="512"/>
      <c r="N275" s="512">
        <v>27</v>
      </c>
      <c r="O275" s="512">
        <v>7398</v>
      </c>
      <c r="P275" s="549"/>
      <c r="Q275" s="513">
        <v>274</v>
      </c>
    </row>
    <row r="276" spans="1:17" ht="14.4" customHeight="1" x14ac:dyDescent="0.3">
      <c r="A276" s="507" t="s">
        <v>1613</v>
      </c>
      <c r="B276" s="508" t="s">
        <v>1508</v>
      </c>
      <c r="C276" s="508" t="s">
        <v>1480</v>
      </c>
      <c r="D276" s="508" t="s">
        <v>1540</v>
      </c>
      <c r="E276" s="508" t="s">
        <v>1541</v>
      </c>
      <c r="F276" s="512">
        <v>55</v>
      </c>
      <c r="G276" s="512">
        <v>7810</v>
      </c>
      <c r="H276" s="512">
        <v>0.88709677419354838</v>
      </c>
      <c r="I276" s="512">
        <v>142</v>
      </c>
      <c r="J276" s="512">
        <v>62</v>
      </c>
      <c r="K276" s="512">
        <v>8804</v>
      </c>
      <c r="L276" s="512">
        <v>1</v>
      </c>
      <c r="M276" s="512">
        <v>142</v>
      </c>
      <c r="N276" s="512">
        <v>45</v>
      </c>
      <c r="O276" s="512">
        <v>6385</v>
      </c>
      <c r="P276" s="549">
        <v>0.72523852794184462</v>
      </c>
      <c r="Q276" s="513">
        <v>141.88888888888889</v>
      </c>
    </row>
    <row r="277" spans="1:17" ht="14.4" customHeight="1" x14ac:dyDescent="0.3">
      <c r="A277" s="507" t="s">
        <v>1613</v>
      </c>
      <c r="B277" s="508" t="s">
        <v>1508</v>
      </c>
      <c r="C277" s="508" t="s">
        <v>1480</v>
      </c>
      <c r="D277" s="508" t="s">
        <v>1542</v>
      </c>
      <c r="E277" s="508" t="s">
        <v>1541</v>
      </c>
      <c r="F277" s="512">
        <v>131</v>
      </c>
      <c r="G277" s="512">
        <v>10218</v>
      </c>
      <c r="H277" s="512">
        <v>1.0564516129032258</v>
      </c>
      <c r="I277" s="512">
        <v>78</v>
      </c>
      <c r="J277" s="512">
        <v>124</v>
      </c>
      <c r="K277" s="512">
        <v>9672</v>
      </c>
      <c r="L277" s="512">
        <v>1</v>
      </c>
      <c r="M277" s="512">
        <v>78</v>
      </c>
      <c r="N277" s="512">
        <v>104</v>
      </c>
      <c r="O277" s="512">
        <v>8117</v>
      </c>
      <c r="P277" s="549">
        <v>0.83922663358147231</v>
      </c>
      <c r="Q277" s="513">
        <v>78.04807692307692</v>
      </c>
    </row>
    <row r="278" spans="1:17" ht="14.4" customHeight="1" x14ac:dyDescent="0.3">
      <c r="A278" s="507" t="s">
        <v>1613</v>
      </c>
      <c r="B278" s="508" t="s">
        <v>1508</v>
      </c>
      <c r="C278" s="508" t="s">
        <v>1480</v>
      </c>
      <c r="D278" s="508" t="s">
        <v>1543</v>
      </c>
      <c r="E278" s="508" t="s">
        <v>1544</v>
      </c>
      <c r="F278" s="512">
        <v>55</v>
      </c>
      <c r="G278" s="512">
        <v>17215</v>
      </c>
      <c r="H278" s="512">
        <v>0.87023556768779697</v>
      </c>
      <c r="I278" s="512">
        <v>313</v>
      </c>
      <c r="J278" s="512">
        <v>63</v>
      </c>
      <c r="K278" s="512">
        <v>19782</v>
      </c>
      <c r="L278" s="512">
        <v>1</v>
      </c>
      <c r="M278" s="512">
        <v>314</v>
      </c>
      <c r="N278" s="512">
        <v>45</v>
      </c>
      <c r="O278" s="512">
        <v>14130</v>
      </c>
      <c r="P278" s="549">
        <v>0.7142857142857143</v>
      </c>
      <c r="Q278" s="513">
        <v>314</v>
      </c>
    </row>
    <row r="279" spans="1:17" ht="14.4" customHeight="1" x14ac:dyDescent="0.3">
      <c r="A279" s="507" t="s">
        <v>1613</v>
      </c>
      <c r="B279" s="508" t="s">
        <v>1508</v>
      </c>
      <c r="C279" s="508" t="s">
        <v>1480</v>
      </c>
      <c r="D279" s="508" t="s">
        <v>1501</v>
      </c>
      <c r="E279" s="508" t="s">
        <v>1502</v>
      </c>
      <c r="F279" s="512">
        <v>1</v>
      </c>
      <c r="G279" s="512">
        <v>488</v>
      </c>
      <c r="H279" s="512"/>
      <c r="I279" s="512">
        <v>488</v>
      </c>
      <c r="J279" s="512"/>
      <c r="K279" s="512"/>
      <c r="L279" s="512"/>
      <c r="M279" s="512"/>
      <c r="N279" s="512"/>
      <c r="O279" s="512"/>
      <c r="P279" s="549"/>
      <c r="Q279" s="513"/>
    </row>
    <row r="280" spans="1:17" ht="14.4" customHeight="1" x14ac:dyDescent="0.3">
      <c r="A280" s="507" t="s">
        <v>1613</v>
      </c>
      <c r="B280" s="508" t="s">
        <v>1508</v>
      </c>
      <c r="C280" s="508" t="s">
        <v>1480</v>
      </c>
      <c r="D280" s="508" t="s">
        <v>1545</v>
      </c>
      <c r="E280" s="508" t="s">
        <v>1546</v>
      </c>
      <c r="F280" s="512">
        <v>114</v>
      </c>
      <c r="G280" s="512">
        <v>18582</v>
      </c>
      <c r="H280" s="512">
        <v>0.55072463768115942</v>
      </c>
      <c r="I280" s="512">
        <v>163</v>
      </c>
      <c r="J280" s="512">
        <v>207</v>
      </c>
      <c r="K280" s="512">
        <v>33741</v>
      </c>
      <c r="L280" s="512">
        <v>1</v>
      </c>
      <c r="M280" s="512">
        <v>163</v>
      </c>
      <c r="N280" s="512">
        <v>131</v>
      </c>
      <c r="O280" s="512">
        <v>21359</v>
      </c>
      <c r="P280" s="549">
        <v>0.63302806674372425</v>
      </c>
      <c r="Q280" s="513">
        <v>163.04580152671755</v>
      </c>
    </row>
    <row r="281" spans="1:17" ht="14.4" customHeight="1" x14ac:dyDescent="0.3">
      <c r="A281" s="507" t="s">
        <v>1613</v>
      </c>
      <c r="B281" s="508" t="s">
        <v>1508</v>
      </c>
      <c r="C281" s="508" t="s">
        <v>1480</v>
      </c>
      <c r="D281" s="508" t="s">
        <v>1545</v>
      </c>
      <c r="E281" s="508" t="s">
        <v>1547</v>
      </c>
      <c r="F281" s="512">
        <v>5</v>
      </c>
      <c r="G281" s="512">
        <v>815</v>
      </c>
      <c r="H281" s="512">
        <v>5</v>
      </c>
      <c r="I281" s="512">
        <v>163</v>
      </c>
      <c r="J281" s="512">
        <v>1</v>
      </c>
      <c r="K281" s="512">
        <v>163</v>
      </c>
      <c r="L281" s="512">
        <v>1</v>
      </c>
      <c r="M281" s="512">
        <v>163</v>
      </c>
      <c r="N281" s="512">
        <v>5</v>
      </c>
      <c r="O281" s="512">
        <v>816</v>
      </c>
      <c r="P281" s="549">
        <v>5.0061349693251538</v>
      </c>
      <c r="Q281" s="513">
        <v>163.19999999999999</v>
      </c>
    </row>
    <row r="282" spans="1:17" ht="14.4" customHeight="1" x14ac:dyDescent="0.3">
      <c r="A282" s="507" t="s">
        <v>1613</v>
      </c>
      <c r="B282" s="508" t="s">
        <v>1508</v>
      </c>
      <c r="C282" s="508" t="s">
        <v>1480</v>
      </c>
      <c r="D282" s="508" t="s">
        <v>1549</v>
      </c>
      <c r="E282" s="508" t="s">
        <v>1513</v>
      </c>
      <c r="F282" s="512">
        <v>164</v>
      </c>
      <c r="G282" s="512">
        <v>11808</v>
      </c>
      <c r="H282" s="512">
        <v>0.93714285714285717</v>
      </c>
      <c r="I282" s="512">
        <v>72</v>
      </c>
      <c r="J282" s="512">
        <v>175</v>
      </c>
      <c r="K282" s="512">
        <v>12600</v>
      </c>
      <c r="L282" s="512">
        <v>1</v>
      </c>
      <c r="M282" s="512">
        <v>72</v>
      </c>
      <c r="N282" s="512">
        <v>150</v>
      </c>
      <c r="O282" s="512">
        <v>10806</v>
      </c>
      <c r="P282" s="549">
        <v>0.85761904761904761</v>
      </c>
      <c r="Q282" s="513">
        <v>72.040000000000006</v>
      </c>
    </row>
    <row r="283" spans="1:17" ht="14.4" customHeight="1" x14ac:dyDescent="0.3">
      <c r="A283" s="507" t="s">
        <v>1613</v>
      </c>
      <c r="B283" s="508" t="s">
        <v>1508</v>
      </c>
      <c r="C283" s="508" t="s">
        <v>1480</v>
      </c>
      <c r="D283" s="508" t="s">
        <v>1553</v>
      </c>
      <c r="E283" s="508" t="s">
        <v>1554</v>
      </c>
      <c r="F283" s="512">
        <v>3</v>
      </c>
      <c r="G283" s="512">
        <v>687</v>
      </c>
      <c r="H283" s="512">
        <v>2.9869565217391303</v>
      </c>
      <c r="I283" s="512">
        <v>229</v>
      </c>
      <c r="J283" s="512">
        <v>1</v>
      </c>
      <c r="K283" s="512">
        <v>230</v>
      </c>
      <c r="L283" s="512">
        <v>1</v>
      </c>
      <c r="M283" s="512">
        <v>230</v>
      </c>
      <c r="N283" s="512"/>
      <c r="O283" s="512"/>
      <c r="P283" s="549"/>
      <c r="Q283" s="513"/>
    </row>
    <row r="284" spans="1:17" ht="14.4" customHeight="1" x14ac:dyDescent="0.3">
      <c r="A284" s="507" t="s">
        <v>1613</v>
      </c>
      <c r="B284" s="508" t="s">
        <v>1508</v>
      </c>
      <c r="C284" s="508" t="s">
        <v>1480</v>
      </c>
      <c r="D284" s="508" t="s">
        <v>1553</v>
      </c>
      <c r="E284" s="508" t="s">
        <v>1555</v>
      </c>
      <c r="F284" s="512">
        <v>6</v>
      </c>
      <c r="G284" s="512">
        <v>1374</v>
      </c>
      <c r="H284" s="512">
        <v>5.9739130434782606</v>
      </c>
      <c r="I284" s="512">
        <v>229</v>
      </c>
      <c r="J284" s="512">
        <v>1</v>
      </c>
      <c r="K284" s="512">
        <v>230</v>
      </c>
      <c r="L284" s="512">
        <v>1</v>
      </c>
      <c r="M284" s="512">
        <v>230</v>
      </c>
      <c r="N284" s="512"/>
      <c r="O284" s="512"/>
      <c r="P284" s="549"/>
      <c r="Q284" s="513"/>
    </row>
    <row r="285" spans="1:17" ht="14.4" customHeight="1" x14ac:dyDescent="0.3">
      <c r="A285" s="507" t="s">
        <v>1613</v>
      </c>
      <c r="B285" s="508" t="s">
        <v>1508</v>
      </c>
      <c r="C285" s="508" t="s">
        <v>1480</v>
      </c>
      <c r="D285" s="508" t="s">
        <v>1556</v>
      </c>
      <c r="E285" s="508" t="s">
        <v>1557</v>
      </c>
      <c r="F285" s="512">
        <v>4</v>
      </c>
      <c r="G285" s="512">
        <v>4844</v>
      </c>
      <c r="H285" s="512">
        <v>0.2</v>
      </c>
      <c r="I285" s="512">
        <v>1211</v>
      </c>
      <c r="J285" s="512">
        <v>20</v>
      </c>
      <c r="K285" s="512">
        <v>24220</v>
      </c>
      <c r="L285" s="512">
        <v>1</v>
      </c>
      <c r="M285" s="512">
        <v>1211</v>
      </c>
      <c r="N285" s="512">
        <v>5</v>
      </c>
      <c r="O285" s="512">
        <v>6060</v>
      </c>
      <c r="P285" s="549">
        <v>0.25020644095788602</v>
      </c>
      <c r="Q285" s="513">
        <v>1212</v>
      </c>
    </row>
    <row r="286" spans="1:17" ht="14.4" customHeight="1" x14ac:dyDescent="0.3">
      <c r="A286" s="507" t="s">
        <v>1613</v>
      </c>
      <c r="B286" s="508" t="s">
        <v>1508</v>
      </c>
      <c r="C286" s="508" t="s">
        <v>1480</v>
      </c>
      <c r="D286" s="508" t="s">
        <v>1558</v>
      </c>
      <c r="E286" s="508" t="s">
        <v>1559</v>
      </c>
      <c r="F286" s="512">
        <v>3</v>
      </c>
      <c r="G286" s="512">
        <v>342</v>
      </c>
      <c r="H286" s="512">
        <v>1</v>
      </c>
      <c r="I286" s="512">
        <v>114</v>
      </c>
      <c r="J286" s="512">
        <v>3</v>
      </c>
      <c r="K286" s="512">
        <v>342</v>
      </c>
      <c r="L286" s="512">
        <v>1</v>
      </c>
      <c r="M286" s="512">
        <v>114</v>
      </c>
      <c r="N286" s="512">
        <v>30</v>
      </c>
      <c r="O286" s="512">
        <v>3450</v>
      </c>
      <c r="P286" s="549">
        <v>10.087719298245615</v>
      </c>
      <c r="Q286" s="513">
        <v>115</v>
      </c>
    </row>
    <row r="287" spans="1:17" ht="14.4" customHeight="1" x14ac:dyDescent="0.3">
      <c r="A287" s="507" t="s">
        <v>1613</v>
      </c>
      <c r="B287" s="508" t="s">
        <v>1508</v>
      </c>
      <c r="C287" s="508" t="s">
        <v>1480</v>
      </c>
      <c r="D287" s="508" t="s">
        <v>1558</v>
      </c>
      <c r="E287" s="508" t="s">
        <v>1560</v>
      </c>
      <c r="F287" s="512">
        <v>29</v>
      </c>
      <c r="G287" s="512">
        <v>3306</v>
      </c>
      <c r="H287" s="512">
        <v>0.70731707317073167</v>
      </c>
      <c r="I287" s="512">
        <v>114</v>
      </c>
      <c r="J287" s="512">
        <v>41</v>
      </c>
      <c r="K287" s="512">
        <v>4674</v>
      </c>
      <c r="L287" s="512">
        <v>1</v>
      </c>
      <c r="M287" s="512">
        <v>114</v>
      </c>
      <c r="N287" s="512">
        <v>27</v>
      </c>
      <c r="O287" s="512">
        <v>3105</v>
      </c>
      <c r="P287" s="549">
        <v>0.66431322207958921</v>
      </c>
      <c r="Q287" s="513">
        <v>115</v>
      </c>
    </row>
    <row r="288" spans="1:17" ht="14.4" customHeight="1" x14ac:dyDescent="0.3">
      <c r="A288" s="507" t="s">
        <v>1613</v>
      </c>
      <c r="B288" s="508" t="s">
        <v>1508</v>
      </c>
      <c r="C288" s="508" t="s">
        <v>1480</v>
      </c>
      <c r="D288" s="508" t="s">
        <v>1561</v>
      </c>
      <c r="E288" s="508" t="s">
        <v>1562</v>
      </c>
      <c r="F288" s="512">
        <v>1</v>
      </c>
      <c r="G288" s="512">
        <v>346</v>
      </c>
      <c r="H288" s="512"/>
      <c r="I288" s="512">
        <v>346</v>
      </c>
      <c r="J288" s="512"/>
      <c r="K288" s="512"/>
      <c r="L288" s="512"/>
      <c r="M288" s="512"/>
      <c r="N288" s="512"/>
      <c r="O288" s="512"/>
      <c r="P288" s="549"/>
      <c r="Q288" s="513"/>
    </row>
    <row r="289" spans="1:17" ht="14.4" customHeight="1" x14ac:dyDescent="0.3">
      <c r="A289" s="507" t="s">
        <v>1613</v>
      </c>
      <c r="B289" s="508" t="s">
        <v>1508</v>
      </c>
      <c r="C289" s="508" t="s">
        <v>1480</v>
      </c>
      <c r="D289" s="508" t="s">
        <v>1565</v>
      </c>
      <c r="E289" s="508" t="s">
        <v>1566</v>
      </c>
      <c r="F289" s="512">
        <v>8</v>
      </c>
      <c r="G289" s="512">
        <v>1200</v>
      </c>
      <c r="H289" s="512">
        <v>0.36363636363636365</v>
      </c>
      <c r="I289" s="512">
        <v>150</v>
      </c>
      <c r="J289" s="512">
        <v>22</v>
      </c>
      <c r="K289" s="512">
        <v>3300</v>
      </c>
      <c r="L289" s="512">
        <v>1</v>
      </c>
      <c r="M289" s="512">
        <v>150</v>
      </c>
      <c r="N289" s="512">
        <v>12</v>
      </c>
      <c r="O289" s="512">
        <v>1812</v>
      </c>
      <c r="P289" s="549">
        <v>0.54909090909090907</v>
      </c>
      <c r="Q289" s="513">
        <v>151</v>
      </c>
    </row>
    <row r="290" spans="1:17" ht="14.4" customHeight="1" x14ac:dyDescent="0.3">
      <c r="A290" s="507" t="s">
        <v>1613</v>
      </c>
      <c r="B290" s="508" t="s">
        <v>1508</v>
      </c>
      <c r="C290" s="508" t="s">
        <v>1480</v>
      </c>
      <c r="D290" s="508" t="s">
        <v>1565</v>
      </c>
      <c r="E290" s="508" t="s">
        <v>1567</v>
      </c>
      <c r="F290" s="512">
        <v>2</v>
      </c>
      <c r="G290" s="512">
        <v>300</v>
      </c>
      <c r="H290" s="512">
        <v>1</v>
      </c>
      <c r="I290" s="512">
        <v>150</v>
      </c>
      <c r="J290" s="512">
        <v>2</v>
      </c>
      <c r="K290" s="512">
        <v>300</v>
      </c>
      <c r="L290" s="512">
        <v>1</v>
      </c>
      <c r="M290" s="512">
        <v>150</v>
      </c>
      <c r="N290" s="512">
        <v>29</v>
      </c>
      <c r="O290" s="512">
        <v>4379</v>
      </c>
      <c r="P290" s="549">
        <v>14.596666666666666</v>
      </c>
      <c r="Q290" s="513">
        <v>151</v>
      </c>
    </row>
    <row r="291" spans="1:17" ht="14.4" customHeight="1" x14ac:dyDescent="0.3">
      <c r="A291" s="507" t="s">
        <v>1613</v>
      </c>
      <c r="B291" s="508" t="s">
        <v>1508</v>
      </c>
      <c r="C291" s="508" t="s">
        <v>1480</v>
      </c>
      <c r="D291" s="508" t="s">
        <v>1568</v>
      </c>
      <c r="E291" s="508" t="s">
        <v>1569</v>
      </c>
      <c r="F291" s="512">
        <v>1</v>
      </c>
      <c r="G291" s="512">
        <v>1064</v>
      </c>
      <c r="H291" s="512">
        <v>0.49953051643192486</v>
      </c>
      <c r="I291" s="512">
        <v>1064</v>
      </c>
      <c r="J291" s="512">
        <v>2</v>
      </c>
      <c r="K291" s="512">
        <v>2130</v>
      </c>
      <c r="L291" s="512">
        <v>1</v>
      </c>
      <c r="M291" s="512">
        <v>1065</v>
      </c>
      <c r="N291" s="512">
        <v>1</v>
      </c>
      <c r="O291" s="512">
        <v>1067</v>
      </c>
      <c r="P291" s="549">
        <v>0.50093896713615027</v>
      </c>
      <c r="Q291" s="513">
        <v>1067</v>
      </c>
    </row>
    <row r="292" spans="1:17" ht="14.4" customHeight="1" x14ac:dyDescent="0.3">
      <c r="A292" s="507" t="s">
        <v>1613</v>
      </c>
      <c r="B292" s="508" t="s">
        <v>1508</v>
      </c>
      <c r="C292" s="508" t="s">
        <v>1480</v>
      </c>
      <c r="D292" s="508" t="s">
        <v>1570</v>
      </c>
      <c r="E292" s="508" t="s">
        <v>1571</v>
      </c>
      <c r="F292" s="512"/>
      <c r="G292" s="512"/>
      <c r="H292" s="512"/>
      <c r="I292" s="512"/>
      <c r="J292" s="512">
        <v>1</v>
      </c>
      <c r="K292" s="512">
        <v>302</v>
      </c>
      <c r="L292" s="512">
        <v>1</v>
      </c>
      <c r="M292" s="512">
        <v>302</v>
      </c>
      <c r="N292" s="512"/>
      <c r="O292" s="512"/>
      <c r="P292" s="549"/>
      <c r="Q292" s="513"/>
    </row>
    <row r="293" spans="1:17" ht="14.4" customHeight="1" x14ac:dyDescent="0.3">
      <c r="A293" s="507" t="s">
        <v>1614</v>
      </c>
      <c r="B293" s="508" t="s">
        <v>1508</v>
      </c>
      <c r="C293" s="508" t="s">
        <v>1480</v>
      </c>
      <c r="D293" s="508" t="s">
        <v>1512</v>
      </c>
      <c r="E293" s="508" t="s">
        <v>1513</v>
      </c>
      <c r="F293" s="512">
        <v>237</v>
      </c>
      <c r="G293" s="512">
        <v>50007</v>
      </c>
      <c r="H293" s="512">
        <v>1.0821917808219179</v>
      </c>
      <c r="I293" s="512">
        <v>211</v>
      </c>
      <c r="J293" s="512">
        <v>219</v>
      </c>
      <c r="K293" s="512">
        <v>46209</v>
      </c>
      <c r="L293" s="512">
        <v>1</v>
      </c>
      <c r="M293" s="512">
        <v>211</v>
      </c>
      <c r="N293" s="512">
        <v>192</v>
      </c>
      <c r="O293" s="512">
        <v>40704</v>
      </c>
      <c r="P293" s="549">
        <v>0.88086736350061678</v>
      </c>
      <c r="Q293" s="513">
        <v>212</v>
      </c>
    </row>
    <row r="294" spans="1:17" ht="14.4" customHeight="1" x14ac:dyDescent="0.3">
      <c r="A294" s="507" t="s">
        <v>1614</v>
      </c>
      <c r="B294" s="508" t="s">
        <v>1508</v>
      </c>
      <c r="C294" s="508" t="s">
        <v>1480</v>
      </c>
      <c r="D294" s="508" t="s">
        <v>1514</v>
      </c>
      <c r="E294" s="508" t="s">
        <v>1513</v>
      </c>
      <c r="F294" s="512"/>
      <c r="G294" s="512"/>
      <c r="H294" s="512"/>
      <c r="I294" s="512"/>
      <c r="J294" s="512">
        <v>3</v>
      </c>
      <c r="K294" s="512">
        <v>261</v>
      </c>
      <c r="L294" s="512">
        <v>1</v>
      </c>
      <c r="M294" s="512">
        <v>87</v>
      </c>
      <c r="N294" s="512">
        <v>1</v>
      </c>
      <c r="O294" s="512">
        <v>87</v>
      </c>
      <c r="P294" s="549">
        <v>0.33333333333333331</v>
      </c>
      <c r="Q294" s="513">
        <v>87</v>
      </c>
    </row>
    <row r="295" spans="1:17" ht="14.4" customHeight="1" x14ac:dyDescent="0.3">
      <c r="A295" s="507" t="s">
        <v>1614</v>
      </c>
      <c r="B295" s="508" t="s">
        <v>1508</v>
      </c>
      <c r="C295" s="508" t="s">
        <v>1480</v>
      </c>
      <c r="D295" s="508" t="s">
        <v>1515</v>
      </c>
      <c r="E295" s="508" t="s">
        <v>1516</v>
      </c>
      <c r="F295" s="512">
        <v>687</v>
      </c>
      <c r="G295" s="512">
        <v>206787</v>
      </c>
      <c r="H295" s="512">
        <v>0.88189987163029526</v>
      </c>
      <c r="I295" s="512">
        <v>301</v>
      </c>
      <c r="J295" s="512">
        <v>779</v>
      </c>
      <c r="K295" s="512">
        <v>234479</v>
      </c>
      <c r="L295" s="512">
        <v>1</v>
      </c>
      <c r="M295" s="512">
        <v>301</v>
      </c>
      <c r="N295" s="512">
        <v>987</v>
      </c>
      <c r="O295" s="512">
        <v>298074</v>
      </c>
      <c r="P295" s="549">
        <v>1.2712183180583336</v>
      </c>
      <c r="Q295" s="513">
        <v>302</v>
      </c>
    </row>
    <row r="296" spans="1:17" ht="14.4" customHeight="1" x14ac:dyDescent="0.3">
      <c r="A296" s="507" t="s">
        <v>1614</v>
      </c>
      <c r="B296" s="508" t="s">
        <v>1508</v>
      </c>
      <c r="C296" s="508" t="s">
        <v>1480</v>
      </c>
      <c r="D296" s="508" t="s">
        <v>1517</v>
      </c>
      <c r="E296" s="508" t="s">
        <v>1518</v>
      </c>
      <c r="F296" s="512"/>
      <c r="G296" s="512"/>
      <c r="H296" s="512"/>
      <c r="I296" s="512"/>
      <c r="J296" s="512">
        <v>3</v>
      </c>
      <c r="K296" s="512">
        <v>297</v>
      </c>
      <c r="L296" s="512">
        <v>1</v>
      </c>
      <c r="M296" s="512">
        <v>99</v>
      </c>
      <c r="N296" s="512"/>
      <c r="O296" s="512"/>
      <c r="P296" s="549"/>
      <c r="Q296" s="513"/>
    </row>
    <row r="297" spans="1:17" ht="14.4" customHeight="1" x14ac:dyDescent="0.3">
      <c r="A297" s="507" t="s">
        <v>1614</v>
      </c>
      <c r="B297" s="508" t="s">
        <v>1508</v>
      </c>
      <c r="C297" s="508" t="s">
        <v>1480</v>
      </c>
      <c r="D297" s="508" t="s">
        <v>1517</v>
      </c>
      <c r="E297" s="508" t="s">
        <v>1519</v>
      </c>
      <c r="F297" s="512">
        <v>3</v>
      </c>
      <c r="G297" s="512">
        <v>297</v>
      </c>
      <c r="H297" s="512">
        <v>1</v>
      </c>
      <c r="I297" s="512">
        <v>99</v>
      </c>
      <c r="J297" s="512">
        <v>3</v>
      </c>
      <c r="K297" s="512">
        <v>297</v>
      </c>
      <c r="L297" s="512">
        <v>1</v>
      </c>
      <c r="M297" s="512">
        <v>99</v>
      </c>
      <c r="N297" s="512">
        <v>3</v>
      </c>
      <c r="O297" s="512">
        <v>300</v>
      </c>
      <c r="P297" s="549">
        <v>1.0101010101010102</v>
      </c>
      <c r="Q297" s="513">
        <v>100</v>
      </c>
    </row>
    <row r="298" spans="1:17" ht="14.4" customHeight="1" x14ac:dyDescent="0.3">
      <c r="A298" s="507" t="s">
        <v>1614</v>
      </c>
      <c r="B298" s="508" t="s">
        <v>1508</v>
      </c>
      <c r="C298" s="508" t="s">
        <v>1480</v>
      </c>
      <c r="D298" s="508" t="s">
        <v>1520</v>
      </c>
      <c r="E298" s="508" t="s">
        <v>1521</v>
      </c>
      <c r="F298" s="512">
        <v>1</v>
      </c>
      <c r="G298" s="512">
        <v>231</v>
      </c>
      <c r="H298" s="512"/>
      <c r="I298" s="512">
        <v>231</v>
      </c>
      <c r="J298" s="512"/>
      <c r="K298" s="512"/>
      <c r="L298" s="512"/>
      <c r="M298" s="512"/>
      <c r="N298" s="512"/>
      <c r="O298" s="512"/>
      <c r="P298" s="549"/>
      <c r="Q298" s="513"/>
    </row>
    <row r="299" spans="1:17" ht="14.4" customHeight="1" x14ac:dyDescent="0.3">
      <c r="A299" s="507" t="s">
        <v>1614</v>
      </c>
      <c r="B299" s="508" t="s">
        <v>1508</v>
      </c>
      <c r="C299" s="508" t="s">
        <v>1480</v>
      </c>
      <c r="D299" s="508" t="s">
        <v>1522</v>
      </c>
      <c r="E299" s="508" t="s">
        <v>1523</v>
      </c>
      <c r="F299" s="512">
        <v>685</v>
      </c>
      <c r="G299" s="512">
        <v>93845</v>
      </c>
      <c r="H299" s="512">
        <v>1.0458015267175573</v>
      </c>
      <c r="I299" s="512">
        <v>137</v>
      </c>
      <c r="J299" s="512">
        <v>655</v>
      </c>
      <c r="K299" s="512">
        <v>89735</v>
      </c>
      <c r="L299" s="512">
        <v>1</v>
      </c>
      <c r="M299" s="512">
        <v>137</v>
      </c>
      <c r="N299" s="512">
        <v>662</v>
      </c>
      <c r="O299" s="512">
        <v>90694</v>
      </c>
      <c r="P299" s="549">
        <v>1.0106870229007634</v>
      </c>
      <c r="Q299" s="513">
        <v>137</v>
      </c>
    </row>
    <row r="300" spans="1:17" ht="14.4" customHeight="1" x14ac:dyDescent="0.3">
      <c r="A300" s="507" t="s">
        <v>1614</v>
      </c>
      <c r="B300" s="508" t="s">
        <v>1508</v>
      </c>
      <c r="C300" s="508" t="s">
        <v>1480</v>
      </c>
      <c r="D300" s="508" t="s">
        <v>1524</v>
      </c>
      <c r="E300" s="508" t="s">
        <v>1523</v>
      </c>
      <c r="F300" s="512"/>
      <c r="G300" s="512"/>
      <c r="H300" s="512"/>
      <c r="I300" s="512"/>
      <c r="J300" s="512">
        <v>1</v>
      </c>
      <c r="K300" s="512">
        <v>183</v>
      </c>
      <c r="L300" s="512">
        <v>1</v>
      </c>
      <c r="M300" s="512">
        <v>183</v>
      </c>
      <c r="N300" s="512">
        <v>1</v>
      </c>
      <c r="O300" s="512">
        <v>184</v>
      </c>
      <c r="P300" s="549">
        <v>1.0054644808743169</v>
      </c>
      <c r="Q300" s="513">
        <v>184</v>
      </c>
    </row>
    <row r="301" spans="1:17" ht="14.4" customHeight="1" x14ac:dyDescent="0.3">
      <c r="A301" s="507" t="s">
        <v>1614</v>
      </c>
      <c r="B301" s="508" t="s">
        <v>1508</v>
      </c>
      <c r="C301" s="508" t="s">
        <v>1480</v>
      </c>
      <c r="D301" s="508" t="s">
        <v>1527</v>
      </c>
      <c r="E301" s="508" t="s">
        <v>1528</v>
      </c>
      <c r="F301" s="512">
        <v>1</v>
      </c>
      <c r="G301" s="512">
        <v>639</v>
      </c>
      <c r="H301" s="512">
        <v>0.33333333333333331</v>
      </c>
      <c r="I301" s="512">
        <v>639</v>
      </c>
      <c r="J301" s="512">
        <v>3</v>
      </c>
      <c r="K301" s="512">
        <v>1917</v>
      </c>
      <c r="L301" s="512">
        <v>1</v>
      </c>
      <c r="M301" s="512">
        <v>639</v>
      </c>
      <c r="N301" s="512">
        <v>2</v>
      </c>
      <c r="O301" s="512">
        <v>1280</v>
      </c>
      <c r="P301" s="549">
        <v>0.66770996348461142</v>
      </c>
      <c r="Q301" s="513">
        <v>640</v>
      </c>
    </row>
    <row r="302" spans="1:17" ht="14.4" customHeight="1" x14ac:dyDescent="0.3">
      <c r="A302" s="507" t="s">
        <v>1614</v>
      </c>
      <c r="B302" s="508" t="s">
        <v>1508</v>
      </c>
      <c r="C302" s="508" t="s">
        <v>1480</v>
      </c>
      <c r="D302" s="508" t="s">
        <v>1529</v>
      </c>
      <c r="E302" s="508" t="s">
        <v>1530</v>
      </c>
      <c r="F302" s="512"/>
      <c r="G302" s="512"/>
      <c r="H302" s="512"/>
      <c r="I302" s="512"/>
      <c r="J302" s="512"/>
      <c r="K302" s="512"/>
      <c r="L302" s="512"/>
      <c r="M302" s="512"/>
      <c r="N302" s="512">
        <v>1</v>
      </c>
      <c r="O302" s="512">
        <v>609</v>
      </c>
      <c r="P302" s="549"/>
      <c r="Q302" s="513">
        <v>609</v>
      </c>
    </row>
    <row r="303" spans="1:17" ht="14.4" customHeight="1" x14ac:dyDescent="0.3">
      <c r="A303" s="507" t="s">
        <v>1614</v>
      </c>
      <c r="B303" s="508" t="s">
        <v>1508</v>
      </c>
      <c r="C303" s="508" t="s">
        <v>1480</v>
      </c>
      <c r="D303" s="508" t="s">
        <v>1532</v>
      </c>
      <c r="E303" s="508" t="s">
        <v>1533</v>
      </c>
      <c r="F303" s="512">
        <v>25</v>
      </c>
      <c r="G303" s="512">
        <v>4325</v>
      </c>
      <c r="H303" s="512">
        <v>0.83333333333333337</v>
      </c>
      <c r="I303" s="512">
        <v>173</v>
      </c>
      <c r="J303" s="512">
        <v>30</v>
      </c>
      <c r="K303" s="512">
        <v>5190</v>
      </c>
      <c r="L303" s="512">
        <v>1</v>
      </c>
      <c r="M303" s="512">
        <v>173</v>
      </c>
      <c r="N303" s="512">
        <v>40</v>
      </c>
      <c r="O303" s="512">
        <v>6960</v>
      </c>
      <c r="P303" s="549">
        <v>1.3410404624277457</v>
      </c>
      <c r="Q303" s="513">
        <v>174</v>
      </c>
    </row>
    <row r="304" spans="1:17" ht="14.4" customHeight="1" x14ac:dyDescent="0.3">
      <c r="A304" s="507" t="s">
        <v>1614</v>
      </c>
      <c r="B304" s="508" t="s">
        <v>1508</v>
      </c>
      <c r="C304" s="508" t="s">
        <v>1480</v>
      </c>
      <c r="D304" s="508" t="s">
        <v>1499</v>
      </c>
      <c r="E304" s="508" t="s">
        <v>1500</v>
      </c>
      <c r="F304" s="512">
        <v>87</v>
      </c>
      <c r="G304" s="512">
        <v>33408</v>
      </c>
      <c r="H304" s="512">
        <v>1.689064158956469</v>
      </c>
      <c r="I304" s="512">
        <v>384</v>
      </c>
      <c r="J304" s="512">
        <v>57</v>
      </c>
      <c r="K304" s="512">
        <v>19779</v>
      </c>
      <c r="L304" s="512">
        <v>1</v>
      </c>
      <c r="M304" s="512">
        <v>347</v>
      </c>
      <c r="N304" s="512">
        <v>46</v>
      </c>
      <c r="O304" s="512">
        <v>15962</v>
      </c>
      <c r="P304" s="549">
        <v>0.80701754385964908</v>
      </c>
      <c r="Q304" s="513">
        <v>347</v>
      </c>
    </row>
    <row r="305" spans="1:17" ht="14.4" customHeight="1" x14ac:dyDescent="0.3">
      <c r="A305" s="507" t="s">
        <v>1614</v>
      </c>
      <c r="B305" s="508" t="s">
        <v>1508</v>
      </c>
      <c r="C305" s="508" t="s">
        <v>1480</v>
      </c>
      <c r="D305" s="508" t="s">
        <v>1534</v>
      </c>
      <c r="E305" s="508" t="s">
        <v>1535</v>
      </c>
      <c r="F305" s="512">
        <v>872</v>
      </c>
      <c r="G305" s="512">
        <v>14824</v>
      </c>
      <c r="H305" s="512">
        <v>1.1611185086551266</v>
      </c>
      <c r="I305" s="512">
        <v>17</v>
      </c>
      <c r="J305" s="512">
        <v>751</v>
      </c>
      <c r="K305" s="512">
        <v>12767</v>
      </c>
      <c r="L305" s="512">
        <v>1</v>
      </c>
      <c r="M305" s="512">
        <v>17</v>
      </c>
      <c r="N305" s="512">
        <v>778</v>
      </c>
      <c r="O305" s="512">
        <v>13226</v>
      </c>
      <c r="P305" s="549">
        <v>1.0359520639147803</v>
      </c>
      <c r="Q305" s="513">
        <v>17</v>
      </c>
    </row>
    <row r="306" spans="1:17" ht="14.4" customHeight="1" x14ac:dyDescent="0.3">
      <c r="A306" s="507" t="s">
        <v>1614</v>
      </c>
      <c r="B306" s="508" t="s">
        <v>1508</v>
      </c>
      <c r="C306" s="508" t="s">
        <v>1480</v>
      </c>
      <c r="D306" s="508" t="s">
        <v>1534</v>
      </c>
      <c r="E306" s="508" t="s">
        <v>1536</v>
      </c>
      <c r="F306" s="512"/>
      <c r="G306" s="512"/>
      <c r="H306" s="512"/>
      <c r="I306" s="512"/>
      <c r="J306" s="512">
        <v>51</v>
      </c>
      <c r="K306" s="512">
        <v>867</v>
      </c>
      <c r="L306" s="512">
        <v>1</v>
      </c>
      <c r="M306" s="512">
        <v>17</v>
      </c>
      <c r="N306" s="512">
        <v>1</v>
      </c>
      <c r="O306" s="512">
        <v>17</v>
      </c>
      <c r="P306" s="549">
        <v>1.9607843137254902E-2</v>
      </c>
      <c r="Q306" s="513">
        <v>17</v>
      </c>
    </row>
    <row r="307" spans="1:17" ht="14.4" customHeight="1" x14ac:dyDescent="0.3">
      <c r="A307" s="507" t="s">
        <v>1614</v>
      </c>
      <c r="B307" s="508" t="s">
        <v>1508</v>
      </c>
      <c r="C307" s="508" t="s">
        <v>1480</v>
      </c>
      <c r="D307" s="508" t="s">
        <v>1537</v>
      </c>
      <c r="E307" s="508" t="s">
        <v>1538</v>
      </c>
      <c r="F307" s="512">
        <v>1</v>
      </c>
      <c r="G307" s="512">
        <v>273</v>
      </c>
      <c r="H307" s="512">
        <v>9.0577305905773065E-2</v>
      </c>
      <c r="I307" s="512">
        <v>273</v>
      </c>
      <c r="J307" s="512">
        <v>11</v>
      </c>
      <c r="K307" s="512">
        <v>3014</v>
      </c>
      <c r="L307" s="512">
        <v>1</v>
      </c>
      <c r="M307" s="512">
        <v>274</v>
      </c>
      <c r="N307" s="512">
        <v>5</v>
      </c>
      <c r="O307" s="512">
        <v>1370</v>
      </c>
      <c r="P307" s="549">
        <v>0.45454545454545453</v>
      </c>
      <c r="Q307" s="513">
        <v>274</v>
      </c>
    </row>
    <row r="308" spans="1:17" ht="14.4" customHeight="1" x14ac:dyDescent="0.3">
      <c r="A308" s="507" t="s">
        <v>1614</v>
      </c>
      <c r="B308" s="508" t="s">
        <v>1508</v>
      </c>
      <c r="C308" s="508" t="s">
        <v>1480</v>
      </c>
      <c r="D308" s="508" t="s">
        <v>1537</v>
      </c>
      <c r="E308" s="508" t="s">
        <v>1539</v>
      </c>
      <c r="F308" s="512">
        <v>55</v>
      </c>
      <c r="G308" s="512">
        <v>15015</v>
      </c>
      <c r="H308" s="512"/>
      <c r="I308" s="512">
        <v>273</v>
      </c>
      <c r="J308" s="512"/>
      <c r="K308" s="512"/>
      <c r="L308" s="512"/>
      <c r="M308" s="512"/>
      <c r="N308" s="512">
        <v>51</v>
      </c>
      <c r="O308" s="512">
        <v>13974</v>
      </c>
      <c r="P308" s="549"/>
      <c r="Q308" s="513">
        <v>274</v>
      </c>
    </row>
    <row r="309" spans="1:17" ht="14.4" customHeight="1" x14ac:dyDescent="0.3">
      <c r="A309" s="507" t="s">
        <v>1614</v>
      </c>
      <c r="B309" s="508" t="s">
        <v>1508</v>
      </c>
      <c r="C309" s="508" t="s">
        <v>1480</v>
      </c>
      <c r="D309" s="508" t="s">
        <v>1540</v>
      </c>
      <c r="E309" s="508" t="s">
        <v>1541</v>
      </c>
      <c r="F309" s="512">
        <v>66</v>
      </c>
      <c r="G309" s="512">
        <v>9372</v>
      </c>
      <c r="H309" s="512">
        <v>0.9850746268656716</v>
      </c>
      <c r="I309" s="512">
        <v>142</v>
      </c>
      <c r="J309" s="512">
        <v>67</v>
      </c>
      <c r="K309" s="512">
        <v>9514</v>
      </c>
      <c r="L309" s="512">
        <v>1</v>
      </c>
      <c r="M309" s="512">
        <v>142</v>
      </c>
      <c r="N309" s="512">
        <v>59</v>
      </c>
      <c r="O309" s="512">
        <v>8373</v>
      </c>
      <c r="P309" s="549">
        <v>0.88007147361782634</v>
      </c>
      <c r="Q309" s="513">
        <v>141.91525423728814</v>
      </c>
    </row>
    <row r="310" spans="1:17" ht="14.4" customHeight="1" x14ac:dyDescent="0.3">
      <c r="A310" s="507" t="s">
        <v>1614</v>
      </c>
      <c r="B310" s="508" t="s">
        <v>1508</v>
      </c>
      <c r="C310" s="508" t="s">
        <v>1480</v>
      </c>
      <c r="D310" s="508" t="s">
        <v>1542</v>
      </c>
      <c r="E310" s="508" t="s">
        <v>1541</v>
      </c>
      <c r="F310" s="512">
        <v>686</v>
      </c>
      <c r="G310" s="512">
        <v>53508</v>
      </c>
      <c r="H310" s="512">
        <v>1.0473282442748091</v>
      </c>
      <c r="I310" s="512">
        <v>78</v>
      </c>
      <c r="J310" s="512">
        <v>655</v>
      </c>
      <c r="K310" s="512">
        <v>51090</v>
      </c>
      <c r="L310" s="512">
        <v>1</v>
      </c>
      <c r="M310" s="512">
        <v>78</v>
      </c>
      <c r="N310" s="512">
        <v>662</v>
      </c>
      <c r="O310" s="512">
        <v>51703</v>
      </c>
      <c r="P310" s="549">
        <v>1.0119984341358388</v>
      </c>
      <c r="Q310" s="513">
        <v>78.101208459214504</v>
      </c>
    </row>
    <row r="311" spans="1:17" ht="14.4" customHeight="1" x14ac:dyDescent="0.3">
      <c r="A311" s="507" t="s">
        <v>1614</v>
      </c>
      <c r="B311" s="508" t="s">
        <v>1508</v>
      </c>
      <c r="C311" s="508" t="s">
        <v>1480</v>
      </c>
      <c r="D311" s="508" t="s">
        <v>1543</v>
      </c>
      <c r="E311" s="508" t="s">
        <v>1544</v>
      </c>
      <c r="F311" s="512">
        <v>66</v>
      </c>
      <c r="G311" s="512">
        <v>20658</v>
      </c>
      <c r="H311" s="512">
        <v>0.9819374465253351</v>
      </c>
      <c r="I311" s="512">
        <v>313</v>
      </c>
      <c r="J311" s="512">
        <v>67</v>
      </c>
      <c r="K311" s="512">
        <v>21038</v>
      </c>
      <c r="L311" s="512">
        <v>1</v>
      </c>
      <c r="M311" s="512">
        <v>314</v>
      </c>
      <c r="N311" s="512">
        <v>59</v>
      </c>
      <c r="O311" s="512">
        <v>18526</v>
      </c>
      <c r="P311" s="549">
        <v>0.88059701492537312</v>
      </c>
      <c r="Q311" s="513">
        <v>314</v>
      </c>
    </row>
    <row r="312" spans="1:17" ht="14.4" customHeight="1" x14ac:dyDescent="0.3">
      <c r="A312" s="507" t="s">
        <v>1614</v>
      </c>
      <c r="B312" s="508" t="s">
        <v>1508</v>
      </c>
      <c r="C312" s="508" t="s">
        <v>1480</v>
      </c>
      <c r="D312" s="508" t="s">
        <v>1501</v>
      </c>
      <c r="E312" s="508" t="s">
        <v>1502</v>
      </c>
      <c r="F312" s="512">
        <v>87</v>
      </c>
      <c r="G312" s="512">
        <v>42456</v>
      </c>
      <c r="H312" s="512">
        <v>2.270860077021823</v>
      </c>
      <c r="I312" s="512">
        <v>488</v>
      </c>
      <c r="J312" s="512">
        <v>57</v>
      </c>
      <c r="K312" s="512">
        <v>18696</v>
      </c>
      <c r="L312" s="512">
        <v>1</v>
      </c>
      <c r="M312" s="512">
        <v>328</v>
      </c>
      <c r="N312" s="512">
        <v>46</v>
      </c>
      <c r="O312" s="512">
        <v>15088</v>
      </c>
      <c r="P312" s="549">
        <v>0.80701754385964908</v>
      </c>
      <c r="Q312" s="513">
        <v>328</v>
      </c>
    </row>
    <row r="313" spans="1:17" ht="14.4" customHeight="1" x14ac:dyDescent="0.3">
      <c r="A313" s="507" t="s">
        <v>1614</v>
      </c>
      <c r="B313" s="508" t="s">
        <v>1508</v>
      </c>
      <c r="C313" s="508" t="s">
        <v>1480</v>
      </c>
      <c r="D313" s="508" t="s">
        <v>1545</v>
      </c>
      <c r="E313" s="508" t="s">
        <v>1546</v>
      </c>
      <c r="F313" s="512">
        <v>612</v>
      </c>
      <c r="G313" s="512">
        <v>99756</v>
      </c>
      <c r="H313" s="512">
        <v>0.89082969432314407</v>
      </c>
      <c r="I313" s="512">
        <v>163</v>
      </c>
      <c r="J313" s="512">
        <v>687</v>
      </c>
      <c r="K313" s="512">
        <v>111981</v>
      </c>
      <c r="L313" s="512">
        <v>1</v>
      </c>
      <c r="M313" s="512">
        <v>163</v>
      </c>
      <c r="N313" s="512">
        <v>607</v>
      </c>
      <c r="O313" s="512">
        <v>99004</v>
      </c>
      <c r="P313" s="549">
        <v>0.88411426938498494</v>
      </c>
      <c r="Q313" s="513">
        <v>163.10378912685337</v>
      </c>
    </row>
    <row r="314" spans="1:17" ht="14.4" customHeight="1" x14ac:dyDescent="0.3">
      <c r="A314" s="507" t="s">
        <v>1614</v>
      </c>
      <c r="B314" s="508" t="s">
        <v>1508</v>
      </c>
      <c r="C314" s="508" t="s">
        <v>1480</v>
      </c>
      <c r="D314" s="508" t="s">
        <v>1545</v>
      </c>
      <c r="E314" s="508" t="s">
        <v>1547</v>
      </c>
      <c r="F314" s="512">
        <v>1</v>
      </c>
      <c r="G314" s="512">
        <v>163</v>
      </c>
      <c r="H314" s="512">
        <v>1</v>
      </c>
      <c r="I314" s="512">
        <v>163</v>
      </c>
      <c r="J314" s="512">
        <v>1</v>
      </c>
      <c r="K314" s="512">
        <v>163</v>
      </c>
      <c r="L314" s="512">
        <v>1</v>
      </c>
      <c r="M314" s="512">
        <v>163</v>
      </c>
      <c r="N314" s="512">
        <v>6</v>
      </c>
      <c r="O314" s="512">
        <v>978</v>
      </c>
      <c r="P314" s="549">
        <v>6</v>
      </c>
      <c r="Q314" s="513">
        <v>163</v>
      </c>
    </row>
    <row r="315" spans="1:17" ht="14.4" customHeight="1" x14ac:dyDescent="0.3">
      <c r="A315" s="507" t="s">
        <v>1614</v>
      </c>
      <c r="B315" s="508" t="s">
        <v>1508</v>
      </c>
      <c r="C315" s="508" t="s">
        <v>1480</v>
      </c>
      <c r="D315" s="508" t="s">
        <v>1549</v>
      </c>
      <c r="E315" s="508" t="s">
        <v>1513</v>
      </c>
      <c r="F315" s="512">
        <v>1998</v>
      </c>
      <c r="G315" s="512">
        <v>143856</v>
      </c>
      <c r="H315" s="512">
        <v>1.0341614906832297</v>
      </c>
      <c r="I315" s="512">
        <v>72</v>
      </c>
      <c r="J315" s="512">
        <v>1932</v>
      </c>
      <c r="K315" s="512">
        <v>139104</v>
      </c>
      <c r="L315" s="512">
        <v>1</v>
      </c>
      <c r="M315" s="512">
        <v>72</v>
      </c>
      <c r="N315" s="512">
        <v>1955</v>
      </c>
      <c r="O315" s="512">
        <v>140962</v>
      </c>
      <c r="P315" s="549">
        <v>1.0133569128134345</v>
      </c>
      <c r="Q315" s="513">
        <v>72.103324808184141</v>
      </c>
    </row>
    <row r="316" spans="1:17" ht="14.4" customHeight="1" x14ac:dyDescent="0.3">
      <c r="A316" s="507" t="s">
        <v>1614</v>
      </c>
      <c r="B316" s="508" t="s">
        <v>1508</v>
      </c>
      <c r="C316" s="508" t="s">
        <v>1480</v>
      </c>
      <c r="D316" s="508" t="s">
        <v>1553</v>
      </c>
      <c r="E316" s="508" t="s">
        <v>1554</v>
      </c>
      <c r="F316" s="512"/>
      <c r="G316" s="512"/>
      <c r="H316" s="512"/>
      <c r="I316" s="512"/>
      <c r="J316" s="512">
        <v>1</v>
      </c>
      <c r="K316" s="512">
        <v>230</v>
      </c>
      <c r="L316" s="512">
        <v>1</v>
      </c>
      <c r="M316" s="512">
        <v>230</v>
      </c>
      <c r="N316" s="512"/>
      <c r="O316" s="512"/>
      <c r="P316" s="549"/>
      <c r="Q316" s="513"/>
    </row>
    <row r="317" spans="1:17" ht="14.4" customHeight="1" x14ac:dyDescent="0.3">
      <c r="A317" s="507" t="s">
        <v>1614</v>
      </c>
      <c r="B317" s="508" t="s">
        <v>1508</v>
      </c>
      <c r="C317" s="508" t="s">
        <v>1480</v>
      </c>
      <c r="D317" s="508" t="s">
        <v>1553</v>
      </c>
      <c r="E317" s="508" t="s">
        <v>1555</v>
      </c>
      <c r="F317" s="512">
        <v>3</v>
      </c>
      <c r="G317" s="512">
        <v>687</v>
      </c>
      <c r="H317" s="512"/>
      <c r="I317" s="512">
        <v>229</v>
      </c>
      <c r="J317" s="512"/>
      <c r="K317" s="512"/>
      <c r="L317" s="512"/>
      <c r="M317" s="512"/>
      <c r="N317" s="512"/>
      <c r="O317" s="512"/>
      <c r="P317" s="549"/>
      <c r="Q317" s="513"/>
    </row>
    <row r="318" spans="1:17" ht="14.4" customHeight="1" x14ac:dyDescent="0.3">
      <c r="A318" s="507" t="s">
        <v>1614</v>
      </c>
      <c r="B318" s="508" t="s">
        <v>1508</v>
      </c>
      <c r="C318" s="508" t="s">
        <v>1480</v>
      </c>
      <c r="D318" s="508" t="s">
        <v>1556</v>
      </c>
      <c r="E318" s="508" t="s">
        <v>1557</v>
      </c>
      <c r="F318" s="512">
        <v>24</v>
      </c>
      <c r="G318" s="512">
        <v>29064</v>
      </c>
      <c r="H318" s="512">
        <v>0.72727272727272729</v>
      </c>
      <c r="I318" s="512">
        <v>1211</v>
      </c>
      <c r="J318" s="512">
        <v>33</v>
      </c>
      <c r="K318" s="512">
        <v>39963</v>
      </c>
      <c r="L318" s="512">
        <v>1</v>
      </c>
      <c r="M318" s="512">
        <v>1211</v>
      </c>
      <c r="N318" s="512">
        <v>44</v>
      </c>
      <c r="O318" s="512">
        <v>53328</v>
      </c>
      <c r="P318" s="549">
        <v>1.3344343517753923</v>
      </c>
      <c r="Q318" s="513">
        <v>1212</v>
      </c>
    </row>
    <row r="319" spans="1:17" ht="14.4" customHeight="1" x14ac:dyDescent="0.3">
      <c r="A319" s="507" t="s">
        <v>1614</v>
      </c>
      <c r="B319" s="508" t="s">
        <v>1508</v>
      </c>
      <c r="C319" s="508" t="s">
        <v>1480</v>
      </c>
      <c r="D319" s="508" t="s">
        <v>1558</v>
      </c>
      <c r="E319" s="508" t="s">
        <v>1559</v>
      </c>
      <c r="F319" s="512">
        <v>3</v>
      </c>
      <c r="G319" s="512">
        <v>342</v>
      </c>
      <c r="H319" s="512">
        <v>0.375</v>
      </c>
      <c r="I319" s="512">
        <v>114</v>
      </c>
      <c r="J319" s="512">
        <v>8</v>
      </c>
      <c r="K319" s="512">
        <v>912</v>
      </c>
      <c r="L319" s="512">
        <v>1</v>
      </c>
      <c r="M319" s="512">
        <v>114</v>
      </c>
      <c r="N319" s="512">
        <v>2</v>
      </c>
      <c r="O319" s="512">
        <v>230</v>
      </c>
      <c r="P319" s="549">
        <v>0.25219298245614036</v>
      </c>
      <c r="Q319" s="513">
        <v>115</v>
      </c>
    </row>
    <row r="320" spans="1:17" ht="14.4" customHeight="1" x14ac:dyDescent="0.3">
      <c r="A320" s="507" t="s">
        <v>1614</v>
      </c>
      <c r="B320" s="508" t="s">
        <v>1508</v>
      </c>
      <c r="C320" s="508" t="s">
        <v>1480</v>
      </c>
      <c r="D320" s="508" t="s">
        <v>1558</v>
      </c>
      <c r="E320" s="508" t="s">
        <v>1560</v>
      </c>
      <c r="F320" s="512">
        <v>18</v>
      </c>
      <c r="G320" s="512">
        <v>2052</v>
      </c>
      <c r="H320" s="512">
        <v>1</v>
      </c>
      <c r="I320" s="512">
        <v>114</v>
      </c>
      <c r="J320" s="512">
        <v>18</v>
      </c>
      <c r="K320" s="512">
        <v>2052</v>
      </c>
      <c r="L320" s="512">
        <v>1</v>
      </c>
      <c r="M320" s="512">
        <v>114</v>
      </c>
      <c r="N320" s="512">
        <v>30</v>
      </c>
      <c r="O320" s="512">
        <v>3450</v>
      </c>
      <c r="P320" s="549">
        <v>1.6812865497076024</v>
      </c>
      <c r="Q320" s="513">
        <v>115</v>
      </c>
    </row>
    <row r="321" spans="1:17" ht="14.4" customHeight="1" x14ac:dyDescent="0.3">
      <c r="A321" s="507" t="s">
        <v>1614</v>
      </c>
      <c r="B321" s="508" t="s">
        <v>1508</v>
      </c>
      <c r="C321" s="508" t="s">
        <v>1480</v>
      </c>
      <c r="D321" s="508" t="s">
        <v>1561</v>
      </c>
      <c r="E321" s="508" t="s">
        <v>1562</v>
      </c>
      <c r="F321" s="512">
        <v>2</v>
      </c>
      <c r="G321" s="512">
        <v>692</v>
      </c>
      <c r="H321" s="512"/>
      <c r="I321" s="512">
        <v>346</v>
      </c>
      <c r="J321" s="512"/>
      <c r="K321" s="512"/>
      <c r="L321" s="512"/>
      <c r="M321" s="512"/>
      <c r="N321" s="512"/>
      <c r="O321" s="512"/>
      <c r="P321" s="549"/>
      <c r="Q321" s="513"/>
    </row>
    <row r="322" spans="1:17" ht="14.4" customHeight="1" x14ac:dyDescent="0.3">
      <c r="A322" s="507" t="s">
        <v>1614</v>
      </c>
      <c r="B322" s="508" t="s">
        <v>1508</v>
      </c>
      <c r="C322" s="508" t="s">
        <v>1480</v>
      </c>
      <c r="D322" s="508" t="s">
        <v>1568</v>
      </c>
      <c r="E322" s="508" t="s">
        <v>1569</v>
      </c>
      <c r="F322" s="512"/>
      <c r="G322" s="512"/>
      <c r="H322" s="512"/>
      <c r="I322" s="512"/>
      <c r="J322" s="512">
        <v>1</v>
      </c>
      <c r="K322" s="512">
        <v>1065</v>
      </c>
      <c r="L322" s="512">
        <v>1</v>
      </c>
      <c r="M322" s="512">
        <v>1065</v>
      </c>
      <c r="N322" s="512">
        <v>1</v>
      </c>
      <c r="O322" s="512">
        <v>1067</v>
      </c>
      <c r="P322" s="549">
        <v>1.0018779342723005</v>
      </c>
      <c r="Q322" s="513">
        <v>1067</v>
      </c>
    </row>
    <row r="323" spans="1:17" ht="14.4" customHeight="1" x14ac:dyDescent="0.3">
      <c r="A323" s="507" t="s">
        <v>1614</v>
      </c>
      <c r="B323" s="508" t="s">
        <v>1508</v>
      </c>
      <c r="C323" s="508" t="s">
        <v>1480</v>
      </c>
      <c r="D323" s="508" t="s">
        <v>1570</v>
      </c>
      <c r="E323" s="508" t="s">
        <v>1571</v>
      </c>
      <c r="F323" s="512"/>
      <c r="G323" s="512"/>
      <c r="H323" s="512"/>
      <c r="I323" s="512"/>
      <c r="J323" s="512">
        <v>1</v>
      </c>
      <c r="K323" s="512">
        <v>302</v>
      </c>
      <c r="L323" s="512">
        <v>1</v>
      </c>
      <c r="M323" s="512">
        <v>302</v>
      </c>
      <c r="N323" s="512"/>
      <c r="O323" s="512"/>
      <c r="P323" s="549"/>
      <c r="Q323" s="513"/>
    </row>
    <row r="324" spans="1:17" ht="14.4" customHeight="1" x14ac:dyDescent="0.3">
      <c r="A324" s="507" t="s">
        <v>1615</v>
      </c>
      <c r="B324" s="508" t="s">
        <v>1508</v>
      </c>
      <c r="C324" s="508" t="s">
        <v>1480</v>
      </c>
      <c r="D324" s="508" t="s">
        <v>1512</v>
      </c>
      <c r="E324" s="508" t="s">
        <v>1513</v>
      </c>
      <c r="F324" s="512">
        <v>154</v>
      </c>
      <c r="G324" s="512">
        <v>32494</v>
      </c>
      <c r="H324" s="512">
        <v>0.79792746113989632</v>
      </c>
      <c r="I324" s="512">
        <v>211</v>
      </c>
      <c r="J324" s="512">
        <v>193</v>
      </c>
      <c r="K324" s="512">
        <v>40723</v>
      </c>
      <c r="L324" s="512">
        <v>1</v>
      </c>
      <c r="M324" s="512">
        <v>211</v>
      </c>
      <c r="N324" s="512">
        <v>291</v>
      </c>
      <c r="O324" s="512">
        <v>61692</v>
      </c>
      <c r="P324" s="549">
        <v>1.5149178596861725</v>
      </c>
      <c r="Q324" s="513">
        <v>212</v>
      </c>
    </row>
    <row r="325" spans="1:17" ht="14.4" customHeight="1" x14ac:dyDescent="0.3">
      <c r="A325" s="507" t="s">
        <v>1615</v>
      </c>
      <c r="B325" s="508" t="s">
        <v>1508</v>
      </c>
      <c r="C325" s="508" t="s">
        <v>1480</v>
      </c>
      <c r="D325" s="508" t="s">
        <v>1514</v>
      </c>
      <c r="E325" s="508" t="s">
        <v>1513</v>
      </c>
      <c r="F325" s="512">
        <v>3</v>
      </c>
      <c r="G325" s="512">
        <v>261</v>
      </c>
      <c r="H325" s="512">
        <v>1.5</v>
      </c>
      <c r="I325" s="512">
        <v>87</v>
      </c>
      <c r="J325" s="512">
        <v>2</v>
      </c>
      <c r="K325" s="512">
        <v>174</v>
      </c>
      <c r="L325" s="512">
        <v>1</v>
      </c>
      <c r="M325" s="512">
        <v>87</v>
      </c>
      <c r="N325" s="512">
        <v>3</v>
      </c>
      <c r="O325" s="512">
        <v>261</v>
      </c>
      <c r="P325" s="549">
        <v>1.5</v>
      </c>
      <c r="Q325" s="513">
        <v>87</v>
      </c>
    </row>
    <row r="326" spans="1:17" ht="14.4" customHeight="1" x14ac:dyDescent="0.3">
      <c r="A326" s="507" t="s">
        <v>1615</v>
      </c>
      <c r="B326" s="508" t="s">
        <v>1508</v>
      </c>
      <c r="C326" s="508" t="s">
        <v>1480</v>
      </c>
      <c r="D326" s="508" t="s">
        <v>1515</v>
      </c>
      <c r="E326" s="508" t="s">
        <v>1516</v>
      </c>
      <c r="F326" s="512">
        <v>194</v>
      </c>
      <c r="G326" s="512">
        <v>58394</v>
      </c>
      <c r="H326" s="512">
        <v>0.42637362637362636</v>
      </c>
      <c r="I326" s="512">
        <v>301</v>
      </c>
      <c r="J326" s="512">
        <v>455</v>
      </c>
      <c r="K326" s="512">
        <v>136955</v>
      </c>
      <c r="L326" s="512">
        <v>1</v>
      </c>
      <c r="M326" s="512">
        <v>301</v>
      </c>
      <c r="N326" s="512">
        <v>549</v>
      </c>
      <c r="O326" s="512">
        <v>165798</v>
      </c>
      <c r="P326" s="549">
        <v>1.2106020225621554</v>
      </c>
      <c r="Q326" s="513">
        <v>302</v>
      </c>
    </row>
    <row r="327" spans="1:17" ht="14.4" customHeight="1" x14ac:dyDescent="0.3">
      <c r="A327" s="507" t="s">
        <v>1615</v>
      </c>
      <c r="B327" s="508" t="s">
        <v>1508</v>
      </c>
      <c r="C327" s="508" t="s">
        <v>1480</v>
      </c>
      <c r="D327" s="508" t="s">
        <v>1517</v>
      </c>
      <c r="E327" s="508" t="s">
        <v>1518</v>
      </c>
      <c r="F327" s="512">
        <v>3</v>
      </c>
      <c r="G327" s="512">
        <v>297</v>
      </c>
      <c r="H327" s="512">
        <v>1</v>
      </c>
      <c r="I327" s="512">
        <v>99</v>
      </c>
      <c r="J327" s="512">
        <v>3</v>
      </c>
      <c r="K327" s="512">
        <v>297</v>
      </c>
      <c r="L327" s="512">
        <v>1</v>
      </c>
      <c r="M327" s="512">
        <v>99</v>
      </c>
      <c r="N327" s="512"/>
      <c r="O327" s="512"/>
      <c r="P327" s="549"/>
      <c r="Q327" s="513"/>
    </row>
    <row r="328" spans="1:17" ht="14.4" customHeight="1" x14ac:dyDescent="0.3">
      <c r="A328" s="507" t="s">
        <v>1615</v>
      </c>
      <c r="B328" s="508" t="s">
        <v>1508</v>
      </c>
      <c r="C328" s="508" t="s">
        <v>1480</v>
      </c>
      <c r="D328" s="508" t="s">
        <v>1517</v>
      </c>
      <c r="E328" s="508" t="s">
        <v>1519</v>
      </c>
      <c r="F328" s="512">
        <v>6</v>
      </c>
      <c r="G328" s="512">
        <v>594</v>
      </c>
      <c r="H328" s="512">
        <v>2</v>
      </c>
      <c r="I328" s="512">
        <v>99</v>
      </c>
      <c r="J328" s="512">
        <v>3</v>
      </c>
      <c r="K328" s="512">
        <v>297</v>
      </c>
      <c r="L328" s="512">
        <v>1</v>
      </c>
      <c r="M328" s="512">
        <v>99</v>
      </c>
      <c r="N328" s="512">
        <v>6</v>
      </c>
      <c r="O328" s="512">
        <v>600</v>
      </c>
      <c r="P328" s="549">
        <v>2.0202020202020203</v>
      </c>
      <c r="Q328" s="513">
        <v>100</v>
      </c>
    </row>
    <row r="329" spans="1:17" ht="14.4" customHeight="1" x14ac:dyDescent="0.3">
      <c r="A329" s="507" t="s">
        <v>1615</v>
      </c>
      <c r="B329" s="508" t="s">
        <v>1508</v>
      </c>
      <c r="C329" s="508" t="s">
        <v>1480</v>
      </c>
      <c r="D329" s="508" t="s">
        <v>1522</v>
      </c>
      <c r="E329" s="508" t="s">
        <v>1523</v>
      </c>
      <c r="F329" s="512">
        <v>234</v>
      </c>
      <c r="G329" s="512">
        <v>32058</v>
      </c>
      <c r="H329" s="512">
        <v>0.45972495088408644</v>
      </c>
      <c r="I329" s="512">
        <v>137</v>
      </c>
      <c r="J329" s="512">
        <v>509</v>
      </c>
      <c r="K329" s="512">
        <v>69733</v>
      </c>
      <c r="L329" s="512">
        <v>1</v>
      </c>
      <c r="M329" s="512">
        <v>137</v>
      </c>
      <c r="N329" s="512">
        <v>502</v>
      </c>
      <c r="O329" s="512">
        <v>68774</v>
      </c>
      <c r="P329" s="549">
        <v>0.98624754420432215</v>
      </c>
      <c r="Q329" s="513">
        <v>137</v>
      </c>
    </row>
    <row r="330" spans="1:17" ht="14.4" customHeight="1" x14ac:dyDescent="0.3">
      <c r="A330" s="507" t="s">
        <v>1615</v>
      </c>
      <c r="B330" s="508" t="s">
        <v>1508</v>
      </c>
      <c r="C330" s="508" t="s">
        <v>1480</v>
      </c>
      <c r="D330" s="508" t="s">
        <v>1524</v>
      </c>
      <c r="E330" s="508" t="s">
        <v>1523</v>
      </c>
      <c r="F330" s="512">
        <v>1</v>
      </c>
      <c r="G330" s="512">
        <v>183</v>
      </c>
      <c r="H330" s="512">
        <v>1</v>
      </c>
      <c r="I330" s="512">
        <v>183</v>
      </c>
      <c r="J330" s="512">
        <v>1</v>
      </c>
      <c r="K330" s="512">
        <v>183</v>
      </c>
      <c r="L330" s="512">
        <v>1</v>
      </c>
      <c r="M330" s="512">
        <v>183</v>
      </c>
      <c r="N330" s="512">
        <v>1</v>
      </c>
      <c r="O330" s="512">
        <v>184</v>
      </c>
      <c r="P330" s="549">
        <v>1.0054644808743169</v>
      </c>
      <c r="Q330" s="513">
        <v>184</v>
      </c>
    </row>
    <row r="331" spans="1:17" ht="14.4" customHeight="1" x14ac:dyDescent="0.3">
      <c r="A331" s="507" t="s">
        <v>1615</v>
      </c>
      <c r="B331" s="508" t="s">
        <v>1508</v>
      </c>
      <c r="C331" s="508" t="s">
        <v>1480</v>
      </c>
      <c r="D331" s="508" t="s">
        <v>1527</v>
      </c>
      <c r="E331" s="508" t="s">
        <v>1528</v>
      </c>
      <c r="F331" s="512">
        <v>2</v>
      </c>
      <c r="G331" s="512">
        <v>1278</v>
      </c>
      <c r="H331" s="512">
        <v>1</v>
      </c>
      <c r="I331" s="512">
        <v>639</v>
      </c>
      <c r="J331" s="512">
        <v>2</v>
      </c>
      <c r="K331" s="512">
        <v>1278</v>
      </c>
      <c r="L331" s="512">
        <v>1</v>
      </c>
      <c r="M331" s="512">
        <v>639</v>
      </c>
      <c r="N331" s="512">
        <v>4</v>
      </c>
      <c r="O331" s="512">
        <v>2560</v>
      </c>
      <c r="P331" s="549">
        <v>2.0031298904538342</v>
      </c>
      <c r="Q331" s="513">
        <v>640</v>
      </c>
    </row>
    <row r="332" spans="1:17" ht="14.4" customHeight="1" x14ac:dyDescent="0.3">
      <c r="A332" s="507" t="s">
        <v>1615</v>
      </c>
      <c r="B332" s="508" t="s">
        <v>1508</v>
      </c>
      <c r="C332" s="508" t="s">
        <v>1480</v>
      </c>
      <c r="D332" s="508" t="s">
        <v>1532</v>
      </c>
      <c r="E332" s="508" t="s">
        <v>1533</v>
      </c>
      <c r="F332" s="512">
        <v>9</v>
      </c>
      <c r="G332" s="512">
        <v>1557</v>
      </c>
      <c r="H332" s="512">
        <v>0.47368421052631576</v>
      </c>
      <c r="I332" s="512">
        <v>173</v>
      </c>
      <c r="J332" s="512">
        <v>19</v>
      </c>
      <c r="K332" s="512">
        <v>3287</v>
      </c>
      <c r="L332" s="512">
        <v>1</v>
      </c>
      <c r="M332" s="512">
        <v>173</v>
      </c>
      <c r="N332" s="512">
        <v>21</v>
      </c>
      <c r="O332" s="512">
        <v>3654</v>
      </c>
      <c r="P332" s="549">
        <v>1.1116519622756313</v>
      </c>
      <c r="Q332" s="513">
        <v>174</v>
      </c>
    </row>
    <row r="333" spans="1:17" ht="14.4" customHeight="1" x14ac:dyDescent="0.3">
      <c r="A333" s="507" t="s">
        <v>1615</v>
      </c>
      <c r="B333" s="508" t="s">
        <v>1508</v>
      </c>
      <c r="C333" s="508" t="s">
        <v>1480</v>
      </c>
      <c r="D333" s="508" t="s">
        <v>1499</v>
      </c>
      <c r="E333" s="508" t="s">
        <v>1500</v>
      </c>
      <c r="F333" s="512">
        <v>1</v>
      </c>
      <c r="G333" s="512">
        <v>384</v>
      </c>
      <c r="H333" s="512">
        <v>0.13832853025936601</v>
      </c>
      <c r="I333" s="512">
        <v>384</v>
      </c>
      <c r="J333" s="512">
        <v>8</v>
      </c>
      <c r="K333" s="512">
        <v>2776</v>
      </c>
      <c r="L333" s="512">
        <v>1</v>
      </c>
      <c r="M333" s="512">
        <v>347</v>
      </c>
      <c r="N333" s="512">
        <v>11</v>
      </c>
      <c r="O333" s="512">
        <v>3817</v>
      </c>
      <c r="P333" s="549">
        <v>1.375</v>
      </c>
      <c r="Q333" s="513">
        <v>347</v>
      </c>
    </row>
    <row r="334" spans="1:17" ht="14.4" customHeight="1" x14ac:dyDescent="0.3">
      <c r="A334" s="507" t="s">
        <v>1615</v>
      </c>
      <c r="B334" s="508" t="s">
        <v>1508</v>
      </c>
      <c r="C334" s="508" t="s">
        <v>1480</v>
      </c>
      <c r="D334" s="508" t="s">
        <v>1534</v>
      </c>
      <c r="E334" s="508" t="s">
        <v>1535</v>
      </c>
      <c r="F334" s="512">
        <v>290</v>
      </c>
      <c r="G334" s="512">
        <v>4930</v>
      </c>
      <c r="H334" s="512">
        <v>0.53113553113553114</v>
      </c>
      <c r="I334" s="512">
        <v>17</v>
      </c>
      <c r="J334" s="512">
        <v>546</v>
      </c>
      <c r="K334" s="512">
        <v>9282</v>
      </c>
      <c r="L334" s="512">
        <v>1</v>
      </c>
      <c r="M334" s="512">
        <v>17</v>
      </c>
      <c r="N334" s="512">
        <v>593</v>
      </c>
      <c r="O334" s="512">
        <v>10081</v>
      </c>
      <c r="P334" s="549">
        <v>1.086080586080586</v>
      </c>
      <c r="Q334" s="513">
        <v>17</v>
      </c>
    </row>
    <row r="335" spans="1:17" ht="14.4" customHeight="1" x14ac:dyDescent="0.3">
      <c r="A335" s="507" t="s">
        <v>1615</v>
      </c>
      <c r="B335" s="508" t="s">
        <v>1508</v>
      </c>
      <c r="C335" s="508" t="s">
        <v>1480</v>
      </c>
      <c r="D335" s="508" t="s">
        <v>1534</v>
      </c>
      <c r="E335" s="508" t="s">
        <v>1536</v>
      </c>
      <c r="F335" s="512"/>
      <c r="G335" s="512"/>
      <c r="H335" s="512"/>
      <c r="I335" s="512"/>
      <c r="J335" s="512">
        <v>33</v>
      </c>
      <c r="K335" s="512">
        <v>561</v>
      </c>
      <c r="L335" s="512">
        <v>1</v>
      </c>
      <c r="M335" s="512">
        <v>17</v>
      </c>
      <c r="N335" s="512"/>
      <c r="O335" s="512"/>
      <c r="P335" s="549"/>
      <c r="Q335" s="513"/>
    </row>
    <row r="336" spans="1:17" ht="14.4" customHeight="1" x14ac:dyDescent="0.3">
      <c r="A336" s="507" t="s">
        <v>1615</v>
      </c>
      <c r="B336" s="508" t="s">
        <v>1508</v>
      </c>
      <c r="C336" s="508" t="s">
        <v>1480</v>
      </c>
      <c r="D336" s="508" t="s">
        <v>1537</v>
      </c>
      <c r="E336" s="508" t="s">
        <v>1538</v>
      </c>
      <c r="F336" s="512">
        <v>1</v>
      </c>
      <c r="G336" s="512">
        <v>273</v>
      </c>
      <c r="H336" s="512">
        <v>8.3029197080291967E-2</v>
      </c>
      <c r="I336" s="512">
        <v>273</v>
      </c>
      <c r="J336" s="512">
        <v>12</v>
      </c>
      <c r="K336" s="512">
        <v>3288</v>
      </c>
      <c r="L336" s="512">
        <v>1</v>
      </c>
      <c r="M336" s="512">
        <v>274</v>
      </c>
      <c r="N336" s="512"/>
      <c r="O336" s="512"/>
      <c r="P336" s="549"/>
      <c r="Q336" s="513"/>
    </row>
    <row r="337" spans="1:17" ht="14.4" customHeight="1" x14ac:dyDescent="0.3">
      <c r="A337" s="507" t="s">
        <v>1615</v>
      </c>
      <c r="B337" s="508" t="s">
        <v>1508</v>
      </c>
      <c r="C337" s="508" t="s">
        <v>1480</v>
      </c>
      <c r="D337" s="508" t="s">
        <v>1537</v>
      </c>
      <c r="E337" s="508" t="s">
        <v>1539</v>
      </c>
      <c r="F337" s="512">
        <v>27</v>
      </c>
      <c r="G337" s="512">
        <v>7371</v>
      </c>
      <c r="H337" s="512"/>
      <c r="I337" s="512">
        <v>273</v>
      </c>
      <c r="J337" s="512"/>
      <c r="K337" s="512"/>
      <c r="L337" s="512"/>
      <c r="M337" s="512"/>
      <c r="N337" s="512">
        <v>68</v>
      </c>
      <c r="O337" s="512">
        <v>18632</v>
      </c>
      <c r="P337" s="549"/>
      <c r="Q337" s="513">
        <v>274</v>
      </c>
    </row>
    <row r="338" spans="1:17" ht="14.4" customHeight="1" x14ac:dyDescent="0.3">
      <c r="A338" s="507" t="s">
        <v>1615</v>
      </c>
      <c r="B338" s="508" t="s">
        <v>1508</v>
      </c>
      <c r="C338" s="508" t="s">
        <v>1480</v>
      </c>
      <c r="D338" s="508" t="s">
        <v>1540</v>
      </c>
      <c r="E338" s="508" t="s">
        <v>1541</v>
      </c>
      <c r="F338" s="512">
        <v>50</v>
      </c>
      <c r="G338" s="512">
        <v>7100</v>
      </c>
      <c r="H338" s="512">
        <v>0.94339622641509435</v>
      </c>
      <c r="I338" s="512">
        <v>142</v>
      </c>
      <c r="J338" s="512">
        <v>53</v>
      </c>
      <c r="K338" s="512">
        <v>7526</v>
      </c>
      <c r="L338" s="512">
        <v>1</v>
      </c>
      <c r="M338" s="512">
        <v>142</v>
      </c>
      <c r="N338" s="512">
        <v>78</v>
      </c>
      <c r="O338" s="512">
        <v>11070</v>
      </c>
      <c r="P338" s="549">
        <v>1.4709008769598724</v>
      </c>
      <c r="Q338" s="513">
        <v>141.92307692307693</v>
      </c>
    </row>
    <row r="339" spans="1:17" ht="14.4" customHeight="1" x14ac:dyDescent="0.3">
      <c r="A339" s="507" t="s">
        <v>1615</v>
      </c>
      <c r="B339" s="508" t="s">
        <v>1508</v>
      </c>
      <c r="C339" s="508" t="s">
        <v>1480</v>
      </c>
      <c r="D339" s="508" t="s">
        <v>1542</v>
      </c>
      <c r="E339" s="508" t="s">
        <v>1541</v>
      </c>
      <c r="F339" s="512">
        <v>234</v>
      </c>
      <c r="G339" s="512">
        <v>18252</v>
      </c>
      <c r="H339" s="512">
        <v>0.45972495088408644</v>
      </c>
      <c r="I339" s="512">
        <v>78</v>
      </c>
      <c r="J339" s="512">
        <v>509</v>
      </c>
      <c r="K339" s="512">
        <v>39702</v>
      </c>
      <c r="L339" s="512">
        <v>1</v>
      </c>
      <c r="M339" s="512">
        <v>78</v>
      </c>
      <c r="N339" s="512">
        <v>502</v>
      </c>
      <c r="O339" s="512">
        <v>39198</v>
      </c>
      <c r="P339" s="549">
        <v>0.98730542541937438</v>
      </c>
      <c r="Q339" s="513">
        <v>78.083665338645417</v>
      </c>
    </row>
    <row r="340" spans="1:17" ht="14.4" customHeight="1" x14ac:dyDescent="0.3">
      <c r="A340" s="507" t="s">
        <v>1615</v>
      </c>
      <c r="B340" s="508" t="s">
        <v>1508</v>
      </c>
      <c r="C340" s="508" t="s">
        <v>1480</v>
      </c>
      <c r="D340" s="508" t="s">
        <v>1543</v>
      </c>
      <c r="E340" s="508" t="s">
        <v>1544</v>
      </c>
      <c r="F340" s="512">
        <v>50</v>
      </c>
      <c r="G340" s="512">
        <v>15650</v>
      </c>
      <c r="H340" s="512">
        <v>0.94039177983415456</v>
      </c>
      <c r="I340" s="512">
        <v>313</v>
      </c>
      <c r="J340" s="512">
        <v>53</v>
      </c>
      <c r="K340" s="512">
        <v>16642</v>
      </c>
      <c r="L340" s="512">
        <v>1</v>
      </c>
      <c r="M340" s="512">
        <v>314</v>
      </c>
      <c r="N340" s="512">
        <v>78</v>
      </c>
      <c r="O340" s="512">
        <v>24492</v>
      </c>
      <c r="P340" s="549">
        <v>1.4716981132075471</v>
      </c>
      <c r="Q340" s="513">
        <v>314</v>
      </c>
    </row>
    <row r="341" spans="1:17" ht="14.4" customHeight="1" x14ac:dyDescent="0.3">
      <c r="A341" s="507" t="s">
        <v>1615</v>
      </c>
      <c r="B341" s="508" t="s">
        <v>1508</v>
      </c>
      <c r="C341" s="508" t="s">
        <v>1480</v>
      </c>
      <c r="D341" s="508" t="s">
        <v>1501</v>
      </c>
      <c r="E341" s="508" t="s">
        <v>1502</v>
      </c>
      <c r="F341" s="512">
        <v>1</v>
      </c>
      <c r="G341" s="512">
        <v>488</v>
      </c>
      <c r="H341" s="512">
        <v>0.18597560975609756</v>
      </c>
      <c r="I341" s="512">
        <v>488</v>
      </c>
      <c r="J341" s="512">
        <v>8</v>
      </c>
      <c r="K341" s="512">
        <v>2624</v>
      </c>
      <c r="L341" s="512">
        <v>1</v>
      </c>
      <c r="M341" s="512">
        <v>328</v>
      </c>
      <c r="N341" s="512">
        <v>11</v>
      </c>
      <c r="O341" s="512">
        <v>3608</v>
      </c>
      <c r="P341" s="549">
        <v>1.375</v>
      </c>
      <c r="Q341" s="513">
        <v>328</v>
      </c>
    </row>
    <row r="342" spans="1:17" ht="14.4" customHeight="1" x14ac:dyDescent="0.3">
      <c r="A342" s="507" t="s">
        <v>1615</v>
      </c>
      <c r="B342" s="508" t="s">
        <v>1508</v>
      </c>
      <c r="C342" s="508" t="s">
        <v>1480</v>
      </c>
      <c r="D342" s="508" t="s">
        <v>1545</v>
      </c>
      <c r="E342" s="508" t="s">
        <v>1546</v>
      </c>
      <c r="F342" s="512">
        <v>208</v>
      </c>
      <c r="G342" s="512">
        <v>33904</v>
      </c>
      <c r="H342" s="512">
        <v>0.40154440154440152</v>
      </c>
      <c r="I342" s="512">
        <v>163</v>
      </c>
      <c r="J342" s="512">
        <v>518</v>
      </c>
      <c r="K342" s="512">
        <v>84434</v>
      </c>
      <c r="L342" s="512">
        <v>1</v>
      </c>
      <c r="M342" s="512">
        <v>163</v>
      </c>
      <c r="N342" s="512">
        <v>490</v>
      </c>
      <c r="O342" s="512">
        <v>79912</v>
      </c>
      <c r="P342" s="549">
        <v>0.94644337589122862</v>
      </c>
      <c r="Q342" s="513">
        <v>163.08571428571429</v>
      </c>
    </row>
    <row r="343" spans="1:17" ht="14.4" customHeight="1" x14ac:dyDescent="0.3">
      <c r="A343" s="507" t="s">
        <v>1615</v>
      </c>
      <c r="B343" s="508" t="s">
        <v>1508</v>
      </c>
      <c r="C343" s="508" t="s">
        <v>1480</v>
      </c>
      <c r="D343" s="508" t="s">
        <v>1549</v>
      </c>
      <c r="E343" s="508" t="s">
        <v>1513</v>
      </c>
      <c r="F343" s="512">
        <v>502</v>
      </c>
      <c r="G343" s="512">
        <v>36144</v>
      </c>
      <c r="H343" s="512">
        <v>0.46567717996289426</v>
      </c>
      <c r="I343" s="512">
        <v>72</v>
      </c>
      <c r="J343" s="512">
        <v>1078</v>
      </c>
      <c r="K343" s="512">
        <v>77616</v>
      </c>
      <c r="L343" s="512">
        <v>1</v>
      </c>
      <c r="M343" s="512">
        <v>72</v>
      </c>
      <c r="N343" s="512">
        <v>1102</v>
      </c>
      <c r="O343" s="512">
        <v>79443</v>
      </c>
      <c r="P343" s="549">
        <v>1.0235389610389611</v>
      </c>
      <c r="Q343" s="513">
        <v>72.089836660617067</v>
      </c>
    </row>
    <row r="344" spans="1:17" ht="14.4" customHeight="1" x14ac:dyDescent="0.3">
      <c r="A344" s="507" t="s">
        <v>1615</v>
      </c>
      <c r="B344" s="508" t="s">
        <v>1508</v>
      </c>
      <c r="C344" s="508" t="s">
        <v>1480</v>
      </c>
      <c r="D344" s="508" t="s">
        <v>1553</v>
      </c>
      <c r="E344" s="508" t="s">
        <v>1554</v>
      </c>
      <c r="F344" s="512"/>
      <c r="G344" s="512"/>
      <c r="H344" s="512"/>
      <c r="I344" s="512"/>
      <c r="J344" s="512"/>
      <c r="K344" s="512"/>
      <c r="L344" s="512"/>
      <c r="M344" s="512"/>
      <c r="N344" s="512">
        <v>1</v>
      </c>
      <c r="O344" s="512">
        <v>230</v>
      </c>
      <c r="P344" s="549"/>
      <c r="Q344" s="513">
        <v>230</v>
      </c>
    </row>
    <row r="345" spans="1:17" ht="14.4" customHeight="1" x14ac:dyDescent="0.3">
      <c r="A345" s="507" t="s">
        <v>1615</v>
      </c>
      <c r="B345" s="508" t="s">
        <v>1508</v>
      </c>
      <c r="C345" s="508" t="s">
        <v>1480</v>
      </c>
      <c r="D345" s="508" t="s">
        <v>1553</v>
      </c>
      <c r="E345" s="508" t="s">
        <v>1555</v>
      </c>
      <c r="F345" s="512">
        <v>3</v>
      </c>
      <c r="G345" s="512">
        <v>687</v>
      </c>
      <c r="H345" s="512"/>
      <c r="I345" s="512">
        <v>229</v>
      </c>
      <c r="J345" s="512"/>
      <c r="K345" s="512"/>
      <c r="L345" s="512"/>
      <c r="M345" s="512"/>
      <c r="N345" s="512"/>
      <c r="O345" s="512"/>
      <c r="P345" s="549"/>
      <c r="Q345" s="513"/>
    </row>
    <row r="346" spans="1:17" ht="14.4" customHeight="1" x14ac:dyDescent="0.3">
      <c r="A346" s="507" t="s">
        <v>1615</v>
      </c>
      <c r="B346" s="508" t="s">
        <v>1508</v>
      </c>
      <c r="C346" s="508" t="s">
        <v>1480</v>
      </c>
      <c r="D346" s="508" t="s">
        <v>1556</v>
      </c>
      <c r="E346" s="508" t="s">
        <v>1557</v>
      </c>
      <c r="F346" s="512">
        <v>9</v>
      </c>
      <c r="G346" s="512">
        <v>10899</v>
      </c>
      <c r="H346" s="512">
        <v>0.40909090909090912</v>
      </c>
      <c r="I346" s="512">
        <v>1211</v>
      </c>
      <c r="J346" s="512">
        <v>22</v>
      </c>
      <c r="K346" s="512">
        <v>26642</v>
      </c>
      <c r="L346" s="512">
        <v>1</v>
      </c>
      <c r="M346" s="512">
        <v>1211</v>
      </c>
      <c r="N346" s="512">
        <v>26</v>
      </c>
      <c r="O346" s="512">
        <v>31512</v>
      </c>
      <c r="P346" s="549">
        <v>1.1827940845281886</v>
      </c>
      <c r="Q346" s="513">
        <v>1212</v>
      </c>
    </row>
    <row r="347" spans="1:17" ht="14.4" customHeight="1" x14ac:dyDescent="0.3">
      <c r="A347" s="507" t="s">
        <v>1615</v>
      </c>
      <c r="B347" s="508" t="s">
        <v>1508</v>
      </c>
      <c r="C347" s="508" t="s">
        <v>1480</v>
      </c>
      <c r="D347" s="508" t="s">
        <v>1558</v>
      </c>
      <c r="E347" s="508" t="s">
        <v>1559</v>
      </c>
      <c r="F347" s="512">
        <v>1</v>
      </c>
      <c r="G347" s="512">
        <v>114</v>
      </c>
      <c r="H347" s="512">
        <v>0.5</v>
      </c>
      <c r="I347" s="512">
        <v>114</v>
      </c>
      <c r="J347" s="512">
        <v>2</v>
      </c>
      <c r="K347" s="512">
        <v>228</v>
      </c>
      <c r="L347" s="512">
        <v>1</v>
      </c>
      <c r="M347" s="512">
        <v>114</v>
      </c>
      <c r="N347" s="512">
        <v>3</v>
      </c>
      <c r="O347" s="512">
        <v>345</v>
      </c>
      <c r="P347" s="549">
        <v>1.513157894736842</v>
      </c>
      <c r="Q347" s="513">
        <v>115</v>
      </c>
    </row>
    <row r="348" spans="1:17" ht="14.4" customHeight="1" x14ac:dyDescent="0.3">
      <c r="A348" s="507" t="s">
        <v>1615</v>
      </c>
      <c r="B348" s="508" t="s">
        <v>1508</v>
      </c>
      <c r="C348" s="508" t="s">
        <v>1480</v>
      </c>
      <c r="D348" s="508" t="s">
        <v>1558</v>
      </c>
      <c r="E348" s="508" t="s">
        <v>1560</v>
      </c>
      <c r="F348" s="512">
        <v>6</v>
      </c>
      <c r="G348" s="512">
        <v>684</v>
      </c>
      <c r="H348" s="512">
        <v>0.375</v>
      </c>
      <c r="I348" s="512">
        <v>114</v>
      </c>
      <c r="J348" s="512">
        <v>16</v>
      </c>
      <c r="K348" s="512">
        <v>1824</v>
      </c>
      <c r="L348" s="512">
        <v>1</v>
      </c>
      <c r="M348" s="512">
        <v>114</v>
      </c>
      <c r="N348" s="512">
        <v>12</v>
      </c>
      <c r="O348" s="512">
        <v>1380</v>
      </c>
      <c r="P348" s="549">
        <v>0.75657894736842102</v>
      </c>
      <c r="Q348" s="513">
        <v>115</v>
      </c>
    </row>
    <row r="349" spans="1:17" ht="14.4" customHeight="1" x14ac:dyDescent="0.3">
      <c r="A349" s="507" t="s">
        <v>1615</v>
      </c>
      <c r="B349" s="508" t="s">
        <v>1508</v>
      </c>
      <c r="C349" s="508" t="s">
        <v>1480</v>
      </c>
      <c r="D349" s="508" t="s">
        <v>1561</v>
      </c>
      <c r="E349" s="508" t="s">
        <v>1562</v>
      </c>
      <c r="F349" s="512">
        <v>1</v>
      </c>
      <c r="G349" s="512">
        <v>346</v>
      </c>
      <c r="H349" s="512"/>
      <c r="I349" s="512">
        <v>346</v>
      </c>
      <c r="J349" s="512"/>
      <c r="K349" s="512"/>
      <c r="L349" s="512"/>
      <c r="M349" s="512"/>
      <c r="N349" s="512">
        <v>1</v>
      </c>
      <c r="O349" s="512">
        <v>347</v>
      </c>
      <c r="P349" s="549"/>
      <c r="Q349" s="513">
        <v>347</v>
      </c>
    </row>
    <row r="350" spans="1:17" ht="14.4" customHeight="1" x14ac:dyDescent="0.3">
      <c r="A350" s="507" t="s">
        <v>1615</v>
      </c>
      <c r="B350" s="508" t="s">
        <v>1508</v>
      </c>
      <c r="C350" s="508" t="s">
        <v>1480</v>
      </c>
      <c r="D350" s="508" t="s">
        <v>1568</v>
      </c>
      <c r="E350" s="508" t="s">
        <v>1569</v>
      </c>
      <c r="F350" s="512">
        <v>1</v>
      </c>
      <c r="G350" s="512">
        <v>1064</v>
      </c>
      <c r="H350" s="512">
        <v>0.99906103286384973</v>
      </c>
      <c r="I350" s="512">
        <v>1064</v>
      </c>
      <c r="J350" s="512">
        <v>1</v>
      </c>
      <c r="K350" s="512">
        <v>1065</v>
      </c>
      <c r="L350" s="512">
        <v>1</v>
      </c>
      <c r="M350" s="512">
        <v>1065</v>
      </c>
      <c r="N350" s="512"/>
      <c r="O350" s="512"/>
      <c r="P350" s="549"/>
      <c r="Q350" s="513"/>
    </row>
    <row r="351" spans="1:17" ht="14.4" customHeight="1" x14ac:dyDescent="0.3">
      <c r="A351" s="507" t="s">
        <v>1615</v>
      </c>
      <c r="B351" s="508" t="s">
        <v>1508</v>
      </c>
      <c r="C351" s="508" t="s">
        <v>1480</v>
      </c>
      <c r="D351" s="508" t="s">
        <v>1570</v>
      </c>
      <c r="E351" s="508" t="s">
        <v>1571</v>
      </c>
      <c r="F351" s="512">
        <v>1</v>
      </c>
      <c r="G351" s="512">
        <v>301</v>
      </c>
      <c r="H351" s="512"/>
      <c r="I351" s="512">
        <v>301</v>
      </c>
      <c r="J351" s="512"/>
      <c r="K351" s="512"/>
      <c r="L351" s="512"/>
      <c r="M351" s="512"/>
      <c r="N351" s="512">
        <v>1</v>
      </c>
      <c r="O351" s="512">
        <v>302</v>
      </c>
      <c r="P351" s="549"/>
      <c r="Q351" s="513">
        <v>302</v>
      </c>
    </row>
    <row r="352" spans="1:17" ht="14.4" customHeight="1" x14ac:dyDescent="0.3">
      <c r="A352" s="507" t="s">
        <v>1616</v>
      </c>
      <c r="B352" s="508" t="s">
        <v>1508</v>
      </c>
      <c r="C352" s="508" t="s">
        <v>1480</v>
      </c>
      <c r="D352" s="508" t="s">
        <v>1512</v>
      </c>
      <c r="E352" s="508" t="s">
        <v>1513</v>
      </c>
      <c r="F352" s="512">
        <v>8</v>
      </c>
      <c r="G352" s="512">
        <v>1688</v>
      </c>
      <c r="H352" s="512">
        <v>0.5714285714285714</v>
      </c>
      <c r="I352" s="512">
        <v>211</v>
      </c>
      <c r="J352" s="512">
        <v>14</v>
      </c>
      <c r="K352" s="512">
        <v>2954</v>
      </c>
      <c r="L352" s="512">
        <v>1</v>
      </c>
      <c r="M352" s="512">
        <v>211</v>
      </c>
      <c r="N352" s="512">
        <v>6</v>
      </c>
      <c r="O352" s="512">
        <v>1272</v>
      </c>
      <c r="P352" s="549">
        <v>0.43060257278266756</v>
      </c>
      <c r="Q352" s="513">
        <v>212</v>
      </c>
    </row>
    <row r="353" spans="1:17" ht="14.4" customHeight="1" x14ac:dyDescent="0.3">
      <c r="A353" s="507" t="s">
        <v>1616</v>
      </c>
      <c r="B353" s="508" t="s">
        <v>1508</v>
      </c>
      <c r="C353" s="508" t="s">
        <v>1480</v>
      </c>
      <c r="D353" s="508" t="s">
        <v>1515</v>
      </c>
      <c r="E353" s="508" t="s">
        <v>1516</v>
      </c>
      <c r="F353" s="512">
        <v>62</v>
      </c>
      <c r="G353" s="512">
        <v>18662</v>
      </c>
      <c r="H353" s="512">
        <v>0.93939393939393945</v>
      </c>
      <c r="I353" s="512">
        <v>301</v>
      </c>
      <c r="J353" s="512">
        <v>66</v>
      </c>
      <c r="K353" s="512">
        <v>19866</v>
      </c>
      <c r="L353" s="512">
        <v>1</v>
      </c>
      <c r="M353" s="512">
        <v>301</v>
      </c>
      <c r="N353" s="512">
        <v>101</v>
      </c>
      <c r="O353" s="512">
        <v>30502</v>
      </c>
      <c r="P353" s="549">
        <v>1.5353870935266285</v>
      </c>
      <c r="Q353" s="513">
        <v>302</v>
      </c>
    </row>
    <row r="354" spans="1:17" ht="14.4" customHeight="1" x14ac:dyDescent="0.3">
      <c r="A354" s="507" t="s">
        <v>1616</v>
      </c>
      <c r="B354" s="508" t="s">
        <v>1508</v>
      </c>
      <c r="C354" s="508" t="s">
        <v>1480</v>
      </c>
      <c r="D354" s="508" t="s">
        <v>1517</v>
      </c>
      <c r="E354" s="508" t="s">
        <v>1519</v>
      </c>
      <c r="F354" s="512"/>
      <c r="G354" s="512"/>
      <c r="H354" s="512"/>
      <c r="I354" s="512"/>
      <c r="J354" s="512">
        <v>3</v>
      </c>
      <c r="K354" s="512">
        <v>297</v>
      </c>
      <c r="L354" s="512">
        <v>1</v>
      </c>
      <c r="M354" s="512">
        <v>99</v>
      </c>
      <c r="N354" s="512"/>
      <c r="O354" s="512"/>
      <c r="P354" s="549"/>
      <c r="Q354" s="513"/>
    </row>
    <row r="355" spans="1:17" ht="14.4" customHeight="1" x14ac:dyDescent="0.3">
      <c r="A355" s="507" t="s">
        <v>1616</v>
      </c>
      <c r="B355" s="508" t="s">
        <v>1508</v>
      </c>
      <c r="C355" s="508" t="s">
        <v>1480</v>
      </c>
      <c r="D355" s="508" t="s">
        <v>1522</v>
      </c>
      <c r="E355" s="508" t="s">
        <v>1523</v>
      </c>
      <c r="F355" s="512">
        <v>26</v>
      </c>
      <c r="G355" s="512">
        <v>3562</v>
      </c>
      <c r="H355" s="512">
        <v>1.2380952380952381</v>
      </c>
      <c r="I355" s="512">
        <v>137</v>
      </c>
      <c r="J355" s="512">
        <v>21</v>
      </c>
      <c r="K355" s="512">
        <v>2877</v>
      </c>
      <c r="L355" s="512">
        <v>1</v>
      </c>
      <c r="M355" s="512">
        <v>137</v>
      </c>
      <c r="N355" s="512">
        <v>36</v>
      </c>
      <c r="O355" s="512">
        <v>4932</v>
      </c>
      <c r="P355" s="549">
        <v>1.7142857142857142</v>
      </c>
      <c r="Q355" s="513">
        <v>137</v>
      </c>
    </row>
    <row r="356" spans="1:17" ht="14.4" customHeight="1" x14ac:dyDescent="0.3">
      <c r="A356" s="507" t="s">
        <v>1616</v>
      </c>
      <c r="B356" s="508" t="s">
        <v>1508</v>
      </c>
      <c r="C356" s="508" t="s">
        <v>1480</v>
      </c>
      <c r="D356" s="508" t="s">
        <v>1527</v>
      </c>
      <c r="E356" s="508" t="s">
        <v>1528</v>
      </c>
      <c r="F356" s="512"/>
      <c r="G356" s="512"/>
      <c r="H356" s="512"/>
      <c r="I356" s="512"/>
      <c r="J356" s="512">
        <v>1</v>
      </c>
      <c r="K356" s="512">
        <v>639</v>
      </c>
      <c r="L356" s="512">
        <v>1</v>
      </c>
      <c r="M356" s="512">
        <v>639</v>
      </c>
      <c r="N356" s="512">
        <v>1</v>
      </c>
      <c r="O356" s="512">
        <v>640</v>
      </c>
      <c r="P356" s="549">
        <v>1.0015649452269171</v>
      </c>
      <c r="Q356" s="513">
        <v>640</v>
      </c>
    </row>
    <row r="357" spans="1:17" ht="14.4" customHeight="1" x14ac:dyDescent="0.3">
      <c r="A357" s="507" t="s">
        <v>1616</v>
      </c>
      <c r="B357" s="508" t="s">
        <v>1508</v>
      </c>
      <c r="C357" s="508" t="s">
        <v>1480</v>
      </c>
      <c r="D357" s="508" t="s">
        <v>1532</v>
      </c>
      <c r="E357" s="508" t="s">
        <v>1533</v>
      </c>
      <c r="F357" s="512">
        <v>2</v>
      </c>
      <c r="G357" s="512">
        <v>346</v>
      </c>
      <c r="H357" s="512">
        <v>1</v>
      </c>
      <c r="I357" s="512">
        <v>173</v>
      </c>
      <c r="J357" s="512">
        <v>2</v>
      </c>
      <c r="K357" s="512">
        <v>346</v>
      </c>
      <c r="L357" s="512">
        <v>1</v>
      </c>
      <c r="M357" s="512">
        <v>173</v>
      </c>
      <c r="N357" s="512">
        <v>3</v>
      </c>
      <c r="O357" s="512">
        <v>522</v>
      </c>
      <c r="P357" s="549">
        <v>1.5086705202312138</v>
      </c>
      <c r="Q357" s="513">
        <v>174</v>
      </c>
    </row>
    <row r="358" spans="1:17" ht="14.4" customHeight="1" x14ac:dyDescent="0.3">
      <c r="A358" s="507" t="s">
        <v>1616</v>
      </c>
      <c r="B358" s="508" t="s">
        <v>1508</v>
      </c>
      <c r="C358" s="508" t="s">
        <v>1480</v>
      </c>
      <c r="D358" s="508" t="s">
        <v>1534</v>
      </c>
      <c r="E358" s="508" t="s">
        <v>1535</v>
      </c>
      <c r="F358" s="512">
        <v>33</v>
      </c>
      <c r="G358" s="512">
        <v>561</v>
      </c>
      <c r="H358" s="512"/>
      <c r="I358" s="512">
        <v>17</v>
      </c>
      <c r="J358" s="512"/>
      <c r="K358" s="512"/>
      <c r="L358" s="512"/>
      <c r="M358" s="512"/>
      <c r="N358" s="512">
        <v>39</v>
      </c>
      <c r="O358" s="512">
        <v>663</v>
      </c>
      <c r="P358" s="549"/>
      <c r="Q358" s="513">
        <v>17</v>
      </c>
    </row>
    <row r="359" spans="1:17" ht="14.4" customHeight="1" x14ac:dyDescent="0.3">
      <c r="A359" s="507" t="s">
        <v>1616</v>
      </c>
      <c r="B359" s="508" t="s">
        <v>1508</v>
      </c>
      <c r="C359" s="508" t="s">
        <v>1480</v>
      </c>
      <c r="D359" s="508" t="s">
        <v>1534</v>
      </c>
      <c r="E359" s="508" t="s">
        <v>1536</v>
      </c>
      <c r="F359" s="512"/>
      <c r="G359" s="512"/>
      <c r="H359" s="512"/>
      <c r="I359" s="512"/>
      <c r="J359" s="512">
        <v>29</v>
      </c>
      <c r="K359" s="512">
        <v>493</v>
      </c>
      <c r="L359" s="512">
        <v>1</v>
      </c>
      <c r="M359" s="512">
        <v>17</v>
      </c>
      <c r="N359" s="512"/>
      <c r="O359" s="512"/>
      <c r="P359" s="549"/>
      <c r="Q359" s="513"/>
    </row>
    <row r="360" spans="1:17" ht="14.4" customHeight="1" x14ac:dyDescent="0.3">
      <c r="A360" s="507" t="s">
        <v>1616</v>
      </c>
      <c r="B360" s="508" t="s">
        <v>1508</v>
      </c>
      <c r="C360" s="508" t="s">
        <v>1480</v>
      </c>
      <c r="D360" s="508" t="s">
        <v>1537</v>
      </c>
      <c r="E360" s="508" t="s">
        <v>1538</v>
      </c>
      <c r="F360" s="512">
        <v>1</v>
      </c>
      <c r="G360" s="512">
        <v>273</v>
      </c>
      <c r="H360" s="512">
        <v>0.33211678832116787</v>
      </c>
      <c r="I360" s="512">
        <v>273</v>
      </c>
      <c r="J360" s="512">
        <v>3</v>
      </c>
      <c r="K360" s="512">
        <v>822</v>
      </c>
      <c r="L360" s="512">
        <v>1</v>
      </c>
      <c r="M360" s="512">
        <v>274</v>
      </c>
      <c r="N360" s="512">
        <v>1</v>
      </c>
      <c r="O360" s="512">
        <v>274</v>
      </c>
      <c r="P360" s="549">
        <v>0.33333333333333331</v>
      </c>
      <c r="Q360" s="513">
        <v>274</v>
      </c>
    </row>
    <row r="361" spans="1:17" ht="14.4" customHeight="1" x14ac:dyDescent="0.3">
      <c r="A361" s="507" t="s">
        <v>1616</v>
      </c>
      <c r="B361" s="508" t="s">
        <v>1508</v>
      </c>
      <c r="C361" s="508" t="s">
        <v>1480</v>
      </c>
      <c r="D361" s="508" t="s">
        <v>1537</v>
      </c>
      <c r="E361" s="508" t="s">
        <v>1539</v>
      </c>
      <c r="F361" s="512">
        <v>2</v>
      </c>
      <c r="G361" s="512">
        <v>546</v>
      </c>
      <c r="H361" s="512"/>
      <c r="I361" s="512">
        <v>273</v>
      </c>
      <c r="J361" s="512"/>
      <c r="K361" s="512"/>
      <c r="L361" s="512"/>
      <c r="M361" s="512"/>
      <c r="N361" s="512">
        <v>2</v>
      </c>
      <c r="O361" s="512">
        <v>548</v>
      </c>
      <c r="P361" s="549"/>
      <c r="Q361" s="513">
        <v>274</v>
      </c>
    </row>
    <row r="362" spans="1:17" ht="14.4" customHeight="1" x14ac:dyDescent="0.3">
      <c r="A362" s="507" t="s">
        <v>1616</v>
      </c>
      <c r="B362" s="508" t="s">
        <v>1508</v>
      </c>
      <c r="C362" s="508" t="s">
        <v>1480</v>
      </c>
      <c r="D362" s="508" t="s">
        <v>1540</v>
      </c>
      <c r="E362" s="508" t="s">
        <v>1541</v>
      </c>
      <c r="F362" s="512">
        <v>3</v>
      </c>
      <c r="G362" s="512">
        <v>426</v>
      </c>
      <c r="H362" s="512">
        <v>0.42857142857142855</v>
      </c>
      <c r="I362" s="512">
        <v>142</v>
      </c>
      <c r="J362" s="512">
        <v>7</v>
      </c>
      <c r="K362" s="512">
        <v>994</v>
      </c>
      <c r="L362" s="512">
        <v>1</v>
      </c>
      <c r="M362" s="512">
        <v>142</v>
      </c>
      <c r="N362" s="512">
        <v>3</v>
      </c>
      <c r="O362" s="512">
        <v>426</v>
      </c>
      <c r="P362" s="549">
        <v>0.42857142857142855</v>
      </c>
      <c r="Q362" s="513">
        <v>142</v>
      </c>
    </row>
    <row r="363" spans="1:17" ht="14.4" customHeight="1" x14ac:dyDescent="0.3">
      <c r="A363" s="507" t="s">
        <v>1616</v>
      </c>
      <c r="B363" s="508" t="s">
        <v>1508</v>
      </c>
      <c r="C363" s="508" t="s">
        <v>1480</v>
      </c>
      <c r="D363" s="508" t="s">
        <v>1542</v>
      </c>
      <c r="E363" s="508" t="s">
        <v>1541</v>
      </c>
      <c r="F363" s="512">
        <v>26</v>
      </c>
      <c r="G363" s="512">
        <v>2028</v>
      </c>
      <c r="H363" s="512">
        <v>1.2380952380952381</v>
      </c>
      <c r="I363" s="512">
        <v>78</v>
      </c>
      <c r="J363" s="512">
        <v>21</v>
      </c>
      <c r="K363" s="512">
        <v>1638</v>
      </c>
      <c r="L363" s="512">
        <v>1</v>
      </c>
      <c r="M363" s="512">
        <v>78</v>
      </c>
      <c r="N363" s="512">
        <v>36</v>
      </c>
      <c r="O363" s="512">
        <v>2810</v>
      </c>
      <c r="P363" s="549">
        <v>1.7155067155067154</v>
      </c>
      <c r="Q363" s="513">
        <v>78.055555555555557</v>
      </c>
    </row>
    <row r="364" spans="1:17" ht="14.4" customHeight="1" x14ac:dyDescent="0.3">
      <c r="A364" s="507" t="s">
        <v>1616</v>
      </c>
      <c r="B364" s="508" t="s">
        <v>1508</v>
      </c>
      <c r="C364" s="508" t="s">
        <v>1480</v>
      </c>
      <c r="D364" s="508" t="s">
        <v>1543</v>
      </c>
      <c r="E364" s="508" t="s">
        <v>1544</v>
      </c>
      <c r="F364" s="512">
        <v>3</v>
      </c>
      <c r="G364" s="512">
        <v>939</v>
      </c>
      <c r="H364" s="512">
        <v>0.42720655141037306</v>
      </c>
      <c r="I364" s="512">
        <v>313</v>
      </c>
      <c r="J364" s="512">
        <v>7</v>
      </c>
      <c r="K364" s="512">
        <v>2198</v>
      </c>
      <c r="L364" s="512">
        <v>1</v>
      </c>
      <c r="M364" s="512">
        <v>314</v>
      </c>
      <c r="N364" s="512">
        <v>3</v>
      </c>
      <c r="O364" s="512">
        <v>942</v>
      </c>
      <c r="P364" s="549">
        <v>0.42857142857142855</v>
      </c>
      <c r="Q364" s="513">
        <v>314</v>
      </c>
    </row>
    <row r="365" spans="1:17" ht="14.4" customHeight="1" x14ac:dyDescent="0.3">
      <c r="A365" s="507" t="s">
        <v>1616</v>
      </c>
      <c r="B365" s="508" t="s">
        <v>1508</v>
      </c>
      <c r="C365" s="508" t="s">
        <v>1480</v>
      </c>
      <c r="D365" s="508" t="s">
        <v>1545</v>
      </c>
      <c r="E365" s="508" t="s">
        <v>1546</v>
      </c>
      <c r="F365" s="512">
        <v>22</v>
      </c>
      <c r="G365" s="512">
        <v>3586</v>
      </c>
      <c r="H365" s="512">
        <v>1</v>
      </c>
      <c r="I365" s="512">
        <v>163</v>
      </c>
      <c r="J365" s="512">
        <v>22</v>
      </c>
      <c r="K365" s="512">
        <v>3586</v>
      </c>
      <c r="L365" s="512">
        <v>1</v>
      </c>
      <c r="M365" s="512">
        <v>163</v>
      </c>
      <c r="N365" s="512">
        <v>39</v>
      </c>
      <c r="O365" s="512">
        <v>6361</v>
      </c>
      <c r="P365" s="549">
        <v>1.7738427216954824</v>
      </c>
      <c r="Q365" s="513">
        <v>163.10256410256412</v>
      </c>
    </row>
    <row r="366" spans="1:17" ht="14.4" customHeight="1" x14ac:dyDescent="0.3">
      <c r="A366" s="507" t="s">
        <v>1616</v>
      </c>
      <c r="B366" s="508" t="s">
        <v>1508</v>
      </c>
      <c r="C366" s="508" t="s">
        <v>1480</v>
      </c>
      <c r="D366" s="508" t="s">
        <v>1545</v>
      </c>
      <c r="E366" s="508" t="s">
        <v>1547</v>
      </c>
      <c r="F366" s="512"/>
      <c r="G366" s="512"/>
      <c r="H366" s="512"/>
      <c r="I366" s="512"/>
      <c r="J366" s="512">
        <v>3</v>
      </c>
      <c r="K366" s="512">
        <v>489</v>
      </c>
      <c r="L366" s="512">
        <v>1</v>
      </c>
      <c r="M366" s="512">
        <v>163</v>
      </c>
      <c r="N366" s="512">
        <v>1</v>
      </c>
      <c r="O366" s="512">
        <v>163</v>
      </c>
      <c r="P366" s="549">
        <v>0.33333333333333331</v>
      </c>
      <c r="Q366" s="513">
        <v>163</v>
      </c>
    </row>
    <row r="367" spans="1:17" ht="14.4" customHeight="1" x14ac:dyDescent="0.3">
      <c r="A367" s="507" t="s">
        <v>1616</v>
      </c>
      <c r="B367" s="508" t="s">
        <v>1508</v>
      </c>
      <c r="C367" s="508" t="s">
        <v>1480</v>
      </c>
      <c r="D367" s="508" t="s">
        <v>1549</v>
      </c>
      <c r="E367" s="508" t="s">
        <v>1513</v>
      </c>
      <c r="F367" s="512">
        <v>64</v>
      </c>
      <c r="G367" s="512">
        <v>4608</v>
      </c>
      <c r="H367" s="512">
        <v>0.96969696969696972</v>
      </c>
      <c r="I367" s="512">
        <v>72</v>
      </c>
      <c r="J367" s="512">
        <v>66</v>
      </c>
      <c r="K367" s="512">
        <v>4752</v>
      </c>
      <c r="L367" s="512">
        <v>1</v>
      </c>
      <c r="M367" s="512">
        <v>72</v>
      </c>
      <c r="N367" s="512">
        <v>82</v>
      </c>
      <c r="O367" s="512">
        <v>5908</v>
      </c>
      <c r="P367" s="549">
        <v>1.2432659932659933</v>
      </c>
      <c r="Q367" s="513">
        <v>72.048780487804876</v>
      </c>
    </row>
    <row r="368" spans="1:17" ht="14.4" customHeight="1" x14ac:dyDescent="0.3">
      <c r="A368" s="507" t="s">
        <v>1616</v>
      </c>
      <c r="B368" s="508" t="s">
        <v>1508</v>
      </c>
      <c r="C368" s="508" t="s">
        <v>1480</v>
      </c>
      <c r="D368" s="508" t="s">
        <v>1556</v>
      </c>
      <c r="E368" s="508" t="s">
        <v>1557</v>
      </c>
      <c r="F368" s="512">
        <v>5</v>
      </c>
      <c r="G368" s="512">
        <v>6055</v>
      </c>
      <c r="H368" s="512">
        <v>1</v>
      </c>
      <c r="I368" s="512">
        <v>1211</v>
      </c>
      <c r="J368" s="512">
        <v>5</v>
      </c>
      <c r="K368" s="512">
        <v>6055</v>
      </c>
      <c r="L368" s="512">
        <v>1</v>
      </c>
      <c r="M368" s="512">
        <v>1211</v>
      </c>
      <c r="N368" s="512">
        <v>3</v>
      </c>
      <c r="O368" s="512">
        <v>3636</v>
      </c>
      <c r="P368" s="549">
        <v>0.60049545829892648</v>
      </c>
      <c r="Q368" s="513">
        <v>1212</v>
      </c>
    </row>
    <row r="369" spans="1:17" ht="14.4" customHeight="1" x14ac:dyDescent="0.3">
      <c r="A369" s="507" t="s">
        <v>1616</v>
      </c>
      <c r="B369" s="508" t="s">
        <v>1508</v>
      </c>
      <c r="C369" s="508" t="s">
        <v>1480</v>
      </c>
      <c r="D369" s="508" t="s">
        <v>1558</v>
      </c>
      <c r="E369" s="508" t="s">
        <v>1559</v>
      </c>
      <c r="F369" s="512">
        <v>1</v>
      </c>
      <c r="G369" s="512">
        <v>114</v>
      </c>
      <c r="H369" s="512"/>
      <c r="I369" s="512">
        <v>114</v>
      </c>
      <c r="J369" s="512"/>
      <c r="K369" s="512"/>
      <c r="L369" s="512"/>
      <c r="M369" s="512"/>
      <c r="N369" s="512">
        <v>2</v>
      </c>
      <c r="O369" s="512">
        <v>230</v>
      </c>
      <c r="P369" s="549"/>
      <c r="Q369" s="513">
        <v>115</v>
      </c>
    </row>
    <row r="370" spans="1:17" ht="14.4" customHeight="1" x14ac:dyDescent="0.3">
      <c r="A370" s="507" t="s">
        <v>1616</v>
      </c>
      <c r="B370" s="508" t="s">
        <v>1508</v>
      </c>
      <c r="C370" s="508" t="s">
        <v>1480</v>
      </c>
      <c r="D370" s="508" t="s">
        <v>1558</v>
      </c>
      <c r="E370" s="508" t="s">
        <v>1560</v>
      </c>
      <c r="F370" s="512">
        <v>1</v>
      </c>
      <c r="G370" s="512">
        <v>114</v>
      </c>
      <c r="H370" s="512">
        <v>0.5</v>
      </c>
      <c r="I370" s="512">
        <v>114</v>
      </c>
      <c r="J370" s="512">
        <v>2</v>
      </c>
      <c r="K370" s="512">
        <v>228</v>
      </c>
      <c r="L370" s="512">
        <v>1</v>
      </c>
      <c r="M370" s="512">
        <v>114</v>
      </c>
      <c r="N370" s="512">
        <v>1</v>
      </c>
      <c r="O370" s="512">
        <v>115</v>
      </c>
      <c r="P370" s="549">
        <v>0.50438596491228072</v>
      </c>
      <c r="Q370" s="513">
        <v>115</v>
      </c>
    </row>
    <row r="371" spans="1:17" ht="14.4" customHeight="1" x14ac:dyDescent="0.3">
      <c r="A371" s="507" t="s">
        <v>1616</v>
      </c>
      <c r="B371" s="508" t="s">
        <v>1508</v>
      </c>
      <c r="C371" s="508" t="s">
        <v>1480</v>
      </c>
      <c r="D371" s="508" t="s">
        <v>1561</v>
      </c>
      <c r="E371" s="508" t="s">
        <v>1562</v>
      </c>
      <c r="F371" s="512"/>
      <c r="G371" s="512"/>
      <c r="H371" s="512"/>
      <c r="I371" s="512"/>
      <c r="J371" s="512">
        <v>1</v>
      </c>
      <c r="K371" s="512">
        <v>347</v>
      </c>
      <c r="L371" s="512">
        <v>1</v>
      </c>
      <c r="M371" s="512">
        <v>347</v>
      </c>
      <c r="N371" s="512"/>
      <c r="O371" s="512"/>
      <c r="P371" s="549"/>
      <c r="Q371" s="513"/>
    </row>
    <row r="372" spans="1:17" ht="14.4" customHeight="1" x14ac:dyDescent="0.3">
      <c r="A372" s="507" t="s">
        <v>1616</v>
      </c>
      <c r="B372" s="508" t="s">
        <v>1508</v>
      </c>
      <c r="C372" s="508" t="s">
        <v>1480</v>
      </c>
      <c r="D372" s="508" t="s">
        <v>1570</v>
      </c>
      <c r="E372" s="508" t="s">
        <v>1571</v>
      </c>
      <c r="F372" s="512"/>
      <c r="G372" s="512"/>
      <c r="H372" s="512"/>
      <c r="I372" s="512"/>
      <c r="J372" s="512">
        <v>1</v>
      </c>
      <c r="K372" s="512">
        <v>302</v>
      </c>
      <c r="L372" s="512">
        <v>1</v>
      </c>
      <c r="M372" s="512">
        <v>302</v>
      </c>
      <c r="N372" s="512"/>
      <c r="O372" s="512"/>
      <c r="P372" s="549"/>
      <c r="Q372" s="513"/>
    </row>
    <row r="373" spans="1:17" ht="14.4" customHeight="1" x14ac:dyDescent="0.3">
      <c r="A373" s="507" t="s">
        <v>1617</v>
      </c>
      <c r="B373" s="508" t="s">
        <v>1508</v>
      </c>
      <c r="C373" s="508" t="s">
        <v>1480</v>
      </c>
      <c r="D373" s="508" t="s">
        <v>1512</v>
      </c>
      <c r="E373" s="508" t="s">
        <v>1513</v>
      </c>
      <c r="F373" s="512">
        <v>1</v>
      </c>
      <c r="G373" s="512">
        <v>211</v>
      </c>
      <c r="H373" s="512"/>
      <c r="I373" s="512">
        <v>211</v>
      </c>
      <c r="J373" s="512"/>
      <c r="K373" s="512"/>
      <c r="L373" s="512"/>
      <c r="M373" s="512"/>
      <c r="N373" s="512"/>
      <c r="O373" s="512"/>
      <c r="P373" s="549"/>
      <c r="Q373" s="513"/>
    </row>
    <row r="374" spans="1:17" ht="14.4" customHeight="1" x14ac:dyDescent="0.3">
      <c r="A374" s="507" t="s">
        <v>1617</v>
      </c>
      <c r="B374" s="508" t="s">
        <v>1508</v>
      </c>
      <c r="C374" s="508" t="s">
        <v>1480</v>
      </c>
      <c r="D374" s="508" t="s">
        <v>1522</v>
      </c>
      <c r="E374" s="508" t="s">
        <v>1523</v>
      </c>
      <c r="F374" s="512">
        <v>2</v>
      </c>
      <c r="G374" s="512">
        <v>274</v>
      </c>
      <c r="H374" s="512"/>
      <c r="I374" s="512">
        <v>137</v>
      </c>
      <c r="J374" s="512"/>
      <c r="K374" s="512"/>
      <c r="L374" s="512"/>
      <c r="M374" s="512"/>
      <c r="N374" s="512">
        <v>1</v>
      </c>
      <c r="O374" s="512">
        <v>137</v>
      </c>
      <c r="P374" s="549"/>
      <c r="Q374" s="513">
        <v>137</v>
      </c>
    </row>
    <row r="375" spans="1:17" ht="14.4" customHeight="1" x14ac:dyDescent="0.3">
      <c r="A375" s="507" t="s">
        <v>1617</v>
      </c>
      <c r="B375" s="508" t="s">
        <v>1508</v>
      </c>
      <c r="C375" s="508" t="s">
        <v>1480</v>
      </c>
      <c r="D375" s="508" t="s">
        <v>1534</v>
      </c>
      <c r="E375" s="508" t="s">
        <v>1535</v>
      </c>
      <c r="F375" s="512">
        <v>2</v>
      </c>
      <c r="G375" s="512">
        <v>34</v>
      </c>
      <c r="H375" s="512"/>
      <c r="I375" s="512">
        <v>17</v>
      </c>
      <c r="J375" s="512"/>
      <c r="K375" s="512"/>
      <c r="L375" s="512"/>
      <c r="M375" s="512"/>
      <c r="N375" s="512">
        <v>1</v>
      </c>
      <c r="O375" s="512">
        <v>17</v>
      </c>
      <c r="P375" s="549"/>
      <c r="Q375" s="513">
        <v>17</v>
      </c>
    </row>
    <row r="376" spans="1:17" ht="14.4" customHeight="1" x14ac:dyDescent="0.3">
      <c r="A376" s="507" t="s">
        <v>1617</v>
      </c>
      <c r="B376" s="508" t="s">
        <v>1508</v>
      </c>
      <c r="C376" s="508" t="s">
        <v>1480</v>
      </c>
      <c r="D376" s="508" t="s">
        <v>1542</v>
      </c>
      <c r="E376" s="508" t="s">
        <v>1541</v>
      </c>
      <c r="F376" s="512">
        <v>2</v>
      </c>
      <c r="G376" s="512">
        <v>156</v>
      </c>
      <c r="H376" s="512"/>
      <c r="I376" s="512">
        <v>78</v>
      </c>
      <c r="J376" s="512"/>
      <c r="K376" s="512"/>
      <c r="L376" s="512"/>
      <c r="M376" s="512"/>
      <c r="N376" s="512">
        <v>1</v>
      </c>
      <c r="O376" s="512">
        <v>78</v>
      </c>
      <c r="P376" s="549"/>
      <c r="Q376" s="513">
        <v>78</v>
      </c>
    </row>
    <row r="377" spans="1:17" ht="14.4" customHeight="1" x14ac:dyDescent="0.3">
      <c r="A377" s="507" t="s">
        <v>1617</v>
      </c>
      <c r="B377" s="508" t="s">
        <v>1508</v>
      </c>
      <c r="C377" s="508" t="s">
        <v>1480</v>
      </c>
      <c r="D377" s="508" t="s">
        <v>1545</v>
      </c>
      <c r="E377" s="508" t="s">
        <v>1546</v>
      </c>
      <c r="F377" s="512">
        <v>2</v>
      </c>
      <c r="G377" s="512">
        <v>326</v>
      </c>
      <c r="H377" s="512"/>
      <c r="I377" s="512">
        <v>163</v>
      </c>
      <c r="J377" s="512"/>
      <c r="K377" s="512"/>
      <c r="L377" s="512"/>
      <c r="M377" s="512"/>
      <c r="N377" s="512">
        <v>2</v>
      </c>
      <c r="O377" s="512">
        <v>326</v>
      </c>
      <c r="P377" s="549"/>
      <c r="Q377" s="513">
        <v>163</v>
      </c>
    </row>
    <row r="378" spans="1:17" ht="14.4" customHeight="1" x14ac:dyDescent="0.3">
      <c r="A378" s="507" t="s">
        <v>1617</v>
      </c>
      <c r="B378" s="508" t="s">
        <v>1508</v>
      </c>
      <c r="C378" s="508" t="s">
        <v>1480</v>
      </c>
      <c r="D378" s="508" t="s">
        <v>1545</v>
      </c>
      <c r="E378" s="508" t="s">
        <v>1547</v>
      </c>
      <c r="F378" s="512"/>
      <c r="G378" s="512"/>
      <c r="H378" s="512"/>
      <c r="I378" s="512"/>
      <c r="J378" s="512">
        <v>1</v>
      </c>
      <c r="K378" s="512">
        <v>163</v>
      </c>
      <c r="L378" s="512">
        <v>1</v>
      </c>
      <c r="M378" s="512">
        <v>163</v>
      </c>
      <c r="N378" s="512"/>
      <c r="O378" s="512"/>
      <c r="P378" s="549"/>
      <c r="Q378" s="513"/>
    </row>
    <row r="379" spans="1:17" ht="14.4" customHeight="1" x14ac:dyDescent="0.3">
      <c r="A379" s="507" t="s">
        <v>1617</v>
      </c>
      <c r="B379" s="508" t="s">
        <v>1508</v>
      </c>
      <c r="C379" s="508" t="s">
        <v>1480</v>
      </c>
      <c r="D379" s="508" t="s">
        <v>1549</v>
      </c>
      <c r="E379" s="508" t="s">
        <v>1513</v>
      </c>
      <c r="F379" s="512">
        <v>5</v>
      </c>
      <c r="G379" s="512">
        <v>360</v>
      </c>
      <c r="H379" s="512"/>
      <c r="I379" s="512">
        <v>72</v>
      </c>
      <c r="J379" s="512"/>
      <c r="K379" s="512"/>
      <c r="L379" s="512"/>
      <c r="M379" s="512"/>
      <c r="N379" s="512">
        <v>1</v>
      </c>
      <c r="O379" s="512">
        <v>72</v>
      </c>
      <c r="P379" s="549"/>
      <c r="Q379" s="513">
        <v>72</v>
      </c>
    </row>
    <row r="380" spans="1:17" ht="14.4" customHeight="1" x14ac:dyDescent="0.3">
      <c r="A380" s="507" t="s">
        <v>1618</v>
      </c>
      <c r="B380" s="508" t="s">
        <v>1508</v>
      </c>
      <c r="C380" s="508" t="s">
        <v>1480</v>
      </c>
      <c r="D380" s="508" t="s">
        <v>1512</v>
      </c>
      <c r="E380" s="508" t="s">
        <v>1513</v>
      </c>
      <c r="F380" s="512">
        <v>47</v>
      </c>
      <c r="G380" s="512">
        <v>9917</v>
      </c>
      <c r="H380" s="512">
        <v>1</v>
      </c>
      <c r="I380" s="512">
        <v>211</v>
      </c>
      <c r="J380" s="512">
        <v>47</v>
      </c>
      <c r="K380" s="512">
        <v>9917</v>
      </c>
      <c r="L380" s="512">
        <v>1</v>
      </c>
      <c r="M380" s="512">
        <v>211</v>
      </c>
      <c r="N380" s="512">
        <v>37</v>
      </c>
      <c r="O380" s="512">
        <v>7844</v>
      </c>
      <c r="P380" s="549">
        <v>0.79096500957950988</v>
      </c>
      <c r="Q380" s="513">
        <v>212</v>
      </c>
    </row>
    <row r="381" spans="1:17" ht="14.4" customHeight="1" x14ac:dyDescent="0.3">
      <c r="A381" s="507" t="s">
        <v>1618</v>
      </c>
      <c r="B381" s="508" t="s">
        <v>1508</v>
      </c>
      <c r="C381" s="508" t="s">
        <v>1480</v>
      </c>
      <c r="D381" s="508" t="s">
        <v>1514</v>
      </c>
      <c r="E381" s="508" t="s">
        <v>1513</v>
      </c>
      <c r="F381" s="512">
        <v>1</v>
      </c>
      <c r="G381" s="512">
        <v>87</v>
      </c>
      <c r="H381" s="512"/>
      <c r="I381" s="512">
        <v>87</v>
      </c>
      <c r="J381" s="512"/>
      <c r="K381" s="512"/>
      <c r="L381" s="512"/>
      <c r="M381" s="512"/>
      <c r="N381" s="512">
        <v>1</v>
      </c>
      <c r="O381" s="512">
        <v>87</v>
      </c>
      <c r="P381" s="549"/>
      <c r="Q381" s="513">
        <v>87</v>
      </c>
    </row>
    <row r="382" spans="1:17" ht="14.4" customHeight="1" x14ac:dyDescent="0.3">
      <c r="A382" s="507" t="s">
        <v>1618</v>
      </c>
      <c r="B382" s="508" t="s">
        <v>1508</v>
      </c>
      <c r="C382" s="508" t="s">
        <v>1480</v>
      </c>
      <c r="D382" s="508" t="s">
        <v>1515</v>
      </c>
      <c r="E382" s="508" t="s">
        <v>1516</v>
      </c>
      <c r="F382" s="512">
        <v>152</v>
      </c>
      <c r="G382" s="512">
        <v>45752</v>
      </c>
      <c r="H382" s="512">
        <v>0.50165016501650161</v>
      </c>
      <c r="I382" s="512">
        <v>301</v>
      </c>
      <c r="J382" s="512">
        <v>303</v>
      </c>
      <c r="K382" s="512">
        <v>91203</v>
      </c>
      <c r="L382" s="512">
        <v>1</v>
      </c>
      <c r="M382" s="512">
        <v>301</v>
      </c>
      <c r="N382" s="512">
        <v>272</v>
      </c>
      <c r="O382" s="512">
        <v>82144</v>
      </c>
      <c r="P382" s="549">
        <v>0.90067212701336574</v>
      </c>
      <c r="Q382" s="513">
        <v>302</v>
      </c>
    </row>
    <row r="383" spans="1:17" ht="14.4" customHeight="1" x14ac:dyDescent="0.3">
      <c r="A383" s="507" t="s">
        <v>1618</v>
      </c>
      <c r="B383" s="508" t="s">
        <v>1508</v>
      </c>
      <c r="C383" s="508" t="s">
        <v>1480</v>
      </c>
      <c r="D383" s="508" t="s">
        <v>1517</v>
      </c>
      <c r="E383" s="508" t="s">
        <v>1519</v>
      </c>
      <c r="F383" s="512">
        <v>4</v>
      </c>
      <c r="G383" s="512">
        <v>396</v>
      </c>
      <c r="H383" s="512">
        <v>0.66666666666666663</v>
      </c>
      <c r="I383" s="512">
        <v>99</v>
      </c>
      <c r="J383" s="512">
        <v>6</v>
      </c>
      <c r="K383" s="512">
        <v>594</v>
      </c>
      <c r="L383" s="512">
        <v>1</v>
      </c>
      <c r="M383" s="512">
        <v>99</v>
      </c>
      <c r="N383" s="512">
        <v>9</v>
      </c>
      <c r="O383" s="512">
        <v>900</v>
      </c>
      <c r="P383" s="549">
        <v>1.5151515151515151</v>
      </c>
      <c r="Q383" s="513">
        <v>100</v>
      </c>
    </row>
    <row r="384" spans="1:17" ht="14.4" customHeight="1" x14ac:dyDescent="0.3">
      <c r="A384" s="507" t="s">
        <v>1618</v>
      </c>
      <c r="B384" s="508" t="s">
        <v>1508</v>
      </c>
      <c r="C384" s="508" t="s">
        <v>1480</v>
      </c>
      <c r="D384" s="508" t="s">
        <v>1520</v>
      </c>
      <c r="E384" s="508" t="s">
        <v>1521</v>
      </c>
      <c r="F384" s="512"/>
      <c r="G384" s="512"/>
      <c r="H384" s="512"/>
      <c r="I384" s="512"/>
      <c r="J384" s="512">
        <v>1</v>
      </c>
      <c r="K384" s="512">
        <v>232</v>
      </c>
      <c r="L384" s="512">
        <v>1</v>
      </c>
      <c r="M384" s="512">
        <v>232</v>
      </c>
      <c r="N384" s="512"/>
      <c r="O384" s="512"/>
      <c r="P384" s="549"/>
      <c r="Q384" s="513"/>
    </row>
    <row r="385" spans="1:17" ht="14.4" customHeight="1" x14ac:dyDescent="0.3">
      <c r="A385" s="507" t="s">
        <v>1618</v>
      </c>
      <c r="B385" s="508" t="s">
        <v>1508</v>
      </c>
      <c r="C385" s="508" t="s">
        <v>1480</v>
      </c>
      <c r="D385" s="508" t="s">
        <v>1522</v>
      </c>
      <c r="E385" s="508" t="s">
        <v>1523</v>
      </c>
      <c r="F385" s="512">
        <v>103</v>
      </c>
      <c r="G385" s="512">
        <v>14111</v>
      </c>
      <c r="H385" s="512">
        <v>0.67320261437908502</v>
      </c>
      <c r="I385" s="512">
        <v>137</v>
      </c>
      <c r="J385" s="512">
        <v>153</v>
      </c>
      <c r="K385" s="512">
        <v>20961</v>
      </c>
      <c r="L385" s="512">
        <v>1</v>
      </c>
      <c r="M385" s="512">
        <v>137</v>
      </c>
      <c r="N385" s="512">
        <v>123</v>
      </c>
      <c r="O385" s="512">
        <v>16851</v>
      </c>
      <c r="P385" s="549">
        <v>0.80392156862745101</v>
      </c>
      <c r="Q385" s="513">
        <v>137</v>
      </c>
    </row>
    <row r="386" spans="1:17" ht="14.4" customHeight="1" x14ac:dyDescent="0.3">
      <c r="A386" s="507" t="s">
        <v>1618</v>
      </c>
      <c r="B386" s="508" t="s">
        <v>1508</v>
      </c>
      <c r="C386" s="508" t="s">
        <v>1480</v>
      </c>
      <c r="D386" s="508" t="s">
        <v>1524</v>
      </c>
      <c r="E386" s="508" t="s">
        <v>1523</v>
      </c>
      <c r="F386" s="512">
        <v>1</v>
      </c>
      <c r="G386" s="512">
        <v>183</v>
      </c>
      <c r="H386" s="512"/>
      <c r="I386" s="512">
        <v>183</v>
      </c>
      <c r="J386" s="512"/>
      <c r="K386" s="512"/>
      <c r="L386" s="512"/>
      <c r="M386" s="512"/>
      <c r="N386" s="512">
        <v>1</v>
      </c>
      <c r="O386" s="512">
        <v>184</v>
      </c>
      <c r="P386" s="549"/>
      <c r="Q386" s="513">
        <v>184</v>
      </c>
    </row>
    <row r="387" spans="1:17" ht="14.4" customHeight="1" x14ac:dyDescent="0.3">
      <c r="A387" s="507" t="s">
        <v>1618</v>
      </c>
      <c r="B387" s="508" t="s">
        <v>1508</v>
      </c>
      <c r="C387" s="508" t="s">
        <v>1480</v>
      </c>
      <c r="D387" s="508" t="s">
        <v>1527</v>
      </c>
      <c r="E387" s="508" t="s">
        <v>1528</v>
      </c>
      <c r="F387" s="512">
        <v>1</v>
      </c>
      <c r="G387" s="512">
        <v>639</v>
      </c>
      <c r="H387" s="512">
        <v>1</v>
      </c>
      <c r="I387" s="512">
        <v>639</v>
      </c>
      <c r="J387" s="512">
        <v>1</v>
      </c>
      <c r="K387" s="512">
        <v>639</v>
      </c>
      <c r="L387" s="512">
        <v>1</v>
      </c>
      <c r="M387" s="512">
        <v>639</v>
      </c>
      <c r="N387" s="512"/>
      <c r="O387" s="512"/>
      <c r="P387" s="549"/>
      <c r="Q387" s="513"/>
    </row>
    <row r="388" spans="1:17" ht="14.4" customHeight="1" x14ac:dyDescent="0.3">
      <c r="A388" s="507" t="s">
        <v>1618</v>
      </c>
      <c r="B388" s="508" t="s">
        <v>1508</v>
      </c>
      <c r="C388" s="508" t="s">
        <v>1480</v>
      </c>
      <c r="D388" s="508" t="s">
        <v>1529</v>
      </c>
      <c r="E388" s="508" t="s">
        <v>1530</v>
      </c>
      <c r="F388" s="512"/>
      <c r="G388" s="512"/>
      <c r="H388" s="512"/>
      <c r="I388" s="512"/>
      <c r="J388" s="512"/>
      <c r="K388" s="512"/>
      <c r="L388" s="512"/>
      <c r="M388" s="512"/>
      <c r="N388" s="512">
        <v>1</v>
      </c>
      <c r="O388" s="512">
        <v>609</v>
      </c>
      <c r="P388" s="549"/>
      <c r="Q388" s="513">
        <v>609</v>
      </c>
    </row>
    <row r="389" spans="1:17" ht="14.4" customHeight="1" x14ac:dyDescent="0.3">
      <c r="A389" s="507" t="s">
        <v>1618</v>
      </c>
      <c r="B389" s="508" t="s">
        <v>1508</v>
      </c>
      <c r="C389" s="508" t="s">
        <v>1480</v>
      </c>
      <c r="D389" s="508" t="s">
        <v>1532</v>
      </c>
      <c r="E389" s="508" t="s">
        <v>1533</v>
      </c>
      <c r="F389" s="512">
        <v>5</v>
      </c>
      <c r="G389" s="512">
        <v>865</v>
      </c>
      <c r="H389" s="512">
        <v>0.26315789473684209</v>
      </c>
      <c r="I389" s="512">
        <v>173</v>
      </c>
      <c r="J389" s="512">
        <v>19</v>
      </c>
      <c r="K389" s="512">
        <v>3287</v>
      </c>
      <c r="L389" s="512">
        <v>1</v>
      </c>
      <c r="M389" s="512">
        <v>173</v>
      </c>
      <c r="N389" s="512">
        <v>10</v>
      </c>
      <c r="O389" s="512">
        <v>1740</v>
      </c>
      <c r="P389" s="549">
        <v>0.52935807727411011</v>
      </c>
      <c r="Q389" s="513">
        <v>174</v>
      </c>
    </row>
    <row r="390" spans="1:17" ht="14.4" customHeight="1" x14ac:dyDescent="0.3">
      <c r="A390" s="507" t="s">
        <v>1618</v>
      </c>
      <c r="B390" s="508" t="s">
        <v>1508</v>
      </c>
      <c r="C390" s="508" t="s">
        <v>1480</v>
      </c>
      <c r="D390" s="508" t="s">
        <v>1499</v>
      </c>
      <c r="E390" s="508" t="s">
        <v>1500</v>
      </c>
      <c r="F390" s="512">
        <v>1</v>
      </c>
      <c r="G390" s="512">
        <v>384</v>
      </c>
      <c r="H390" s="512">
        <v>1.106628242074928</v>
      </c>
      <c r="I390" s="512">
        <v>384</v>
      </c>
      <c r="J390" s="512">
        <v>1</v>
      </c>
      <c r="K390" s="512">
        <v>347</v>
      </c>
      <c r="L390" s="512">
        <v>1</v>
      </c>
      <c r="M390" s="512">
        <v>347</v>
      </c>
      <c r="N390" s="512">
        <v>2</v>
      </c>
      <c r="O390" s="512">
        <v>694</v>
      </c>
      <c r="P390" s="549">
        <v>2</v>
      </c>
      <c r="Q390" s="513">
        <v>347</v>
      </c>
    </row>
    <row r="391" spans="1:17" ht="14.4" customHeight="1" x14ac:dyDescent="0.3">
      <c r="A391" s="507" t="s">
        <v>1618</v>
      </c>
      <c r="B391" s="508" t="s">
        <v>1508</v>
      </c>
      <c r="C391" s="508" t="s">
        <v>1480</v>
      </c>
      <c r="D391" s="508" t="s">
        <v>1534</v>
      </c>
      <c r="E391" s="508" t="s">
        <v>1535</v>
      </c>
      <c r="F391" s="512">
        <v>227</v>
      </c>
      <c r="G391" s="512">
        <v>3859</v>
      </c>
      <c r="H391" s="512">
        <v>0.91902834008097167</v>
      </c>
      <c r="I391" s="512">
        <v>17</v>
      </c>
      <c r="J391" s="512">
        <v>247</v>
      </c>
      <c r="K391" s="512">
        <v>4199</v>
      </c>
      <c r="L391" s="512">
        <v>1</v>
      </c>
      <c r="M391" s="512">
        <v>17</v>
      </c>
      <c r="N391" s="512">
        <v>190</v>
      </c>
      <c r="O391" s="512">
        <v>3230</v>
      </c>
      <c r="P391" s="549">
        <v>0.76923076923076927</v>
      </c>
      <c r="Q391" s="513">
        <v>17</v>
      </c>
    </row>
    <row r="392" spans="1:17" ht="14.4" customHeight="1" x14ac:dyDescent="0.3">
      <c r="A392" s="507" t="s">
        <v>1618</v>
      </c>
      <c r="B392" s="508" t="s">
        <v>1508</v>
      </c>
      <c r="C392" s="508" t="s">
        <v>1480</v>
      </c>
      <c r="D392" s="508" t="s">
        <v>1534</v>
      </c>
      <c r="E392" s="508" t="s">
        <v>1536</v>
      </c>
      <c r="F392" s="512"/>
      <c r="G392" s="512"/>
      <c r="H392" s="512"/>
      <c r="I392" s="512"/>
      <c r="J392" s="512">
        <v>20</v>
      </c>
      <c r="K392" s="512">
        <v>340</v>
      </c>
      <c r="L392" s="512">
        <v>1</v>
      </c>
      <c r="M392" s="512">
        <v>17</v>
      </c>
      <c r="N392" s="512"/>
      <c r="O392" s="512"/>
      <c r="P392" s="549"/>
      <c r="Q392" s="513"/>
    </row>
    <row r="393" spans="1:17" ht="14.4" customHeight="1" x14ac:dyDescent="0.3">
      <c r="A393" s="507" t="s">
        <v>1618</v>
      </c>
      <c r="B393" s="508" t="s">
        <v>1508</v>
      </c>
      <c r="C393" s="508" t="s">
        <v>1480</v>
      </c>
      <c r="D393" s="508" t="s">
        <v>1537</v>
      </c>
      <c r="E393" s="508" t="s">
        <v>1538</v>
      </c>
      <c r="F393" s="512">
        <v>1</v>
      </c>
      <c r="G393" s="512">
        <v>273</v>
      </c>
      <c r="H393" s="512"/>
      <c r="I393" s="512">
        <v>273</v>
      </c>
      <c r="J393" s="512"/>
      <c r="K393" s="512"/>
      <c r="L393" s="512"/>
      <c r="M393" s="512"/>
      <c r="N393" s="512">
        <v>1</v>
      </c>
      <c r="O393" s="512">
        <v>274</v>
      </c>
      <c r="P393" s="549"/>
      <c r="Q393" s="513">
        <v>274</v>
      </c>
    </row>
    <row r="394" spans="1:17" ht="14.4" customHeight="1" x14ac:dyDescent="0.3">
      <c r="A394" s="507" t="s">
        <v>1618</v>
      </c>
      <c r="B394" s="508" t="s">
        <v>1508</v>
      </c>
      <c r="C394" s="508" t="s">
        <v>1480</v>
      </c>
      <c r="D394" s="508" t="s">
        <v>1537</v>
      </c>
      <c r="E394" s="508" t="s">
        <v>1539</v>
      </c>
      <c r="F394" s="512">
        <v>13</v>
      </c>
      <c r="G394" s="512">
        <v>3549</v>
      </c>
      <c r="H394" s="512"/>
      <c r="I394" s="512">
        <v>273</v>
      </c>
      <c r="J394" s="512"/>
      <c r="K394" s="512"/>
      <c r="L394" s="512"/>
      <c r="M394" s="512"/>
      <c r="N394" s="512">
        <v>8</v>
      </c>
      <c r="O394" s="512">
        <v>2192</v>
      </c>
      <c r="P394" s="549"/>
      <c r="Q394" s="513">
        <v>274</v>
      </c>
    </row>
    <row r="395" spans="1:17" ht="14.4" customHeight="1" x14ac:dyDescent="0.3">
      <c r="A395" s="507" t="s">
        <v>1618</v>
      </c>
      <c r="B395" s="508" t="s">
        <v>1508</v>
      </c>
      <c r="C395" s="508" t="s">
        <v>1480</v>
      </c>
      <c r="D395" s="508" t="s">
        <v>1540</v>
      </c>
      <c r="E395" s="508" t="s">
        <v>1541</v>
      </c>
      <c r="F395" s="512">
        <v>18</v>
      </c>
      <c r="G395" s="512">
        <v>2556</v>
      </c>
      <c r="H395" s="512">
        <v>1.3846153846153846</v>
      </c>
      <c r="I395" s="512">
        <v>142</v>
      </c>
      <c r="J395" s="512">
        <v>13</v>
      </c>
      <c r="K395" s="512">
        <v>1846</v>
      </c>
      <c r="L395" s="512">
        <v>1</v>
      </c>
      <c r="M395" s="512">
        <v>142</v>
      </c>
      <c r="N395" s="512">
        <v>10</v>
      </c>
      <c r="O395" s="512">
        <v>1420</v>
      </c>
      <c r="P395" s="549">
        <v>0.76923076923076927</v>
      </c>
      <c r="Q395" s="513">
        <v>142</v>
      </c>
    </row>
    <row r="396" spans="1:17" ht="14.4" customHeight="1" x14ac:dyDescent="0.3">
      <c r="A396" s="507" t="s">
        <v>1618</v>
      </c>
      <c r="B396" s="508" t="s">
        <v>1508</v>
      </c>
      <c r="C396" s="508" t="s">
        <v>1480</v>
      </c>
      <c r="D396" s="508" t="s">
        <v>1542</v>
      </c>
      <c r="E396" s="508" t="s">
        <v>1541</v>
      </c>
      <c r="F396" s="512">
        <v>102</v>
      </c>
      <c r="G396" s="512">
        <v>7956</v>
      </c>
      <c r="H396" s="512">
        <v>0.67549668874172186</v>
      </c>
      <c r="I396" s="512">
        <v>78</v>
      </c>
      <c r="J396" s="512">
        <v>151</v>
      </c>
      <c r="K396" s="512">
        <v>11778</v>
      </c>
      <c r="L396" s="512">
        <v>1</v>
      </c>
      <c r="M396" s="512">
        <v>78</v>
      </c>
      <c r="N396" s="512">
        <v>123</v>
      </c>
      <c r="O396" s="512">
        <v>9605</v>
      </c>
      <c r="P396" s="549">
        <v>0.81550348106639492</v>
      </c>
      <c r="Q396" s="513">
        <v>78.089430894308947</v>
      </c>
    </row>
    <row r="397" spans="1:17" ht="14.4" customHeight="1" x14ac:dyDescent="0.3">
      <c r="A397" s="507" t="s">
        <v>1618</v>
      </c>
      <c r="B397" s="508" t="s">
        <v>1508</v>
      </c>
      <c r="C397" s="508" t="s">
        <v>1480</v>
      </c>
      <c r="D397" s="508" t="s">
        <v>1543</v>
      </c>
      <c r="E397" s="508" t="s">
        <v>1544</v>
      </c>
      <c r="F397" s="512">
        <v>18</v>
      </c>
      <c r="G397" s="512">
        <v>5634</v>
      </c>
      <c r="H397" s="512">
        <v>1.3802057814796669</v>
      </c>
      <c r="I397" s="512">
        <v>313</v>
      </c>
      <c r="J397" s="512">
        <v>13</v>
      </c>
      <c r="K397" s="512">
        <v>4082</v>
      </c>
      <c r="L397" s="512">
        <v>1</v>
      </c>
      <c r="M397" s="512">
        <v>314</v>
      </c>
      <c r="N397" s="512">
        <v>10</v>
      </c>
      <c r="O397" s="512">
        <v>3140</v>
      </c>
      <c r="P397" s="549">
        <v>0.76923076923076927</v>
      </c>
      <c r="Q397" s="513">
        <v>314</v>
      </c>
    </row>
    <row r="398" spans="1:17" ht="14.4" customHeight="1" x14ac:dyDescent="0.3">
      <c r="A398" s="507" t="s">
        <v>1618</v>
      </c>
      <c r="B398" s="508" t="s">
        <v>1508</v>
      </c>
      <c r="C398" s="508" t="s">
        <v>1480</v>
      </c>
      <c r="D398" s="508" t="s">
        <v>1501</v>
      </c>
      <c r="E398" s="508" t="s">
        <v>1502</v>
      </c>
      <c r="F398" s="512">
        <v>1</v>
      </c>
      <c r="G398" s="512">
        <v>488</v>
      </c>
      <c r="H398" s="512">
        <v>1.4878048780487805</v>
      </c>
      <c r="I398" s="512">
        <v>488</v>
      </c>
      <c r="J398" s="512">
        <v>1</v>
      </c>
      <c r="K398" s="512">
        <v>328</v>
      </c>
      <c r="L398" s="512">
        <v>1</v>
      </c>
      <c r="M398" s="512">
        <v>328</v>
      </c>
      <c r="N398" s="512">
        <v>2</v>
      </c>
      <c r="O398" s="512">
        <v>656</v>
      </c>
      <c r="P398" s="549">
        <v>2</v>
      </c>
      <c r="Q398" s="513">
        <v>328</v>
      </c>
    </row>
    <row r="399" spans="1:17" ht="14.4" customHeight="1" x14ac:dyDescent="0.3">
      <c r="A399" s="507" t="s">
        <v>1618</v>
      </c>
      <c r="B399" s="508" t="s">
        <v>1508</v>
      </c>
      <c r="C399" s="508" t="s">
        <v>1480</v>
      </c>
      <c r="D399" s="508" t="s">
        <v>1545</v>
      </c>
      <c r="E399" s="508" t="s">
        <v>1546</v>
      </c>
      <c r="F399" s="512">
        <v>160</v>
      </c>
      <c r="G399" s="512">
        <v>26080</v>
      </c>
      <c r="H399" s="512">
        <v>0.75117370892018775</v>
      </c>
      <c r="I399" s="512">
        <v>163</v>
      </c>
      <c r="J399" s="512">
        <v>213</v>
      </c>
      <c r="K399" s="512">
        <v>34719</v>
      </c>
      <c r="L399" s="512">
        <v>1</v>
      </c>
      <c r="M399" s="512">
        <v>163</v>
      </c>
      <c r="N399" s="512">
        <v>162</v>
      </c>
      <c r="O399" s="512">
        <v>26419</v>
      </c>
      <c r="P399" s="549">
        <v>0.76093781502923474</v>
      </c>
      <c r="Q399" s="513">
        <v>163.08024691358025</v>
      </c>
    </row>
    <row r="400" spans="1:17" ht="14.4" customHeight="1" x14ac:dyDescent="0.3">
      <c r="A400" s="507" t="s">
        <v>1618</v>
      </c>
      <c r="B400" s="508" t="s">
        <v>1508</v>
      </c>
      <c r="C400" s="508" t="s">
        <v>1480</v>
      </c>
      <c r="D400" s="508" t="s">
        <v>1545</v>
      </c>
      <c r="E400" s="508" t="s">
        <v>1547</v>
      </c>
      <c r="F400" s="512">
        <v>1</v>
      </c>
      <c r="G400" s="512">
        <v>163</v>
      </c>
      <c r="H400" s="512">
        <v>0.33333333333333331</v>
      </c>
      <c r="I400" s="512">
        <v>163</v>
      </c>
      <c r="J400" s="512">
        <v>3</v>
      </c>
      <c r="K400" s="512">
        <v>489</v>
      </c>
      <c r="L400" s="512">
        <v>1</v>
      </c>
      <c r="M400" s="512">
        <v>163</v>
      </c>
      <c r="N400" s="512"/>
      <c r="O400" s="512"/>
      <c r="P400" s="549"/>
      <c r="Q400" s="513"/>
    </row>
    <row r="401" spans="1:17" ht="14.4" customHeight="1" x14ac:dyDescent="0.3">
      <c r="A401" s="507" t="s">
        <v>1618</v>
      </c>
      <c r="B401" s="508" t="s">
        <v>1508</v>
      </c>
      <c r="C401" s="508" t="s">
        <v>1480</v>
      </c>
      <c r="D401" s="508" t="s">
        <v>1549</v>
      </c>
      <c r="E401" s="508" t="s">
        <v>1513</v>
      </c>
      <c r="F401" s="512">
        <v>223</v>
      </c>
      <c r="G401" s="512">
        <v>16056</v>
      </c>
      <c r="H401" s="512">
        <v>0.66567164179104477</v>
      </c>
      <c r="I401" s="512">
        <v>72</v>
      </c>
      <c r="J401" s="512">
        <v>335</v>
      </c>
      <c r="K401" s="512">
        <v>24120</v>
      </c>
      <c r="L401" s="512">
        <v>1</v>
      </c>
      <c r="M401" s="512">
        <v>72</v>
      </c>
      <c r="N401" s="512">
        <v>287</v>
      </c>
      <c r="O401" s="512">
        <v>20690</v>
      </c>
      <c r="P401" s="549">
        <v>0.85779436152570476</v>
      </c>
      <c r="Q401" s="513">
        <v>72.090592334494772</v>
      </c>
    </row>
    <row r="402" spans="1:17" ht="14.4" customHeight="1" x14ac:dyDescent="0.3">
      <c r="A402" s="507" t="s">
        <v>1618</v>
      </c>
      <c r="B402" s="508" t="s">
        <v>1508</v>
      </c>
      <c r="C402" s="508" t="s">
        <v>1480</v>
      </c>
      <c r="D402" s="508" t="s">
        <v>1553</v>
      </c>
      <c r="E402" s="508" t="s">
        <v>1554</v>
      </c>
      <c r="F402" s="512"/>
      <c r="G402" s="512"/>
      <c r="H402" s="512"/>
      <c r="I402" s="512"/>
      <c r="J402" s="512"/>
      <c r="K402" s="512"/>
      <c r="L402" s="512"/>
      <c r="M402" s="512"/>
      <c r="N402" s="512">
        <v>1</v>
      </c>
      <c r="O402" s="512">
        <v>230</v>
      </c>
      <c r="P402" s="549"/>
      <c r="Q402" s="513">
        <v>230</v>
      </c>
    </row>
    <row r="403" spans="1:17" ht="14.4" customHeight="1" x14ac:dyDescent="0.3">
      <c r="A403" s="507" t="s">
        <v>1618</v>
      </c>
      <c r="B403" s="508" t="s">
        <v>1508</v>
      </c>
      <c r="C403" s="508" t="s">
        <v>1480</v>
      </c>
      <c r="D403" s="508" t="s">
        <v>1553</v>
      </c>
      <c r="E403" s="508" t="s">
        <v>1555</v>
      </c>
      <c r="F403" s="512">
        <v>1</v>
      </c>
      <c r="G403" s="512">
        <v>229</v>
      </c>
      <c r="H403" s="512"/>
      <c r="I403" s="512">
        <v>229</v>
      </c>
      <c r="J403" s="512"/>
      <c r="K403" s="512"/>
      <c r="L403" s="512"/>
      <c r="M403" s="512"/>
      <c r="N403" s="512"/>
      <c r="O403" s="512"/>
      <c r="P403" s="549"/>
      <c r="Q403" s="513"/>
    </row>
    <row r="404" spans="1:17" ht="14.4" customHeight="1" x14ac:dyDescent="0.3">
      <c r="A404" s="507" t="s">
        <v>1618</v>
      </c>
      <c r="B404" s="508" t="s">
        <v>1508</v>
      </c>
      <c r="C404" s="508" t="s">
        <v>1480</v>
      </c>
      <c r="D404" s="508" t="s">
        <v>1556</v>
      </c>
      <c r="E404" s="508" t="s">
        <v>1557</v>
      </c>
      <c r="F404" s="512">
        <v>4</v>
      </c>
      <c r="G404" s="512">
        <v>4844</v>
      </c>
      <c r="H404" s="512">
        <v>0.23529411764705882</v>
      </c>
      <c r="I404" s="512">
        <v>1211</v>
      </c>
      <c r="J404" s="512">
        <v>17</v>
      </c>
      <c r="K404" s="512">
        <v>20587</v>
      </c>
      <c r="L404" s="512">
        <v>1</v>
      </c>
      <c r="M404" s="512">
        <v>1211</v>
      </c>
      <c r="N404" s="512">
        <v>12</v>
      </c>
      <c r="O404" s="512">
        <v>14544</v>
      </c>
      <c r="P404" s="549">
        <v>0.70646524505756059</v>
      </c>
      <c r="Q404" s="513">
        <v>1212</v>
      </c>
    </row>
    <row r="405" spans="1:17" ht="14.4" customHeight="1" x14ac:dyDescent="0.3">
      <c r="A405" s="507" t="s">
        <v>1618</v>
      </c>
      <c r="B405" s="508" t="s">
        <v>1508</v>
      </c>
      <c r="C405" s="508" t="s">
        <v>1480</v>
      </c>
      <c r="D405" s="508" t="s">
        <v>1558</v>
      </c>
      <c r="E405" s="508" t="s">
        <v>1559</v>
      </c>
      <c r="F405" s="512"/>
      <c r="G405" s="512"/>
      <c r="H405" s="512"/>
      <c r="I405" s="512"/>
      <c r="J405" s="512">
        <v>5</v>
      </c>
      <c r="K405" s="512">
        <v>570</v>
      </c>
      <c r="L405" s="512">
        <v>1</v>
      </c>
      <c r="M405" s="512">
        <v>114</v>
      </c>
      <c r="N405" s="512">
        <v>1</v>
      </c>
      <c r="O405" s="512">
        <v>115</v>
      </c>
      <c r="P405" s="549">
        <v>0.20175438596491227</v>
      </c>
      <c r="Q405" s="513">
        <v>115</v>
      </c>
    </row>
    <row r="406" spans="1:17" ht="14.4" customHeight="1" x14ac:dyDescent="0.3">
      <c r="A406" s="507" t="s">
        <v>1618</v>
      </c>
      <c r="B406" s="508" t="s">
        <v>1508</v>
      </c>
      <c r="C406" s="508" t="s">
        <v>1480</v>
      </c>
      <c r="D406" s="508" t="s">
        <v>1558</v>
      </c>
      <c r="E406" s="508" t="s">
        <v>1560</v>
      </c>
      <c r="F406" s="512">
        <v>8</v>
      </c>
      <c r="G406" s="512">
        <v>912</v>
      </c>
      <c r="H406" s="512">
        <v>1</v>
      </c>
      <c r="I406" s="512">
        <v>114</v>
      </c>
      <c r="J406" s="512">
        <v>8</v>
      </c>
      <c r="K406" s="512">
        <v>912</v>
      </c>
      <c r="L406" s="512">
        <v>1</v>
      </c>
      <c r="M406" s="512">
        <v>114</v>
      </c>
      <c r="N406" s="512">
        <v>6</v>
      </c>
      <c r="O406" s="512">
        <v>690</v>
      </c>
      <c r="P406" s="549">
        <v>0.75657894736842102</v>
      </c>
      <c r="Q406" s="513">
        <v>115</v>
      </c>
    </row>
    <row r="407" spans="1:17" ht="14.4" customHeight="1" x14ac:dyDescent="0.3">
      <c r="A407" s="507" t="s">
        <v>1618</v>
      </c>
      <c r="B407" s="508" t="s">
        <v>1508</v>
      </c>
      <c r="C407" s="508" t="s">
        <v>1480</v>
      </c>
      <c r="D407" s="508" t="s">
        <v>1561</v>
      </c>
      <c r="E407" s="508" t="s">
        <v>1562</v>
      </c>
      <c r="F407" s="512">
        <v>1</v>
      </c>
      <c r="G407" s="512">
        <v>346</v>
      </c>
      <c r="H407" s="512">
        <v>0.99711815561959649</v>
      </c>
      <c r="I407" s="512">
        <v>346</v>
      </c>
      <c r="J407" s="512">
        <v>1</v>
      </c>
      <c r="K407" s="512">
        <v>347</v>
      </c>
      <c r="L407" s="512">
        <v>1</v>
      </c>
      <c r="M407" s="512">
        <v>347</v>
      </c>
      <c r="N407" s="512"/>
      <c r="O407" s="512"/>
      <c r="P407" s="549"/>
      <c r="Q407" s="513"/>
    </row>
    <row r="408" spans="1:17" ht="14.4" customHeight="1" x14ac:dyDescent="0.3">
      <c r="A408" s="507" t="s">
        <v>1618</v>
      </c>
      <c r="B408" s="508" t="s">
        <v>1508</v>
      </c>
      <c r="C408" s="508" t="s">
        <v>1480</v>
      </c>
      <c r="D408" s="508" t="s">
        <v>1568</v>
      </c>
      <c r="E408" s="508" t="s">
        <v>1569</v>
      </c>
      <c r="F408" s="512"/>
      <c r="G408" s="512"/>
      <c r="H408" s="512"/>
      <c r="I408" s="512"/>
      <c r="J408" s="512"/>
      <c r="K408" s="512"/>
      <c r="L408" s="512"/>
      <c r="M408" s="512"/>
      <c r="N408" s="512">
        <v>1</v>
      </c>
      <c r="O408" s="512">
        <v>1067</v>
      </c>
      <c r="P408" s="549"/>
      <c r="Q408" s="513">
        <v>1067</v>
      </c>
    </row>
    <row r="409" spans="1:17" ht="14.4" customHeight="1" x14ac:dyDescent="0.3">
      <c r="A409" s="507" t="s">
        <v>1618</v>
      </c>
      <c r="B409" s="508" t="s">
        <v>1508</v>
      </c>
      <c r="C409" s="508" t="s">
        <v>1480</v>
      </c>
      <c r="D409" s="508" t="s">
        <v>1570</v>
      </c>
      <c r="E409" s="508" t="s">
        <v>1571</v>
      </c>
      <c r="F409" s="512">
        <v>1</v>
      </c>
      <c r="G409" s="512">
        <v>301</v>
      </c>
      <c r="H409" s="512">
        <v>0.99668874172185429</v>
      </c>
      <c r="I409" s="512">
        <v>301</v>
      </c>
      <c r="J409" s="512">
        <v>1</v>
      </c>
      <c r="K409" s="512">
        <v>302</v>
      </c>
      <c r="L409" s="512">
        <v>1</v>
      </c>
      <c r="M409" s="512">
        <v>302</v>
      </c>
      <c r="N409" s="512"/>
      <c r="O409" s="512"/>
      <c r="P409" s="549"/>
      <c r="Q409" s="513"/>
    </row>
    <row r="410" spans="1:17" ht="14.4" customHeight="1" x14ac:dyDescent="0.3">
      <c r="A410" s="507" t="s">
        <v>1619</v>
      </c>
      <c r="B410" s="508" t="s">
        <v>1508</v>
      </c>
      <c r="C410" s="508" t="s">
        <v>1480</v>
      </c>
      <c r="D410" s="508" t="s">
        <v>1512</v>
      </c>
      <c r="E410" s="508" t="s">
        <v>1513</v>
      </c>
      <c r="F410" s="512">
        <v>53</v>
      </c>
      <c r="G410" s="512">
        <v>11183</v>
      </c>
      <c r="H410" s="512">
        <v>1</v>
      </c>
      <c r="I410" s="512">
        <v>211</v>
      </c>
      <c r="J410" s="512">
        <v>53</v>
      </c>
      <c r="K410" s="512">
        <v>11183</v>
      </c>
      <c r="L410" s="512">
        <v>1</v>
      </c>
      <c r="M410" s="512">
        <v>211</v>
      </c>
      <c r="N410" s="512">
        <v>43</v>
      </c>
      <c r="O410" s="512">
        <v>9116</v>
      </c>
      <c r="P410" s="549">
        <v>0.81516587677725116</v>
      </c>
      <c r="Q410" s="513">
        <v>212</v>
      </c>
    </row>
    <row r="411" spans="1:17" ht="14.4" customHeight="1" x14ac:dyDescent="0.3">
      <c r="A411" s="507" t="s">
        <v>1619</v>
      </c>
      <c r="B411" s="508" t="s">
        <v>1508</v>
      </c>
      <c r="C411" s="508" t="s">
        <v>1480</v>
      </c>
      <c r="D411" s="508" t="s">
        <v>1514</v>
      </c>
      <c r="E411" s="508" t="s">
        <v>1513</v>
      </c>
      <c r="F411" s="512">
        <v>2</v>
      </c>
      <c r="G411" s="512">
        <v>174</v>
      </c>
      <c r="H411" s="512"/>
      <c r="I411" s="512">
        <v>87</v>
      </c>
      <c r="J411" s="512"/>
      <c r="K411" s="512"/>
      <c r="L411" s="512"/>
      <c r="M411" s="512"/>
      <c r="N411" s="512"/>
      <c r="O411" s="512"/>
      <c r="P411" s="549"/>
      <c r="Q411" s="513"/>
    </row>
    <row r="412" spans="1:17" ht="14.4" customHeight="1" x14ac:dyDescent="0.3">
      <c r="A412" s="507" t="s">
        <v>1619</v>
      </c>
      <c r="B412" s="508" t="s">
        <v>1508</v>
      </c>
      <c r="C412" s="508" t="s">
        <v>1480</v>
      </c>
      <c r="D412" s="508" t="s">
        <v>1515</v>
      </c>
      <c r="E412" s="508" t="s">
        <v>1516</v>
      </c>
      <c r="F412" s="512">
        <v>7</v>
      </c>
      <c r="G412" s="512">
        <v>2107</v>
      </c>
      <c r="H412" s="512">
        <v>0.11290322580645161</v>
      </c>
      <c r="I412" s="512">
        <v>301</v>
      </c>
      <c r="J412" s="512">
        <v>62</v>
      </c>
      <c r="K412" s="512">
        <v>18662</v>
      </c>
      <c r="L412" s="512">
        <v>1</v>
      </c>
      <c r="M412" s="512">
        <v>301</v>
      </c>
      <c r="N412" s="512">
        <v>65</v>
      </c>
      <c r="O412" s="512">
        <v>19630</v>
      </c>
      <c r="P412" s="549">
        <v>1.051870110384739</v>
      </c>
      <c r="Q412" s="513">
        <v>302</v>
      </c>
    </row>
    <row r="413" spans="1:17" ht="14.4" customHeight="1" x14ac:dyDescent="0.3">
      <c r="A413" s="507" t="s">
        <v>1619</v>
      </c>
      <c r="B413" s="508" t="s">
        <v>1508</v>
      </c>
      <c r="C413" s="508" t="s">
        <v>1480</v>
      </c>
      <c r="D413" s="508" t="s">
        <v>1517</v>
      </c>
      <c r="E413" s="508" t="s">
        <v>1518</v>
      </c>
      <c r="F413" s="512">
        <v>3</v>
      </c>
      <c r="G413" s="512">
        <v>297</v>
      </c>
      <c r="H413" s="512"/>
      <c r="I413" s="512">
        <v>99</v>
      </c>
      <c r="J413" s="512"/>
      <c r="K413" s="512"/>
      <c r="L413" s="512"/>
      <c r="M413" s="512"/>
      <c r="N413" s="512">
        <v>3</v>
      </c>
      <c r="O413" s="512">
        <v>297</v>
      </c>
      <c r="P413" s="549"/>
      <c r="Q413" s="513">
        <v>99</v>
      </c>
    </row>
    <row r="414" spans="1:17" ht="14.4" customHeight="1" x14ac:dyDescent="0.3">
      <c r="A414" s="507" t="s">
        <v>1619</v>
      </c>
      <c r="B414" s="508" t="s">
        <v>1508</v>
      </c>
      <c r="C414" s="508" t="s">
        <v>1480</v>
      </c>
      <c r="D414" s="508" t="s">
        <v>1522</v>
      </c>
      <c r="E414" s="508" t="s">
        <v>1523</v>
      </c>
      <c r="F414" s="512">
        <v>6</v>
      </c>
      <c r="G414" s="512">
        <v>822</v>
      </c>
      <c r="H414" s="512">
        <v>0.66666666666666663</v>
      </c>
      <c r="I414" s="512">
        <v>137</v>
      </c>
      <c r="J414" s="512">
        <v>9</v>
      </c>
      <c r="K414" s="512">
        <v>1233</v>
      </c>
      <c r="L414" s="512">
        <v>1</v>
      </c>
      <c r="M414" s="512">
        <v>137</v>
      </c>
      <c r="N414" s="512">
        <v>8</v>
      </c>
      <c r="O414" s="512">
        <v>1096</v>
      </c>
      <c r="P414" s="549">
        <v>0.88888888888888884</v>
      </c>
      <c r="Q414" s="513">
        <v>137</v>
      </c>
    </row>
    <row r="415" spans="1:17" ht="14.4" customHeight="1" x14ac:dyDescent="0.3">
      <c r="A415" s="507" t="s">
        <v>1619</v>
      </c>
      <c r="B415" s="508" t="s">
        <v>1508</v>
      </c>
      <c r="C415" s="508" t="s">
        <v>1480</v>
      </c>
      <c r="D415" s="508" t="s">
        <v>1524</v>
      </c>
      <c r="E415" s="508" t="s">
        <v>1523</v>
      </c>
      <c r="F415" s="512">
        <v>2</v>
      </c>
      <c r="G415" s="512">
        <v>366</v>
      </c>
      <c r="H415" s="512"/>
      <c r="I415" s="512">
        <v>183</v>
      </c>
      <c r="J415" s="512"/>
      <c r="K415" s="512"/>
      <c r="L415" s="512"/>
      <c r="M415" s="512"/>
      <c r="N415" s="512"/>
      <c r="O415" s="512"/>
      <c r="P415" s="549"/>
      <c r="Q415" s="513"/>
    </row>
    <row r="416" spans="1:17" ht="14.4" customHeight="1" x14ac:dyDescent="0.3">
      <c r="A416" s="507" t="s">
        <v>1619</v>
      </c>
      <c r="B416" s="508" t="s">
        <v>1508</v>
      </c>
      <c r="C416" s="508" t="s">
        <v>1480</v>
      </c>
      <c r="D416" s="508" t="s">
        <v>1527</v>
      </c>
      <c r="E416" s="508" t="s">
        <v>1528</v>
      </c>
      <c r="F416" s="512"/>
      <c r="G416" s="512"/>
      <c r="H416" s="512"/>
      <c r="I416" s="512"/>
      <c r="J416" s="512">
        <v>2</v>
      </c>
      <c r="K416" s="512">
        <v>1278</v>
      </c>
      <c r="L416" s="512">
        <v>1</v>
      </c>
      <c r="M416" s="512">
        <v>639</v>
      </c>
      <c r="N416" s="512">
        <v>1</v>
      </c>
      <c r="O416" s="512">
        <v>640</v>
      </c>
      <c r="P416" s="549">
        <v>0.50078247261345854</v>
      </c>
      <c r="Q416" s="513">
        <v>640</v>
      </c>
    </row>
    <row r="417" spans="1:17" ht="14.4" customHeight="1" x14ac:dyDescent="0.3">
      <c r="A417" s="507" t="s">
        <v>1619</v>
      </c>
      <c r="B417" s="508" t="s">
        <v>1508</v>
      </c>
      <c r="C417" s="508" t="s">
        <v>1480</v>
      </c>
      <c r="D417" s="508" t="s">
        <v>1529</v>
      </c>
      <c r="E417" s="508" t="s">
        <v>1530</v>
      </c>
      <c r="F417" s="512">
        <v>1</v>
      </c>
      <c r="G417" s="512">
        <v>608</v>
      </c>
      <c r="H417" s="512"/>
      <c r="I417" s="512">
        <v>608</v>
      </c>
      <c r="J417" s="512"/>
      <c r="K417" s="512"/>
      <c r="L417" s="512"/>
      <c r="M417" s="512"/>
      <c r="N417" s="512"/>
      <c r="O417" s="512"/>
      <c r="P417" s="549"/>
      <c r="Q417" s="513"/>
    </row>
    <row r="418" spans="1:17" ht="14.4" customHeight="1" x14ac:dyDescent="0.3">
      <c r="A418" s="507" t="s">
        <v>1619</v>
      </c>
      <c r="B418" s="508" t="s">
        <v>1508</v>
      </c>
      <c r="C418" s="508" t="s">
        <v>1480</v>
      </c>
      <c r="D418" s="508" t="s">
        <v>1532</v>
      </c>
      <c r="E418" s="508" t="s">
        <v>1533</v>
      </c>
      <c r="F418" s="512">
        <v>2</v>
      </c>
      <c r="G418" s="512">
        <v>346</v>
      </c>
      <c r="H418" s="512">
        <v>0.5</v>
      </c>
      <c r="I418" s="512">
        <v>173</v>
      </c>
      <c r="J418" s="512">
        <v>4</v>
      </c>
      <c r="K418" s="512">
        <v>692</v>
      </c>
      <c r="L418" s="512">
        <v>1</v>
      </c>
      <c r="M418" s="512">
        <v>173</v>
      </c>
      <c r="N418" s="512">
        <v>3</v>
      </c>
      <c r="O418" s="512">
        <v>522</v>
      </c>
      <c r="P418" s="549">
        <v>0.75433526011560692</v>
      </c>
      <c r="Q418" s="513">
        <v>174</v>
      </c>
    </row>
    <row r="419" spans="1:17" ht="14.4" customHeight="1" x14ac:dyDescent="0.3">
      <c r="A419" s="507" t="s">
        <v>1619</v>
      </c>
      <c r="B419" s="508" t="s">
        <v>1508</v>
      </c>
      <c r="C419" s="508" t="s">
        <v>1480</v>
      </c>
      <c r="D419" s="508" t="s">
        <v>1534</v>
      </c>
      <c r="E419" s="508" t="s">
        <v>1535</v>
      </c>
      <c r="F419" s="512">
        <v>26</v>
      </c>
      <c r="G419" s="512">
        <v>442</v>
      </c>
      <c r="H419" s="512"/>
      <c r="I419" s="512">
        <v>17</v>
      </c>
      <c r="J419" s="512"/>
      <c r="K419" s="512"/>
      <c r="L419" s="512"/>
      <c r="M419" s="512"/>
      <c r="N419" s="512">
        <v>30</v>
      </c>
      <c r="O419" s="512">
        <v>510</v>
      </c>
      <c r="P419" s="549"/>
      <c r="Q419" s="513">
        <v>17</v>
      </c>
    </row>
    <row r="420" spans="1:17" ht="14.4" customHeight="1" x14ac:dyDescent="0.3">
      <c r="A420" s="507" t="s">
        <v>1619</v>
      </c>
      <c r="B420" s="508" t="s">
        <v>1508</v>
      </c>
      <c r="C420" s="508" t="s">
        <v>1480</v>
      </c>
      <c r="D420" s="508" t="s">
        <v>1534</v>
      </c>
      <c r="E420" s="508" t="s">
        <v>1536</v>
      </c>
      <c r="F420" s="512">
        <v>10</v>
      </c>
      <c r="G420" s="512">
        <v>170</v>
      </c>
      <c r="H420" s="512">
        <v>0.29411764705882354</v>
      </c>
      <c r="I420" s="512">
        <v>17</v>
      </c>
      <c r="J420" s="512">
        <v>34</v>
      </c>
      <c r="K420" s="512">
        <v>578</v>
      </c>
      <c r="L420" s="512">
        <v>1</v>
      </c>
      <c r="M420" s="512">
        <v>17</v>
      </c>
      <c r="N420" s="512"/>
      <c r="O420" s="512"/>
      <c r="P420" s="549"/>
      <c r="Q420" s="513"/>
    </row>
    <row r="421" spans="1:17" ht="14.4" customHeight="1" x14ac:dyDescent="0.3">
      <c r="A421" s="507" t="s">
        <v>1619</v>
      </c>
      <c r="B421" s="508" t="s">
        <v>1508</v>
      </c>
      <c r="C421" s="508" t="s">
        <v>1480</v>
      </c>
      <c r="D421" s="508" t="s">
        <v>1537</v>
      </c>
      <c r="E421" s="508" t="s">
        <v>1538</v>
      </c>
      <c r="F421" s="512">
        <v>4</v>
      </c>
      <c r="G421" s="512">
        <v>1092</v>
      </c>
      <c r="H421" s="512">
        <v>1.3284671532846715</v>
      </c>
      <c r="I421" s="512">
        <v>273</v>
      </c>
      <c r="J421" s="512">
        <v>3</v>
      </c>
      <c r="K421" s="512">
        <v>822</v>
      </c>
      <c r="L421" s="512">
        <v>1</v>
      </c>
      <c r="M421" s="512">
        <v>274</v>
      </c>
      <c r="N421" s="512"/>
      <c r="O421" s="512"/>
      <c r="P421" s="549"/>
      <c r="Q421" s="513"/>
    </row>
    <row r="422" spans="1:17" ht="14.4" customHeight="1" x14ac:dyDescent="0.3">
      <c r="A422" s="507" t="s">
        <v>1619</v>
      </c>
      <c r="B422" s="508" t="s">
        <v>1508</v>
      </c>
      <c r="C422" s="508" t="s">
        <v>1480</v>
      </c>
      <c r="D422" s="508" t="s">
        <v>1537</v>
      </c>
      <c r="E422" s="508" t="s">
        <v>1539</v>
      </c>
      <c r="F422" s="512">
        <v>12</v>
      </c>
      <c r="G422" s="512">
        <v>3276</v>
      </c>
      <c r="H422" s="512"/>
      <c r="I422" s="512">
        <v>273</v>
      </c>
      <c r="J422" s="512"/>
      <c r="K422" s="512"/>
      <c r="L422" s="512"/>
      <c r="M422" s="512"/>
      <c r="N422" s="512">
        <v>13</v>
      </c>
      <c r="O422" s="512">
        <v>3562</v>
      </c>
      <c r="P422" s="549"/>
      <c r="Q422" s="513">
        <v>274</v>
      </c>
    </row>
    <row r="423" spans="1:17" ht="14.4" customHeight="1" x14ac:dyDescent="0.3">
      <c r="A423" s="507" t="s">
        <v>1619</v>
      </c>
      <c r="B423" s="508" t="s">
        <v>1508</v>
      </c>
      <c r="C423" s="508" t="s">
        <v>1480</v>
      </c>
      <c r="D423" s="508" t="s">
        <v>1540</v>
      </c>
      <c r="E423" s="508" t="s">
        <v>1541</v>
      </c>
      <c r="F423" s="512">
        <v>21</v>
      </c>
      <c r="G423" s="512">
        <v>2982</v>
      </c>
      <c r="H423" s="512">
        <v>1.1052631578947369</v>
      </c>
      <c r="I423" s="512">
        <v>142</v>
      </c>
      <c r="J423" s="512">
        <v>19</v>
      </c>
      <c r="K423" s="512">
        <v>2698</v>
      </c>
      <c r="L423" s="512">
        <v>1</v>
      </c>
      <c r="M423" s="512">
        <v>142</v>
      </c>
      <c r="N423" s="512">
        <v>17</v>
      </c>
      <c r="O423" s="512">
        <v>2413</v>
      </c>
      <c r="P423" s="549">
        <v>0.89436619718309862</v>
      </c>
      <c r="Q423" s="513">
        <v>141.94117647058823</v>
      </c>
    </row>
    <row r="424" spans="1:17" ht="14.4" customHeight="1" x14ac:dyDescent="0.3">
      <c r="A424" s="507" t="s">
        <v>1619</v>
      </c>
      <c r="B424" s="508" t="s">
        <v>1508</v>
      </c>
      <c r="C424" s="508" t="s">
        <v>1480</v>
      </c>
      <c r="D424" s="508" t="s">
        <v>1542</v>
      </c>
      <c r="E424" s="508" t="s">
        <v>1541</v>
      </c>
      <c r="F424" s="512">
        <v>6</v>
      </c>
      <c r="G424" s="512">
        <v>468</v>
      </c>
      <c r="H424" s="512">
        <v>0.66666666666666663</v>
      </c>
      <c r="I424" s="512">
        <v>78</v>
      </c>
      <c r="J424" s="512">
        <v>9</v>
      </c>
      <c r="K424" s="512">
        <v>702</v>
      </c>
      <c r="L424" s="512">
        <v>1</v>
      </c>
      <c r="M424" s="512">
        <v>78</v>
      </c>
      <c r="N424" s="512">
        <v>8</v>
      </c>
      <c r="O424" s="512">
        <v>624</v>
      </c>
      <c r="P424" s="549">
        <v>0.88888888888888884</v>
      </c>
      <c r="Q424" s="513">
        <v>78</v>
      </c>
    </row>
    <row r="425" spans="1:17" ht="14.4" customHeight="1" x14ac:dyDescent="0.3">
      <c r="A425" s="507" t="s">
        <v>1619</v>
      </c>
      <c r="B425" s="508" t="s">
        <v>1508</v>
      </c>
      <c r="C425" s="508" t="s">
        <v>1480</v>
      </c>
      <c r="D425" s="508" t="s">
        <v>1543</v>
      </c>
      <c r="E425" s="508" t="s">
        <v>1544</v>
      </c>
      <c r="F425" s="512">
        <v>21</v>
      </c>
      <c r="G425" s="512">
        <v>6573</v>
      </c>
      <c r="H425" s="512">
        <v>1.1017432115320147</v>
      </c>
      <c r="I425" s="512">
        <v>313</v>
      </c>
      <c r="J425" s="512">
        <v>19</v>
      </c>
      <c r="K425" s="512">
        <v>5966</v>
      </c>
      <c r="L425" s="512">
        <v>1</v>
      </c>
      <c r="M425" s="512">
        <v>314</v>
      </c>
      <c r="N425" s="512">
        <v>17</v>
      </c>
      <c r="O425" s="512">
        <v>5338</v>
      </c>
      <c r="P425" s="549">
        <v>0.89473684210526316</v>
      </c>
      <c r="Q425" s="513">
        <v>314</v>
      </c>
    </row>
    <row r="426" spans="1:17" ht="14.4" customHeight="1" x14ac:dyDescent="0.3">
      <c r="A426" s="507" t="s">
        <v>1619</v>
      </c>
      <c r="B426" s="508" t="s">
        <v>1508</v>
      </c>
      <c r="C426" s="508" t="s">
        <v>1480</v>
      </c>
      <c r="D426" s="508" t="s">
        <v>1545</v>
      </c>
      <c r="E426" s="508" t="s">
        <v>1546</v>
      </c>
      <c r="F426" s="512">
        <v>7</v>
      </c>
      <c r="G426" s="512">
        <v>1141</v>
      </c>
      <c r="H426" s="512">
        <v>0.28000000000000003</v>
      </c>
      <c r="I426" s="512">
        <v>163</v>
      </c>
      <c r="J426" s="512">
        <v>25</v>
      </c>
      <c r="K426" s="512">
        <v>4075</v>
      </c>
      <c r="L426" s="512">
        <v>1</v>
      </c>
      <c r="M426" s="512">
        <v>163</v>
      </c>
      <c r="N426" s="512">
        <v>8</v>
      </c>
      <c r="O426" s="512">
        <v>1304</v>
      </c>
      <c r="P426" s="549">
        <v>0.32</v>
      </c>
      <c r="Q426" s="513">
        <v>163</v>
      </c>
    </row>
    <row r="427" spans="1:17" ht="14.4" customHeight="1" x14ac:dyDescent="0.3">
      <c r="A427" s="507" t="s">
        <v>1619</v>
      </c>
      <c r="B427" s="508" t="s">
        <v>1508</v>
      </c>
      <c r="C427" s="508" t="s">
        <v>1480</v>
      </c>
      <c r="D427" s="508" t="s">
        <v>1545</v>
      </c>
      <c r="E427" s="508" t="s">
        <v>1547</v>
      </c>
      <c r="F427" s="512">
        <v>1</v>
      </c>
      <c r="G427" s="512">
        <v>163</v>
      </c>
      <c r="H427" s="512">
        <v>1</v>
      </c>
      <c r="I427" s="512">
        <v>163</v>
      </c>
      <c r="J427" s="512">
        <v>1</v>
      </c>
      <c r="K427" s="512">
        <v>163</v>
      </c>
      <c r="L427" s="512">
        <v>1</v>
      </c>
      <c r="M427" s="512">
        <v>163</v>
      </c>
      <c r="N427" s="512">
        <v>3</v>
      </c>
      <c r="O427" s="512">
        <v>489</v>
      </c>
      <c r="P427" s="549">
        <v>3</v>
      </c>
      <c r="Q427" s="513">
        <v>163</v>
      </c>
    </row>
    <row r="428" spans="1:17" ht="14.4" customHeight="1" x14ac:dyDescent="0.3">
      <c r="A428" s="507" t="s">
        <v>1619</v>
      </c>
      <c r="B428" s="508" t="s">
        <v>1508</v>
      </c>
      <c r="C428" s="508" t="s">
        <v>1480</v>
      </c>
      <c r="D428" s="508" t="s">
        <v>1549</v>
      </c>
      <c r="E428" s="508" t="s">
        <v>1513</v>
      </c>
      <c r="F428" s="512">
        <v>10</v>
      </c>
      <c r="G428" s="512">
        <v>720</v>
      </c>
      <c r="H428" s="512">
        <v>0.45454545454545453</v>
      </c>
      <c r="I428" s="512">
        <v>72</v>
      </c>
      <c r="J428" s="512">
        <v>22</v>
      </c>
      <c r="K428" s="512">
        <v>1584</v>
      </c>
      <c r="L428" s="512">
        <v>1</v>
      </c>
      <c r="M428" s="512">
        <v>72</v>
      </c>
      <c r="N428" s="512">
        <v>27</v>
      </c>
      <c r="O428" s="512">
        <v>1948</v>
      </c>
      <c r="P428" s="549">
        <v>1.2297979797979799</v>
      </c>
      <c r="Q428" s="513">
        <v>72.148148148148152</v>
      </c>
    </row>
    <row r="429" spans="1:17" ht="14.4" customHeight="1" x14ac:dyDescent="0.3">
      <c r="A429" s="507" t="s">
        <v>1619</v>
      </c>
      <c r="B429" s="508" t="s">
        <v>1508</v>
      </c>
      <c r="C429" s="508" t="s">
        <v>1480</v>
      </c>
      <c r="D429" s="508" t="s">
        <v>1553</v>
      </c>
      <c r="E429" s="508" t="s">
        <v>1554</v>
      </c>
      <c r="F429" s="512">
        <v>2</v>
      </c>
      <c r="G429" s="512">
        <v>458</v>
      </c>
      <c r="H429" s="512"/>
      <c r="I429" s="512">
        <v>229</v>
      </c>
      <c r="J429" s="512"/>
      <c r="K429" s="512"/>
      <c r="L429" s="512"/>
      <c r="M429" s="512"/>
      <c r="N429" s="512"/>
      <c r="O429" s="512"/>
      <c r="P429" s="549"/>
      <c r="Q429" s="513"/>
    </row>
    <row r="430" spans="1:17" ht="14.4" customHeight="1" x14ac:dyDescent="0.3">
      <c r="A430" s="507" t="s">
        <v>1619</v>
      </c>
      <c r="B430" s="508" t="s">
        <v>1508</v>
      </c>
      <c r="C430" s="508" t="s">
        <v>1480</v>
      </c>
      <c r="D430" s="508" t="s">
        <v>1556</v>
      </c>
      <c r="E430" s="508" t="s">
        <v>1557</v>
      </c>
      <c r="F430" s="512"/>
      <c r="G430" s="512"/>
      <c r="H430" s="512"/>
      <c r="I430" s="512"/>
      <c r="J430" s="512">
        <v>6</v>
      </c>
      <c r="K430" s="512">
        <v>7266</v>
      </c>
      <c r="L430" s="512">
        <v>1</v>
      </c>
      <c r="M430" s="512">
        <v>1211</v>
      </c>
      <c r="N430" s="512">
        <v>7</v>
      </c>
      <c r="O430" s="512">
        <v>8484</v>
      </c>
      <c r="P430" s="549">
        <v>1.1676300578034682</v>
      </c>
      <c r="Q430" s="513">
        <v>1212</v>
      </c>
    </row>
    <row r="431" spans="1:17" ht="14.4" customHeight="1" x14ac:dyDescent="0.3">
      <c r="A431" s="507" t="s">
        <v>1619</v>
      </c>
      <c r="B431" s="508" t="s">
        <v>1508</v>
      </c>
      <c r="C431" s="508" t="s">
        <v>1480</v>
      </c>
      <c r="D431" s="508" t="s">
        <v>1558</v>
      </c>
      <c r="E431" s="508" t="s">
        <v>1559</v>
      </c>
      <c r="F431" s="512">
        <v>2</v>
      </c>
      <c r="G431" s="512">
        <v>228</v>
      </c>
      <c r="H431" s="512">
        <v>2</v>
      </c>
      <c r="I431" s="512">
        <v>114</v>
      </c>
      <c r="J431" s="512">
        <v>1</v>
      </c>
      <c r="K431" s="512">
        <v>114</v>
      </c>
      <c r="L431" s="512">
        <v>1</v>
      </c>
      <c r="M431" s="512">
        <v>114</v>
      </c>
      <c r="N431" s="512">
        <v>2</v>
      </c>
      <c r="O431" s="512">
        <v>230</v>
      </c>
      <c r="P431" s="549">
        <v>2.0175438596491229</v>
      </c>
      <c r="Q431" s="513">
        <v>115</v>
      </c>
    </row>
    <row r="432" spans="1:17" ht="14.4" customHeight="1" x14ac:dyDescent="0.3">
      <c r="A432" s="507" t="s">
        <v>1619</v>
      </c>
      <c r="B432" s="508" t="s">
        <v>1508</v>
      </c>
      <c r="C432" s="508" t="s">
        <v>1480</v>
      </c>
      <c r="D432" s="508" t="s">
        <v>1558</v>
      </c>
      <c r="E432" s="508" t="s">
        <v>1560</v>
      </c>
      <c r="F432" s="512"/>
      <c r="G432" s="512"/>
      <c r="H432" s="512"/>
      <c r="I432" s="512"/>
      <c r="J432" s="512">
        <v>2</v>
      </c>
      <c r="K432" s="512">
        <v>228</v>
      </c>
      <c r="L432" s="512">
        <v>1</v>
      </c>
      <c r="M432" s="512">
        <v>114</v>
      </c>
      <c r="N432" s="512">
        <v>1</v>
      </c>
      <c r="O432" s="512">
        <v>115</v>
      </c>
      <c r="P432" s="549">
        <v>0.50438596491228072</v>
      </c>
      <c r="Q432" s="513">
        <v>115</v>
      </c>
    </row>
    <row r="433" spans="1:17" ht="14.4" customHeight="1" x14ac:dyDescent="0.3">
      <c r="A433" s="507" t="s">
        <v>1619</v>
      </c>
      <c r="B433" s="508" t="s">
        <v>1508</v>
      </c>
      <c r="C433" s="508" t="s">
        <v>1480</v>
      </c>
      <c r="D433" s="508" t="s">
        <v>1568</v>
      </c>
      <c r="E433" s="508" t="s">
        <v>1569</v>
      </c>
      <c r="F433" s="512">
        <v>1</v>
      </c>
      <c r="G433" s="512">
        <v>1064</v>
      </c>
      <c r="H433" s="512"/>
      <c r="I433" s="512">
        <v>1064</v>
      </c>
      <c r="J433" s="512"/>
      <c r="K433" s="512"/>
      <c r="L433" s="512"/>
      <c r="M433" s="512"/>
      <c r="N433" s="512"/>
      <c r="O433" s="512"/>
      <c r="P433" s="549"/>
      <c r="Q433" s="513"/>
    </row>
    <row r="434" spans="1:17" ht="14.4" customHeight="1" x14ac:dyDescent="0.3">
      <c r="A434" s="507" t="s">
        <v>1620</v>
      </c>
      <c r="B434" s="508" t="s">
        <v>1508</v>
      </c>
      <c r="C434" s="508" t="s">
        <v>1480</v>
      </c>
      <c r="D434" s="508" t="s">
        <v>1512</v>
      </c>
      <c r="E434" s="508" t="s">
        <v>1513</v>
      </c>
      <c r="F434" s="512">
        <v>2</v>
      </c>
      <c r="G434" s="512">
        <v>422</v>
      </c>
      <c r="H434" s="512">
        <v>0.11764705882352941</v>
      </c>
      <c r="I434" s="512">
        <v>211</v>
      </c>
      <c r="J434" s="512">
        <v>17</v>
      </c>
      <c r="K434" s="512">
        <v>3587</v>
      </c>
      <c r="L434" s="512">
        <v>1</v>
      </c>
      <c r="M434" s="512">
        <v>211</v>
      </c>
      <c r="N434" s="512"/>
      <c r="O434" s="512"/>
      <c r="P434" s="549"/>
      <c r="Q434" s="513"/>
    </row>
    <row r="435" spans="1:17" ht="14.4" customHeight="1" x14ac:dyDescent="0.3">
      <c r="A435" s="507" t="s">
        <v>1620</v>
      </c>
      <c r="B435" s="508" t="s">
        <v>1508</v>
      </c>
      <c r="C435" s="508" t="s">
        <v>1480</v>
      </c>
      <c r="D435" s="508" t="s">
        <v>1522</v>
      </c>
      <c r="E435" s="508" t="s">
        <v>1523</v>
      </c>
      <c r="F435" s="512"/>
      <c r="G435" s="512"/>
      <c r="H435" s="512"/>
      <c r="I435" s="512"/>
      <c r="J435" s="512">
        <v>1</v>
      </c>
      <c r="K435" s="512">
        <v>137</v>
      </c>
      <c r="L435" s="512">
        <v>1</v>
      </c>
      <c r="M435" s="512">
        <v>137</v>
      </c>
      <c r="N435" s="512"/>
      <c r="O435" s="512"/>
      <c r="P435" s="549"/>
      <c r="Q435" s="513"/>
    </row>
    <row r="436" spans="1:17" ht="14.4" customHeight="1" x14ac:dyDescent="0.3">
      <c r="A436" s="507" t="s">
        <v>1620</v>
      </c>
      <c r="B436" s="508" t="s">
        <v>1508</v>
      </c>
      <c r="C436" s="508" t="s">
        <v>1480</v>
      </c>
      <c r="D436" s="508" t="s">
        <v>1499</v>
      </c>
      <c r="E436" s="508" t="s">
        <v>1500</v>
      </c>
      <c r="F436" s="512"/>
      <c r="G436" s="512"/>
      <c r="H436" s="512"/>
      <c r="I436" s="512"/>
      <c r="J436" s="512"/>
      <c r="K436" s="512"/>
      <c r="L436" s="512"/>
      <c r="M436" s="512"/>
      <c r="N436" s="512">
        <v>1</v>
      </c>
      <c r="O436" s="512">
        <v>347</v>
      </c>
      <c r="P436" s="549"/>
      <c r="Q436" s="513">
        <v>347</v>
      </c>
    </row>
    <row r="437" spans="1:17" ht="14.4" customHeight="1" x14ac:dyDescent="0.3">
      <c r="A437" s="507" t="s">
        <v>1620</v>
      </c>
      <c r="B437" s="508" t="s">
        <v>1508</v>
      </c>
      <c r="C437" s="508" t="s">
        <v>1480</v>
      </c>
      <c r="D437" s="508" t="s">
        <v>1534</v>
      </c>
      <c r="E437" s="508" t="s">
        <v>1535</v>
      </c>
      <c r="F437" s="512">
        <v>1</v>
      </c>
      <c r="G437" s="512">
        <v>17</v>
      </c>
      <c r="H437" s="512"/>
      <c r="I437" s="512">
        <v>17</v>
      </c>
      <c r="J437" s="512"/>
      <c r="K437" s="512"/>
      <c r="L437" s="512"/>
      <c r="M437" s="512"/>
      <c r="N437" s="512"/>
      <c r="O437" s="512"/>
      <c r="P437" s="549"/>
      <c r="Q437" s="513"/>
    </row>
    <row r="438" spans="1:17" ht="14.4" customHeight="1" x14ac:dyDescent="0.3">
      <c r="A438" s="507" t="s">
        <v>1620</v>
      </c>
      <c r="B438" s="508" t="s">
        <v>1508</v>
      </c>
      <c r="C438" s="508" t="s">
        <v>1480</v>
      </c>
      <c r="D438" s="508" t="s">
        <v>1534</v>
      </c>
      <c r="E438" s="508" t="s">
        <v>1536</v>
      </c>
      <c r="F438" s="512">
        <v>1</v>
      </c>
      <c r="G438" s="512">
        <v>17</v>
      </c>
      <c r="H438" s="512">
        <v>0.33333333333333331</v>
      </c>
      <c r="I438" s="512">
        <v>17</v>
      </c>
      <c r="J438" s="512">
        <v>3</v>
      </c>
      <c r="K438" s="512">
        <v>51</v>
      </c>
      <c r="L438" s="512">
        <v>1</v>
      </c>
      <c r="M438" s="512">
        <v>17</v>
      </c>
      <c r="N438" s="512"/>
      <c r="O438" s="512"/>
      <c r="P438" s="549"/>
      <c r="Q438" s="513"/>
    </row>
    <row r="439" spans="1:17" ht="14.4" customHeight="1" x14ac:dyDescent="0.3">
      <c r="A439" s="507" t="s">
        <v>1620</v>
      </c>
      <c r="B439" s="508" t="s">
        <v>1508</v>
      </c>
      <c r="C439" s="508" t="s">
        <v>1480</v>
      </c>
      <c r="D439" s="508" t="s">
        <v>1537</v>
      </c>
      <c r="E439" s="508" t="s">
        <v>1539</v>
      </c>
      <c r="F439" s="512">
        <v>1</v>
      </c>
      <c r="G439" s="512">
        <v>273</v>
      </c>
      <c r="H439" s="512"/>
      <c r="I439" s="512">
        <v>273</v>
      </c>
      <c r="J439" s="512"/>
      <c r="K439" s="512"/>
      <c r="L439" s="512"/>
      <c r="M439" s="512"/>
      <c r="N439" s="512"/>
      <c r="O439" s="512"/>
      <c r="P439" s="549"/>
      <c r="Q439" s="513"/>
    </row>
    <row r="440" spans="1:17" ht="14.4" customHeight="1" x14ac:dyDescent="0.3">
      <c r="A440" s="507" t="s">
        <v>1620</v>
      </c>
      <c r="B440" s="508" t="s">
        <v>1508</v>
      </c>
      <c r="C440" s="508" t="s">
        <v>1480</v>
      </c>
      <c r="D440" s="508" t="s">
        <v>1540</v>
      </c>
      <c r="E440" s="508" t="s">
        <v>1541</v>
      </c>
      <c r="F440" s="512">
        <v>1</v>
      </c>
      <c r="G440" s="512">
        <v>142</v>
      </c>
      <c r="H440" s="512">
        <v>1</v>
      </c>
      <c r="I440" s="512">
        <v>142</v>
      </c>
      <c r="J440" s="512">
        <v>1</v>
      </c>
      <c r="K440" s="512">
        <v>142</v>
      </c>
      <c r="L440" s="512">
        <v>1</v>
      </c>
      <c r="M440" s="512">
        <v>142</v>
      </c>
      <c r="N440" s="512"/>
      <c r="O440" s="512"/>
      <c r="P440" s="549"/>
      <c r="Q440" s="513"/>
    </row>
    <row r="441" spans="1:17" ht="14.4" customHeight="1" x14ac:dyDescent="0.3">
      <c r="A441" s="507" t="s">
        <v>1620</v>
      </c>
      <c r="B441" s="508" t="s">
        <v>1508</v>
      </c>
      <c r="C441" s="508" t="s">
        <v>1480</v>
      </c>
      <c r="D441" s="508" t="s">
        <v>1542</v>
      </c>
      <c r="E441" s="508" t="s">
        <v>1541</v>
      </c>
      <c r="F441" s="512"/>
      <c r="G441" s="512"/>
      <c r="H441" s="512"/>
      <c r="I441" s="512"/>
      <c r="J441" s="512">
        <v>1</v>
      </c>
      <c r="K441" s="512">
        <v>78</v>
      </c>
      <c r="L441" s="512">
        <v>1</v>
      </c>
      <c r="M441" s="512">
        <v>78</v>
      </c>
      <c r="N441" s="512"/>
      <c r="O441" s="512"/>
      <c r="P441" s="549"/>
      <c r="Q441" s="513"/>
    </row>
    <row r="442" spans="1:17" ht="14.4" customHeight="1" x14ac:dyDescent="0.3">
      <c r="A442" s="507" t="s">
        <v>1620</v>
      </c>
      <c r="B442" s="508" t="s">
        <v>1508</v>
      </c>
      <c r="C442" s="508" t="s">
        <v>1480</v>
      </c>
      <c r="D442" s="508" t="s">
        <v>1543</v>
      </c>
      <c r="E442" s="508" t="s">
        <v>1544</v>
      </c>
      <c r="F442" s="512">
        <v>1</v>
      </c>
      <c r="G442" s="512">
        <v>313</v>
      </c>
      <c r="H442" s="512">
        <v>0.99681528662420382</v>
      </c>
      <c r="I442" s="512">
        <v>313</v>
      </c>
      <c r="J442" s="512">
        <v>1</v>
      </c>
      <c r="K442" s="512">
        <v>314</v>
      </c>
      <c r="L442" s="512">
        <v>1</v>
      </c>
      <c r="M442" s="512">
        <v>314</v>
      </c>
      <c r="N442" s="512"/>
      <c r="O442" s="512"/>
      <c r="P442" s="549"/>
      <c r="Q442" s="513"/>
    </row>
    <row r="443" spans="1:17" ht="14.4" customHeight="1" x14ac:dyDescent="0.3">
      <c r="A443" s="507" t="s">
        <v>1620</v>
      </c>
      <c r="B443" s="508" t="s">
        <v>1508</v>
      </c>
      <c r="C443" s="508" t="s">
        <v>1480</v>
      </c>
      <c r="D443" s="508" t="s">
        <v>1501</v>
      </c>
      <c r="E443" s="508" t="s">
        <v>1502</v>
      </c>
      <c r="F443" s="512"/>
      <c r="G443" s="512"/>
      <c r="H443" s="512"/>
      <c r="I443" s="512"/>
      <c r="J443" s="512">
        <v>1</v>
      </c>
      <c r="K443" s="512">
        <v>328</v>
      </c>
      <c r="L443" s="512">
        <v>1</v>
      </c>
      <c r="M443" s="512">
        <v>328</v>
      </c>
      <c r="N443" s="512">
        <v>1</v>
      </c>
      <c r="O443" s="512">
        <v>328</v>
      </c>
      <c r="P443" s="549">
        <v>1</v>
      </c>
      <c r="Q443" s="513">
        <v>328</v>
      </c>
    </row>
    <row r="444" spans="1:17" ht="14.4" customHeight="1" x14ac:dyDescent="0.3">
      <c r="A444" s="507" t="s">
        <v>1620</v>
      </c>
      <c r="B444" s="508" t="s">
        <v>1508</v>
      </c>
      <c r="C444" s="508" t="s">
        <v>1480</v>
      </c>
      <c r="D444" s="508" t="s">
        <v>1545</v>
      </c>
      <c r="E444" s="508" t="s">
        <v>1547</v>
      </c>
      <c r="F444" s="512">
        <v>1</v>
      </c>
      <c r="G444" s="512">
        <v>163</v>
      </c>
      <c r="H444" s="512">
        <v>0.5</v>
      </c>
      <c r="I444" s="512">
        <v>163</v>
      </c>
      <c r="J444" s="512">
        <v>2</v>
      </c>
      <c r="K444" s="512">
        <v>326</v>
      </c>
      <c r="L444" s="512">
        <v>1</v>
      </c>
      <c r="M444" s="512">
        <v>163</v>
      </c>
      <c r="N444" s="512"/>
      <c r="O444" s="512"/>
      <c r="P444" s="549"/>
      <c r="Q444" s="513"/>
    </row>
    <row r="445" spans="1:17" ht="14.4" customHeight="1" x14ac:dyDescent="0.3">
      <c r="A445" s="507" t="s">
        <v>1621</v>
      </c>
      <c r="B445" s="508" t="s">
        <v>1508</v>
      </c>
      <c r="C445" s="508" t="s">
        <v>1480</v>
      </c>
      <c r="D445" s="508" t="s">
        <v>1512</v>
      </c>
      <c r="E445" s="508" t="s">
        <v>1513</v>
      </c>
      <c r="F445" s="512">
        <v>4</v>
      </c>
      <c r="G445" s="512">
        <v>844</v>
      </c>
      <c r="H445" s="512">
        <v>1.3333333333333333</v>
      </c>
      <c r="I445" s="512">
        <v>211</v>
      </c>
      <c r="J445" s="512">
        <v>3</v>
      </c>
      <c r="K445" s="512">
        <v>633</v>
      </c>
      <c r="L445" s="512">
        <v>1</v>
      </c>
      <c r="M445" s="512">
        <v>211</v>
      </c>
      <c r="N445" s="512">
        <v>5</v>
      </c>
      <c r="O445" s="512">
        <v>1060</v>
      </c>
      <c r="P445" s="549">
        <v>1.6745655608214849</v>
      </c>
      <c r="Q445" s="513">
        <v>212</v>
      </c>
    </row>
    <row r="446" spans="1:17" ht="14.4" customHeight="1" x14ac:dyDescent="0.3">
      <c r="A446" s="507" t="s">
        <v>1621</v>
      </c>
      <c r="B446" s="508" t="s">
        <v>1508</v>
      </c>
      <c r="C446" s="508" t="s">
        <v>1480</v>
      </c>
      <c r="D446" s="508" t="s">
        <v>1514</v>
      </c>
      <c r="E446" s="508" t="s">
        <v>1513</v>
      </c>
      <c r="F446" s="512">
        <v>3</v>
      </c>
      <c r="G446" s="512">
        <v>261</v>
      </c>
      <c r="H446" s="512">
        <v>1</v>
      </c>
      <c r="I446" s="512">
        <v>87</v>
      </c>
      <c r="J446" s="512">
        <v>3</v>
      </c>
      <c r="K446" s="512">
        <v>261</v>
      </c>
      <c r="L446" s="512">
        <v>1</v>
      </c>
      <c r="M446" s="512">
        <v>87</v>
      </c>
      <c r="N446" s="512">
        <v>2</v>
      </c>
      <c r="O446" s="512">
        <v>174</v>
      </c>
      <c r="P446" s="549">
        <v>0.66666666666666663</v>
      </c>
      <c r="Q446" s="513">
        <v>87</v>
      </c>
    </row>
    <row r="447" spans="1:17" ht="14.4" customHeight="1" x14ac:dyDescent="0.3">
      <c r="A447" s="507" t="s">
        <v>1621</v>
      </c>
      <c r="B447" s="508" t="s">
        <v>1508</v>
      </c>
      <c r="C447" s="508" t="s">
        <v>1480</v>
      </c>
      <c r="D447" s="508" t="s">
        <v>1515</v>
      </c>
      <c r="E447" s="508" t="s">
        <v>1516</v>
      </c>
      <c r="F447" s="512"/>
      <c r="G447" s="512"/>
      <c r="H447" s="512"/>
      <c r="I447" s="512"/>
      <c r="J447" s="512">
        <v>19</v>
      </c>
      <c r="K447" s="512">
        <v>5719</v>
      </c>
      <c r="L447" s="512">
        <v>1</v>
      </c>
      <c r="M447" s="512">
        <v>301</v>
      </c>
      <c r="N447" s="512"/>
      <c r="O447" s="512"/>
      <c r="P447" s="549"/>
      <c r="Q447" s="513"/>
    </row>
    <row r="448" spans="1:17" ht="14.4" customHeight="1" x14ac:dyDescent="0.3">
      <c r="A448" s="507" t="s">
        <v>1621</v>
      </c>
      <c r="B448" s="508" t="s">
        <v>1508</v>
      </c>
      <c r="C448" s="508" t="s">
        <v>1480</v>
      </c>
      <c r="D448" s="508" t="s">
        <v>1517</v>
      </c>
      <c r="E448" s="508" t="s">
        <v>1518</v>
      </c>
      <c r="F448" s="512"/>
      <c r="G448" s="512"/>
      <c r="H448" s="512"/>
      <c r="I448" s="512"/>
      <c r="J448" s="512">
        <v>3</v>
      </c>
      <c r="K448" s="512">
        <v>297</v>
      </c>
      <c r="L448" s="512">
        <v>1</v>
      </c>
      <c r="M448" s="512">
        <v>99</v>
      </c>
      <c r="N448" s="512"/>
      <c r="O448" s="512"/>
      <c r="P448" s="549"/>
      <c r="Q448" s="513"/>
    </row>
    <row r="449" spans="1:17" ht="14.4" customHeight="1" x14ac:dyDescent="0.3">
      <c r="A449" s="507" t="s">
        <v>1621</v>
      </c>
      <c r="B449" s="508" t="s">
        <v>1508</v>
      </c>
      <c r="C449" s="508" t="s">
        <v>1480</v>
      </c>
      <c r="D449" s="508" t="s">
        <v>1522</v>
      </c>
      <c r="E449" s="508" t="s">
        <v>1523</v>
      </c>
      <c r="F449" s="512">
        <v>1</v>
      </c>
      <c r="G449" s="512">
        <v>137</v>
      </c>
      <c r="H449" s="512">
        <v>0.33333333333333331</v>
      </c>
      <c r="I449" s="512">
        <v>137</v>
      </c>
      <c r="J449" s="512">
        <v>3</v>
      </c>
      <c r="K449" s="512">
        <v>411</v>
      </c>
      <c r="L449" s="512">
        <v>1</v>
      </c>
      <c r="M449" s="512">
        <v>137</v>
      </c>
      <c r="N449" s="512">
        <v>5</v>
      </c>
      <c r="O449" s="512">
        <v>685</v>
      </c>
      <c r="P449" s="549">
        <v>1.6666666666666667</v>
      </c>
      <c r="Q449" s="513">
        <v>137</v>
      </c>
    </row>
    <row r="450" spans="1:17" ht="14.4" customHeight="1" x14ac:dyDescent="0.3">
      <c r="A450" s="507" t="s">
        <v>1621</v>
      </c>
      <c r="B450" s="508" t="s">
        <v>1508</v>
      </c>
      <c r="C450" s="508" t="s">
        <v>1480</v>
      </c>
      <c r="D450" s="508" t="s">
        <v>1524</v>
      </c>
      <c r="E450" s="508" t="s">
        <v>1523</v>
      </c>
      <c r="F450" s="512">
        <v>3</v>
      </c>
      <c r="G450" s="512">
        <v>549</v>
      </c>
      <c r="H450" s="512">
        <v>1</v>
      </c>
      <c r="I450" s="512">
        <v>183</v>
      </c>
      <c r="J450" s="512">
        <v>3</v>
      </c>
      <c r="K450" s="512">
        <v>549</v>
      </c>
      <c r="L450" s="512">
        <v>1</v>
      </c>
      <c r="M450" s="512">
        <v>183</v>
      </c>
      <c r="N450" s="512">
        <v>2</v>
      </c>
      <c r="O450" s="512">
        <v>368</v>
      </c>
      <c r="P450" s="549">
        <v>0.67030965391621133</v>
      </c>
      <c r="Q450" s="513">
        <v>184</v>
      </c>
    </row>
    <row r="451" spans="1:17" ht="14.4" customHeight="1" x14ac:dyDescent="0.3">
      <c r="A451" s="507" t="s">
        <v>1621</v>
      </c>
      <c r="B451" s="508" t="s">
        <v>1508</v>
      </c>
      <c r="C451" s="508" t="s">
        <v>1480</v>
      </c>
      <c r="D451" s="508" t="s">
        <v>1529</v>
      </c>
      <c r="E451" s="508" t="s">
        <v>1530</v>
      </c>
      <c r="F451" s="512"/>
      <c r="G451" s="512"/>
      <c r="H451" s="512"/>
      <c r="I451" s="512"/>
      <c r="J451" s="512">
        <v>1</v>
      </c>
      <c r="K451" s="512">
        <v>608</v>
      </c>
      <c r="L451" s="512">
        <v>1</v>
      </c>
      <c r="M451" s="512">
        <v>608</v>
      </c>
      <c r="N451" s="512">
        <v>1</v>
      </c>
      <c r="O451" s="512">
        <v>609</v>
      </c>
      <c r="P451" s="549">
        <v>1.0016447368421053</v>
      </c>
      <c r="Q451" s="513">
        <v>609</v>
      </c>
    </row>
    <row r="452" spans="1:17" ht="14.4" customHeight="1" x14ac:dyDescent="0.3">
      <c r="A452" s="507" t="s">
        <v>1621</v>
      </c>
      <c r="B452" s="508" t="s">
        <v>1508</v>
      </c>
      <c r="C452" s="508" t="s">
        <v>1480</v>
      </c>
      <c r="D452" s="508" t="s">
        <v>1529</v>
      </c>
      <c r="E452" s="508" t="s">
        <v>1531</v>
      </c>
      <c r="F452" s="512">
        <v>1</v>
      </c>
      <c r="G452" s="512">
        <v>608</v>
      </c>
      <c r="H452" s="512"/>
      <c r="I452" s="512">
        <v>608</v>
      </c>
      <c r="J452" s="512"/>
      <c r="K452" s="512"/>
      <c r="L452" s="512"/>
      <c r="M452" s="512"/>
      <c r="N452" s="512"/>
      <c r="O452" s="512"/>
      <c r="P452" s="549"/>
      <c r="Q452" s="513"/>
    </row>
    <row r="453" spans="1:17" ht="14.4" customHeight="1" x14ac:dyDescent="0.3">
      <c r="A453" s="507" t="s">
        <v>1621</v>
      </c>
      <c r="B453" s="508" t="s">
        <v>1508</v>
      </c>
      <c r="C453" s="508" t="s">
        <v>1480</v>
      </c>
      <c r="D453" s="508" t="s">
        <v>1532</v>
      </c>
      <c r="E453" s="508" t="s">
        <v>1533</v>
      </c>
      <c r="F453" s="512">
        <v>1</v>
      </c>
      <c r="G453" s="512">
        <v>173</v>
      </c>
      <c r="H453" s="512">
        <v>0.5</v>
      </c>
      <c r="I453" s="512">
        <v>173</v>
      </c>
      <c r="J453" s="512">
        <v>2</v>
      </c>
      <c r="K453" s="512">
        <v>346</v>
      </c>
      <c r="L453" s="512">
        <v>1</v>
      </c>
      <c r="M453" s="512">
        <v>173</v>
      </c>
      <c r="N453" s="512">
        <v>2</v>
      </c>
      <c r="O453" s="512">
        <v>348</v>
      </c>
      <c r="P453" s="549">
        <v>1.0057803468208093</v>
      </c>
      <c r="Q453" s="513">
        <v>174</v>
      </c>
    </row>
    <row r="454" spans="1:17" ht="14.4" customHeight="1" x14ac:dyDescent="0.3">
      <c r="A454" s="507" t="s">
        <v>1621</v>
      </c>
      <c r="B454" s="508" t="s">
        <v>1508</v>
      </c>
      <c r="C454" s="508" t="s">
        <v>1480</v>
      </c>
      <c r="D454" s="508" t="s">
        <v>1534</v>
      </c>
      <c r="E454" s="508" t="s">
        <v>1535</v>
      </c>
      <c r="F454" s="512">
        <v>3</v>
      </c>
      <c r="G454" s="512">
        <v>51</v>
      </c>
      <c r="H454" s="512">
        <v>1.5</v>
      </c>
      <c r="I454" s="512">
        <v>17</v>
      </c>
      <c r="J454" s="512">
        <v>2</v>
      </c>
      <c r="K454" s="512">
        <v>34</v>
      </c>
      <c r="L454" s="512">
        <v>1</v>
      </c>
      <c r="M454" s="512">
        <v>17</v>
      </c>
      <c r="N454" s="512">
        <v>6</v>
      </c>
      <c r="O454" s="512">
        <v>102</v>
      </c>
      <c r="P454" s="549">
        <v>3</v>
      </c>
      <c r="Q454" s="513">
        <v>17</v>
      </c>
    </row>
    <row r="455" spans="1:17" ht="14.4" customHeight="1" x14ac:dyDescent="0.3">
      <c r="A455" s="507" t="s">
        <v>1621</v>
      </c>
      <c r="B455" s="508" t="s">
        <v>1508</v>
      </c>
      <c r="C455" s="508" t="s">
        <v>1480</v>
      </c>
      <c r="D455" s="508" t="s">
        <v>1534</v>
      </c>
      <c r="E455" s="508" t="s">
        <v>1536</v>
      </c>
      <c r="F455" s="512">
        <v>3</v>
      </c>
      <c r="G455" s="512">
        <v>51</v>
      </c>
      <c r="H455" s="512">
        <v>1</v>
      </c>
      <c r="I455" s="512">
        <v>17</v>
      </c>
      <c r="J455" s="512">
        <v>3</v>
      </c>
      <c r="K455" s="512">
        <v>51</v>
      </c>
      <c r="L455" s="512">
        <v>1</v>
      </c>
      <c r="M455" s="512">
        <v>17</v>
      </c>
      <c r="N455" s="512">
        <v>2</v>
      </c>
      <c r="O455" s="512">
        <v>34</v>
      </c>
      <c r="P455" s="549">
        <v>0.66666666666666663</v>
      </c>
      <c r="Q455" s="513">
        <v>17</v>
      </c>
    </row>
    <row r="456" spans="1:17" ht="14.4" customHeight="1" x14ac:dyDescent="0.3">
      <c r="A456" s="507" t="s">
        <v>1621</v>
      </c>
      <c r="B456" s="508" t="s">
        <v>1508</v>
      </c>
      <c r="C456" s="508" t="s">
        <v>1480</v>
      </c>
      <c r="D456" s="508" t="s">
        <v>1537</v>
      </c>
      <c r="E456" s="508" t="s">
        <v>1538</v>
      </c>
      <c r="F456" s="512">
        <v>1</v>
      </c>
      <c r="G456" s="512">
        <v>273</v>
      </c>
      <c r="H456" s="512"/>
      <c r="I456" s="512">
        <v>273</v>
      </c>
      <c r="J456" s="512"/>
      <c r="K456" s="512"/>
      <c r="L456" s="512"/>
      <c r="M456" s="512"/>
      <c r="N456" s="512">
        <v>1</v>
      </c>
      <c r="O456" s="512">
        <v>274</v>
      </c>
      <c r="P456" s="549"/>
      <c r="Q456" s="513">
        <v>274</v>
      </c>
    </row>
    <row r="457" spans="1:17" ht="14.4" customHeight="1" x14ac:dyDescent="0.3">
      <c r="A457" s="507" t="s">
        <v>1621</v>
      </c>
      <c r="B457" s="508" t="s">
        <v>1508</v>
      </c>
      <c r="C457" s="508" t="s">
        <v>1480</v>
      </c>
      <c r="D457" s="508" t="s">
        <v>1540</v>
      </c>
      <c r="E457" s="508" t="s">
        <v>1541</v>
      </c>
      <c r="F457" s="512">
        <v>2</v>
      </c>
      <c r="G457" s="512">
        <v>284</v>
      </c>
      <c r="H457" s="512"/>
      <c r="I457" s="512">
        <v>142</v>
      </c>
      <c r="J457" s="512"/>
      <c r="K457" s="512"/>
      <c r="L457" s="512"/>
      <c r="M457" s="512"/>
      <c r="N457" s="512">
        <v>1</v>
      </c>
      <c r="O457" s="512">
        <v>142</v>
      </c>
      <c r="P457" s="549"/>
      <c r="Q457" s="513">
        <v>142</v>
      </c>
    </row>
    <row r="458" spans="1:17" ht="14.4" customHeight="1" x14ac:dyDescent="0.3">
      <c r="A458" s="507" t="s">
        <v>1621</v>
      </c>
      <c r="B458" s="508" t="s">
        <v>1508</v>
      </c>
      <c r="C458" s="508" t="s">
        <v>1480</v>
      </c>
      <c r="D458" s="508" t="s">
        <v>1542</v>
      </c>
      <c r="E458" s="508" t="s">
        <v>1541</v>
      </c>
      <c r="F458" s="512">
        <v>1</v>
      </c>
      <c r="G458" s="512">
        <v>78</v>
      </c>
      <c r="H458" s="512">
        <v>0.33333333333333331</v>
      </c>
      <c r="I458" s="512">
        <v>78</v>
      </c>
      <c r="J458" s="512">
        <v>3</v>
      </c>
      <c r="K458" s="512">
        <v>234</v>
      </c>
      <c r="L458" s="512">
        <v>1</v>
      </c>
      <c r="M458" s="512">
        <v>78</v>
      </c>
      <c r="N458" s="512">
        <v>5</v>
      </c>
      <c r="O458" s="512">
        <v>391</v>
      </c>
      <c r="P458" s="549">
        <v>1.670940170940171</v>
      </c>
      <c r="Q458" s="513">
        <v>78.2</v>
      </c>
    </row>
    <row r="459" spans="1:17" ht="14.4" customHeight="1" x14ac:dyDescent="0.3">
      <c r="A459" s="507" t="s">
        <v>1621</v>
      </c>
      <c r="B459" s="508" t="s">
        <v>1508</v>
      </c>
      <c r="C459" s="508" t="s">
        <v>1480</v>
      </c>
      <c r="D459" s="508" t="s">
        <v>1543</v>
      </c>
      <c r="E459" s="508" t="s">
        <v>1544</v>
      </c>
      <c r="F459" s="512">
        <v>2</v>
      </c>
      <c r="G459" s="512">
        <v>626</v>
      </c>
      <c r="H459" s="512"/>
      <c r="I459" s="512">
        <v>313</v>
      </c>
      <c r="J459" s="512"/>
      <c r="K459" s="512"/>
      <c r="L459" s="512"/>
      <c r="M459" s="512"/>
      <c r="N459" s="512">
        <v>1</v>
      </c>
      <c r="O459" s="512">
        <v>314</v>
      </c>
      <c r="P459" s="549"/>
      <c r="Q459" s="513">
        <v>314</v>
      </c>
    </row>
    <row r="460" spans="1:17" ht="14.4" customHeight="1" x14ac:dyDescent="0.3">
      <c r="A460" s="507" t="s">
        <v>1621</v>
      </c>
      <c r="B460" s="508" t="s">
        <v>1508</v>
      </c>
      <c r="C460" s="508" t="s">
        <v>1480</v>
      </c>
      <c r="D460" s="508" t="s">
        <v>1545</v>
      </c>
      <c r="E460" s="508" t="s">
        <v>1546</v>
      </c>
      <c r="F460" s="512"/>
      <c r="G460" s="512"/>
      <c r="H460" s="512"/>
      <c r="I460" s="512"/>
      <c r="J460" s="512"/>
      <c r="K460" s="512"/>
      <c r="L460" s="512"/>
      <c r="M460" s="512"/>
      <c r="N460" s="512">
        <v>3</v>
      </c>
      <c r="O460" s="512">
        <v>490</v>
      </c>
      <c r="P460" s="549"/>
      <c r="Q460" s="513">
        <v>163.33333333333334</v>
      </c>
    </row>
    <row r="461" spans="1:17" ht="14.4" customHeight="1" x14ac:dyDescent="0.3">
      <c r="A461" s="507" t="s">
        <v>1621</v>
      </c>
      <c r="B461" s="508" t="s">
        <v>1508</v>
      </c>
      <c r="C461" s="508" t="s">
        <v>1480</v>
      </c>
      <c r="D461" s="508" t="s">
        <v>1545</v>
      </c>
      <c r="E461" s="508" t="s">
        <v>1547</v>
      </c>
      <c r="F461" s="512"/>
      <c r="G461" s="512"/>
      <c r="H461" s="512"/>
      <c r="I461" s="512"/>
      <c r="J461" s="512">
        <v>2</v>
      </c>
      <c r="K461" s="512">
        <v>326</v>
      </c>
      <c r="L461" s="512">
        <v>1</v>
      </c>
      <c r="M461" s="512">
        <v>163</v>
      </c>
      <c r="N461" s="512">
        <v>2</v>
      </c>
      <c r="O461" s="512">
        <v>326</v>
      </c>
      <c r="P461" s="549">
        <v>1</v>
      </c>
      <c r="Q461" s="513">
        <v>163</v>
      </c>
    </row>
    <row r="462" spans="1:17" ht="14.4" customHeight="1" x14ac:dyDescent="0.3">
      <c r="A462" s="507" t="s">
        <v>1621</v>
      </c>
      <c r="B462" s="508" t="s">
        <v>1508</v>
      </c>
      <c r="C462" s="508" t="s">
        <v>1480</v>
      </c>
      <c r="D462" s="508" t="s">
        <v>1549</v>
      </c>
      <c r="E462" s="508" t="s">
        <v>1513</v>
      </c>
      <c r="F462" s="512">
        <v>1</v>
      </c>
      <c r="G462" s="512">
        <v>72</v>
      </c>
      <c r="H462" s="512">
        <v>0.16666666666666666</v>
      </c>
      <c r="I462" s="512">
        <v>72</v>
      </c>
      <c r="J462" s="512">
        <v>6</v>
      </c>
      <c r="K462" s="512">
        <v>432</v>
      </c>
      <c r="L462" s="512">
        <v>1</v>
      </c>
      <c r="M462" s="512">
        <v>72</v>
      </c>
      <c r="N462" s="512">
        <v>9</v>
      </c>
      <c r="O462" s="512">
        <v>650</v>
      </c>
      <c r="P462" s="549">
        <v>1.5046296296296295</v>
      </c>
      <c r="Q462" s="513">
        <v>72.222222222222229</v>
      </c>
    </row>
    <row r="463" spans="1:17" ht="14.4" customHeight="1" x14ac:dyDescent="0.3">
      <c r="A463" s="507" t="s">
        <v>1621</v>
      </c>
      <c r="B463" s="508" t="s">
        <v>1508</v>
      </c>
      <c r="C463" s="508" t="s">
        <v>1480</v>
      </c>
      <c r="D463" s="508" t="s">
        <v>1553</v>
      </c>
      <c r="E463" s="508" t="s">
        <v>1554</v>
      </c>
      <c r="F463" s="512">
        <v>1</v>
      </c>
      <c r="G463" s="512">
        <v>229</v>
      </c>
      <c r="H463" s="512">
        <v>0.9956521739130435</v>
      </c>
      <c r="I463" s="512">
        <v>229</v>
      </c>
      <c r="J463" s="512">
        <v>1</v>
      </c>
      <c r="K463" s="512">
        <v>230</v>
      </c>
      <c r="L463" s="512">
        <v>1</v>
      </c>
      <c r="M463" s="512">
        <v>230</v>
      </c>
      <c r="N463" s="512"/>
      <c r="O463" s="512"/>
      <c r="P463" s="549"/>
      <c r="Q463" s="513"/>
    </row>
    <row r="464" spans="1:17" ht="14.4" customHeight="1" x14ac:dyDescent="0.3">
      <c r="A464" s="507" t="s">
        <v>1621</v>
      </c>
      <c r="B464" s="508" t="s">
        <v>1508</v>
      </c>
      <c r="C464" s="508" t="s">
        <v>1480</v>
      </c>
      <c r="D464" s="508" t="s">
        <v>1553</v>
      </c>
      <c r="E464" s="508" t="s">
        <v>1555</v>
      </c>
      <c r="F464" s="512">
        <v>2</v>
      </c>
      <c r="G464" s="512">
        <v>458</v>
      </c>
      <c r="H464" s="512"/>
      <c r="I464" s="512">
        <v>229</v>
      </c>
      <c r="J464" s="512"/>
      <c r="K464" s="512"/>
      <c r="L464" s="512"/>
      <c r="M464" s="512"/>
      <c r="N464" s="512"/>
      <c r="O464" s="512"/>
      <c r="P464" s="549"/>
      <c r="Q464" s="513"/>
    </row>
    <row r="465" spans="1:17" ht="14.4" customHeight="1" x14ac:dyDescent="0.3">
      <c r="A465" s="507" t="s">
        <v>1621</v>
      </c>
      <c r="B465" s="508" t="s">
        <v>1508</v>
      </c>
      <c r="C465" s="508" t="s">
        <v>1480</v>
      </c>
      <c r="D465" s="508" t="s">
        <v>1556</v>
      </c>
      <c r="E465" s="508" t="s">
        <v>1557</v>
      </c>
      <c r="F465" s="512"/>
      <c r="G465" s="512"/>
      <c r="H465" s="512"/>
      <c r="I465" s="512"/>
      <c r="J465" s="512">
        <v>2</v>
      </c>
      <c r="K465" s="512">
        <v>2422</v>
      </c>
      <c r="L465" s="512">
        <v>1</v>
      </c>
      <c r="M465" s="512">
        <v>1211</v>
      </c>
      <c r="N465" s="512"/>
      <c r="O465" s="512"/>
      <c r="P465" s="549"/>
      <c r="Q465" s="513"/>
    </row>
    <row r="466" spans="1:17" ht="14.4" customHeight="1" x14ac:dyDescent="0.3">
      <c r="A466" s="507" t="s">
        <v>1621</v>
      </c>
      <c r="B466" s="508" t="s">
        <v>1508</v>
      </c>
      <c r="C466" s="508" t="s">
        <v>1480</v>
      </c>
      <c r="D466" s="508" t="s">
        <v>1558</v>
      </c>
      <c r="E466" s="508" t="s">
        <v>1559</v>
      </c>
      <c r="F466" s="512"/>
      <c r="G466" s="512"/>
      <c r="H466" s="512"/>
      <c r="I466" s="512"/>
      <c r="J466" s="512">
        <v>2</v>
      </c>
      <c r="K466" s="512">
        <v>228</v>
      </c>
      <c r="L466" s="512">
        <v>1</v>
      </c>
      <c r="M466" s="512">
        <v>114</v>
      </c>
      <c r="N466" s="512"/>
      <c r="O466" s="512"/>
      <c r="P466" s="549"/>
      <c r="Q466" s="513"/>
    </row>
    <row r="467" spans="1:17" ht="14.4" customHeight="1" x14ac:dyDescent="0.3">
      <c r="A467" s="507" t="s">
        <v>1621</v>
      </c>
      <c r="B467" s="508" t="s">
        <v>1508</v>
      </c>
      <c r="C467" s="508" t="s">
        <v>1480</v>
      </c>
      <c r="D467" s="508" t="s">
        <v>1568</v>
      </c>
      <c r="E467" s="508" t="s">
        <v>1569</v>
      </c>
      <c r="F467" s="512">
        <v>1</v>
      </c>
      <c r="G467" s="512">
        <v>1064</v>
      </c>
      <c r="H467" s="512">
        <v>0.99906103286384973</v>
      </c>
      <c r="I467" s="512">
        <v>1064</v>
      </c>
      <c r="J467" s="512">
        <v>1</v>
      </c>
      <c r="K467" s="512">
        <v>1065</v>
      </c>
      <c r="L467" s="512">
        <v>1</v>
      </c>
      <c r="M467" s="512">
        <v>1065</v>
      </c>
      <c r="N467" s="512">
        <v>1</v>
      </c>
      <c r="O467" s="512">
        <v>1067</v>
      </c>
      <c r="P467" s="549">
        <v>1.0018779342723005</v>
      </c>
      <c r="Q467" s="513">
        <v>1067</v>
      </c>
    </row>
    <row r="468" spans="1:17" ht="14.4" customHeight="1" x14ac:dyDescent="0.3">
      <c r="A468" s="507" t="s">
        <v>1622</v>
      </c>
      <c r="B468" s="508" t="s">
        <v>1508</v>
      </c>
      <c r="C468" s="508" t="s">
        <v>1480</v>
      </c>
      <c r="D468" s="508" t="s">
        <v>1512</v>
      </c>
      <c r="E468" s="508" t="s">
        <v>1513</v>
      </c>
      <c r="F468" s="512">
        <v>54</v>
      </c>
      <c r="G468" s="512">
        <v>11394</v>
      </c>
      <c r="H468" s="512">
        <v>1.2558139534883721</v>
      </c>
      <c r="I468" s="512">
        <v>211</v>
      </c>
      <c r="J468" s="512">
        <v>43</v>
      </c>
      <c r="K468" s="512">
        <v>9073</v>
      </c>
      <c r="L468" s="512">
        <v>1</v>
      </c>
      <c r="M468" s="512">
        <v>211</v>
      </c>
      <c r="N468" s="512">
        <v>18</v>
      </c>
      <c r="O468" s="512">
        <v>3816</v>
      </c>
      <c r="P468" s="549">
        <v>0.42058855946214041</v>
      </c>
      <c r="Q468" s="513">
        <v>212</v>
      </c>
    </row>
    <row r="469" spans="1:17" ht="14.4" customHeight="1" x14ac:dyDescent="0.3">
      <c r="A469" s="507" t="s">
        <v>1622</v>
      </c>
      <c r="B469" s="508" t="s">
        <v>1508</v>
      </c>
      <c r="C469" s="508" t="s">
        <v>1480</v>
      </c>
      <c r="D469" s="508" t="s">
        <v>1514</v>
      </c>
      <c r="E469" s="508" t="s">
        <v>1513</v>
      </c>
      <c r="F469" s="512">
        <v>10</v>
      </c>
      <c r="G469" s="512">
        <v>870</v>
      </c>
      <c r="H469" s="512">
        <v>3.3333333333333335</v>
      </c>
      <c r="I469" s="512">
        <v>87</v>
      </c>
      <c r="J469" s="512">
        <v>3</v>
      </c>
      <c r="K469" s="512">
        <v>261</v>
      </c>
      <c r="L469" s="512">
        <v>1</v>
      </c>
      <c r="M469" s="512">
        <v>87</v>
      </c>
      <c r="N469" s="512">
        <v>1</v>
      </c>
      <c r="O469" s="512">
        <v>87</v>
      </c>
      <c r="P469" s="549">
        <v>0.33333333333333331</v>
      </c>
      <c r="Q469" s="513">
        <v>87</v>
      </c>
    </row>
    <row r="470" spans="1:17" ht="14.4" customHeight="1" x14ac:dyDescent="0.3">
      <c r="A470" s="507" t="s">
        <v>1622</v>
      </c>
      <c r="B470" s="508" t="s">
        <v>1508</v>
      </c>
      <c r="C470" s="508" t="s">
        <v>1480</v>
      </c>
      <c r="D470" s="508" t="s">
        <v>1515</v>
      </c>
      <c r="E470" s="508" t="s">
        <v>1516</v>
      </c>
      <c r="F470" s="512">
        <v>380</v>
      </c>
      <c r="G470" s="512">
        <v>114380</v>
      </c>
      <c r="H470" s="512">
        <v>0.89834515366430256</v>
      </c>
      <c r="I470" s="512">
        <v>301</v>
      </c>
      <c r="J470" s="512">
        <v>423</v>
      </c>
      <c r="K470" s="512">
        <v>127323</v>
      </c>
      <c r="L470" s="512">
        <v>1</v>
      </c>
      <c r="M470" s="512">
        <v>301</v>
      </c>
      <c r="N470" s="512">
        <v>409</v>
      </c>
      <c r="O470" s="512">
        <v>123518</v>
      </c>
      <c r="P470" s="549">
        <v>0.97011537585510865</v>
      </c>
      <c r="Q470" s="513">
        <v>302</v>
      </c>
    </row>
    <row r="471" spans="1:17" ht="14.4" customHeight="1" x14ac:dyDescent="0.3">
      <c r="A471" s="507" t="s">
        <v>1622</v>
      </c>
      <c r="B471" s="508" t="s">
        <v>1508</v>
      </c>
      <c r="C471" s="508" t="s">
        <v>1480</v>
      </c>
      <c r="D471" s="508" t="s">
        <v>1517</v>
      </c>
      <c r="E471" s="508" t="s">
        <v>1518</v>
      </c>
      <c r="F471" s="512">
        <v>6</v>
      </c>
      <c r="G471" s="512">
        <v>594</v>
      </c>
      <c r="H471" s="512"/>
      <c r="I471" s="512">
        <v>99</v>
      </c>
      <c r="J471" s="512"/>
      <c r="K471" s="512"/>
      <c r="L471" s="512"/>
      <c r="M471" s="512"/>
      <c r="N471" s="512">
        <v>3</v>
      </c>
      <c r="O471" s="512">
        <v>297</v>
      </c>
      <c r="P471" s="549"/>
      <c r="Q471" s="513">
        <v>99</v>
      </c>
    </row>
    <row r="472" spans="1:17" ht="14.4" customHeight="1" x14ac:dyDescent="0.3">
      <c r="A472" s="507" t="s">
        <v>1622</v>
      </c>
      <c r="B472" s="508" t="s">
        <v>1508</v>
      </c>
      <c r="C472" s="508" t="s">
        <v>1480</v>
      </c>
      <c r="D472" s="508" t="s">
        <v>1517</v>
      </c>
      <c r="E472" s="508" t="s">
        <v>1519</v>
      </c>
      <c r="F472" s="512">
        <v>6</v>
      </c>
      <c r="G472" s="512">
        <v>594</v>
      </c>
      <c r="H472" s="512">
        <v>0.33333333333333331</v>
      </c>
      <c r="I472" s="512">
        <v>99</v>
      </c>
      <c r="J472" s="512">
        <v>18</v>
      </c>
      <c r="K472" s="512">
        <v>1782</v>
      </c>
      <c r="L472" s="512">
        <v>1</v>
      </c>
      <c r="M472" s="512">
        <v>99</v>
      </c>
      <c r="N472" s="512">
        <v>12</v>
      </c>
      <c r="O472" s="512">
        <v>1200</v>
      </c>
      <c r="P472" s="549">
        <v>0.67340067340067344</v>
      </c>
      <c r="Q472" s="513">
        <v>100</v>
      </c>
    </row>
    <row r="473" spans="1:17" ht="14.4" customHeight="1" x14ac:dyDescent="0.3">
      <c r="A473" s="507" t="s">
        <v>1622</v>
      </c>
      <c r="B473" s="508" t="s">
        <v>1508</v>
      </c>
      <c r="C473" s="508" t="s">
        <v>1480</v>
      </c>
      <c r="D473" s="508" t="s">
        <v>1520</v>
      </c>
      <c r="E473" s="508" t="s">
        <v>1521</v>
      </c>
      <c r="F473" s="512">
        <v>2</v>
      </c>
      <c r="G473" s="512">
        <v>462</v>
      </c>
      <c r="H473" s="512">
        <v>1.9913793103448276</v>
      </c>
      <c r="I473" s="512">
        <v>231</v>
      </c>
      <c r="J473" s="512">
        <v>1</v>
      </c>
      <c r="K473" s="512">
        <v>232</v>
      </c>
      <c r="L473" s="512">
        <v>1</v>
      </c>
      <c r="M473" s="512">
        <v>232</v>
      </c>
      <c r="N473" s="512"/>
      <c r="O473" s="512"/>
      <c r="P473" s="549"/>
      <c r="Q473" s="513"/>
    </row>
    <row r="474" spans="1:17" ht="14.4" customHeight="1" x14ac:dyDescent="0.3">
      <c r="A474" s="507" t="s">
        <v>1622</v>
      </c>
      <c r="B474" s="508" t="s">
        <v>1508</v>
      </c>
      <c r="C474" s="508" t="s">
        <v>1480</v>
      </c>
      <c r="D474" s="508" t="s">
        <v>1522</v>
      </c>
      <c r="E474" s="508" t="s">
        <v>1523</v>
      </c>
      <c r="F474" s="512">
        <v>303</v>
      </c>
      <c r="G474" s="512">
        <v>41511</v>
      </c>
      <c r="H474" s="512">
        <v>0.98376623376623373</v>
      </c>
      <c r="I474" s="512">
        <v>137</v>
      </c>
      <c r="J474" s="512">
        <v>308</v>
      </c>
      <c r="K474" s="512">
        <v>42196</v>
      </c>
      <c r="L474" s="512">
        <v>1</v>
      </c>
      <c r="M474" s="512">
        <v>137</v>
      </c>
      <c r="N474" s="512">
        <v>192</v>
      </c>
      <c r="O474" s="512">
        <v>26304</v>
      </c>
      <c r="P474" s="549">
        <v>0.62337662337662336</v>
      </c>
      <c r="Q474" s="513">
        <v>137</v>
      </c>
    </row>
    <row r="475" spans="1:17" ht="14.4" customHeight="1" x14ac:dyDescent="0.3">
      <c r="A475" s="507" t="s">
        <v>1622</v>
      </c>
      <c r="B475" s="508" t="s">
        <v>1508</v>
      </c>
      <c r="C475" s="508" t="s">
        <v>1480</v>
      </c>
      <c r="D475" s="508" t="s">
        <v>1524</v>
      </c>
      <c r="E475" s="508" t="s">
        <v>1523</v>
      </c>
      <c r="F475" s="512">
        <v>5</v>
      </c>
      <c r="G475" s="512">
        <v>915</v>
      </c>
      <c r="H475" s="512">
        <v>5</v>
      </c>
      <c r="I475" s="512">
        <v>183</v>
      </c>
      <c r="J475" s="512">
        <v>1</v>
      </c>
      <c r="K475" s="512">
        <v>183</v>
      </c>
      <c r="L475" s="512">
        <v>1</v>
      </c>
      <c r="M475" s="512">
        <v>183</v>
      </c>
      <c r="N475" s="512">
        <v>1</v>
      </c>
      <c r="O475" s="512">
        <v>184</v>
      </c>
      <c r="P475" s="549">
        <v>1.0054644808743169</v>
      </c>
      <c r="Q475" s="513">
        <v>184</v>
      </c>
    </row>
    <row r="476" spans="1:17" ht="14.4" customHeight="1" x14ac:dyDescent="0.3">
      <c r="A476" s="507" t="s">
        <v>1622</v>
      </c>
      <c r="B476" s="508" t="s">
        <v>1508</v>
      </c>
      <c r="C476" s="508" t="s">
        <v>1480</v>
      </c>
      <c r="D476" s="508" t="s">
        <v>1527</v>
      </c>
      <c r="E476" s="508" t="s">
        <v>1528</v>
      </c>
      <c r="F476" s="512">
        <v>3</v>
      </c>
      <c r="G476" s="512">
        <v>1917</v>
      </c>
      <c r="H476" s="512">
        <v>0.75</v>
      </c>
      <c r="I476" s="512">
        <v>639</v>
      </c>
      <c r="J476" s="512">
        <v>4</v>
      </c>
      <c r="K476" s="512">
        <v>2556</v>
      </c>
      <c r="L476" s="512">
        <v>1</v>
      </c>
      <c r="M476" s="512">
        <v>639</v>
      </c>
      <c r="N476" s="512"/>
      <c r="O476" s="512"/>
      <c r="P476" s="549"/>
      <c r="Q476" s="513"/>
    </row>
    <row r="477" spans="1:17" ht="14.4" customHeight="1" x14ac:dyDescent="0.3">
      <c r="A477" s="507" t="s">
        <v>1622</v>
      </c>
      <c r="B477" s="508" t="s">
        <v>1508</v>
      </c>
      <c r="C477" s="508" t="s">
        <v>1480</v>
      </c>
      <c r="D477" s="508" t="s">
        <v>1529</v>
      </c>
      <c r="E477" s="508" t="s">
        <v>1531</v>
      </c>
      <c r="F477" s="512">
        <v>1</v>
      </c>
      <c r="G477" s="512">
        <v>608</v>
      </c>
      <c r="H477" s="512"/>
      <c r="I477" s="512">
        <v>608</v>
      </c>
      <c r="J477" s="512"/>
      <c r="K477" s="512"/>
      <c r="L477" s="512"/>
      <c r="M477" s="512"/>
      <c r="N477" s="512"/>
      <c r="O477" s="512"/>
      <c r="P477" s="549"/>
      <c r="Q477" s="513"/>
    </row>
    <row r="478" spans="1:17" ht="14.4" customHeight="1" x14ac:dyDescent="0.3">
      <c r="A478" s="507" t="s">
        <v>1622</v>
      </c>
      <c r="B478" s="508" t="s">
        <v>1508</v>
      </c>
      <c r="C478" s="508" t="s">
        <v>1480</v>
      </c>
      <c r="D478" s="508" t="s">
        <v>1532</v>
      </c>
      <c r="E478" s="508" t="s">
        <v>1533</v>
      </c>
      <c r="F478" s="512">
        <v>20</v>
      </c>
      <c r="G478" s="512">
        <v>3460</v>
      </c>
      <c r="H478" s="512">
        <v>0.86956521739130432</v>
      </c>
      <c r="I478" s="512">
        <v>173</v>
      </c>
      <c r="J478" s="512">
        <v>23</v>
      </c>
      <c r="K478" s="512">
        <v>3979</v>
      </c>
      <c r="L478" s="512">
        <v>1</v>
      </c>
      <c r="M478" s="512">
        <v>173</v>
      </c>
      <c r="N478" s="512">
        <v>25</v>
      </c>
      <c r="O478" s="512">
        <v>4350</v>
      </c>
      <c r="P478" s="549">
        <v>1.0932395074139232</v>
      </c>
      <c r="Q478" s="513">
        <v>174</v>
      </c>
    </row>
    <row r="479" spans="1:17" ht="14.4" customHeight="1" x14ac:dyDescent="0.3">
      <c r="A479" s="507" t="s">
        <v>1622</v>
      </c>
      <c r="B479" s="508" t="s">
        <v>1508</v>
      </c>
      <c r="C479" s="508" t="s">
        <v>1480</v>
      </c>
      <c r="D479" s="508" t="s">
        <v>1499</v>
      </c>
      <c r="E479" s="508" t="s">
        <v>1500</v>
      </c>
      <c r="F479" s="512"/>
      <c r="G479" s="512"/>
      <c r="H479" s="512"/>
      <c r="I479" s="512"/>
      <c r="J479" s="512"/>
      <c r="K479" s="512"/>
      <c r="L479" s="512"/>
      <c r="M479" s="512"/>
      <c r="N479" s="512">
        <v>1</v>
      </c>
      <c r="O479" s="512">
        <v>347</v>
      </c>
      <c r="P479" s="549"/>
      <c r="Q479" s="513">
        <v>347</v>
      </c>
    </row>
    <row r="480" spans="1:17" ht="14.4" customHeight="1" x14ac:dyDescent="0.3">
      <c r="A480" s="507" t="s">
        <v>1622</v>
      </c>
      <c r="B480" s="508" t="s">
        <v>1508</v>
      </c>
      <c r="C480" s="508" t="s">
        <v>1480</v>
      </c>
      <c r="D480" s="508" t="s">
        <v>1534</v>
      </c>
      <c r="E480" s="508" t="s">
        <v>1535</v>
      </c>
      <c r="F480" s="512">
        <v>330</v>
      </c>
      <c r="G480" s="512">
        <v>5610</v>
      </c>
      <c r="H480" s="512">
        <v>1.1458333333333333</v>
      </c>
      <c r="I480" s="512">
        <v>17</v>
      </c>
      <c r="J480" s="512">
        <v>288</v>
      </c>
      <c r="K480" s="512">
        <v>4896</v>
      </c>
      <c r="L480" s="512">
        <v>1</v>
      </c>
      <c r="M480" s="512">
        <v>17</v>
      </c>
      <c r="N480" s="512">
        <v>209</v>
      </c>
      <c r="O480" s="512">
        <v>3553</v>
      </c>
      <c r="P480" s="549">
        <v>0.72569444444444442</v>
      </c>
      <c r="Q480" s="513">
        <v>17</v>
      </c>
    </row>
    <row r="481" spans="1:17" ht="14.4" customHeight="1" x14ac:dyDescent="0.3">
      <c r="A481" s="507" t="s">
        <v>1622</v>
      </c>
      <c r="B481" s="508" t="s">
        <v>1508</v>
      </c>
      <c r="C481" s="508" t="s">
        <v>1480</v>
      </c>
      <c r="D481" s="508" t="s">
        <v>1534</v>
      </c>
      <c r="E481" s="508" t="s">
        <v>1536</v>
      </c>
      <c r="F481" s="512"/>
      <c r="G481" s="512"/>
      <c r="H481" s="512"/>
      <c r="I481" s="512"/>
      <c r="J481" s="512">
        <v>49</v>
      </c>
      <c r="K481" s="512">
        <v>833</v>
      </c>
      <c r="L481" s="512">
        <v>1</v>
      </c>
      <c r="M481" s="512">
        <v>17</v>
      </c>
      <c r="N481" s="512">
        <v>1</v>
      </c>
      <c r="O481" s="512">
        <v>17</v>
      </c>
      <c r="P481" s="549">
        <v>2.0408163265306121E-2</v>
      </c>
      <c r="Q481" s="513">
        <v>17</v>
      </c>
    </row>
    <row r="482" spans="1:17" ht="14.4" customHeight="1" x14ac:dyDescent="0.3">
      <c r="A482" s="507" t="s">
        <v>1622</v>
      </c>
      <c r="B482" s="508" t="s">
        <v>1508</v>
      </c>
      <c r="C482" s="508" t="s">
        <v>1480</v>
      </c>
      <c r="D482" s="508" t="s">
        <v>1537</v>
      </c>
      <c r="E482" s="508" t="s">
        <v>1538</v>
      </c>
      <c r="F482" s="512">
        <v>2</v>
      </c>
      <c r="G482" s="512">
        <v>546</v>
      </c>
      <c r="H482" s="512">
        <v>0.66423357664233573</v>
      </c>
      <c r="I482" s="512">
        <v>273</v>
      </c>
      <c r="J482" s="512">
        <v>3</v>
      </c>
      <c r="K482" s="512">
        <v>822</v>
      </c>
      <c r="L482" s="512">
        <v>1</v>
      </c>
      <c r="M482" s="512">
        <v>274</v>
      </c>
      <c r="N482" s="512">
        <v>5</v>
      </c>
      <c r="O482" s="512">
        <v>1370</v>
      </c>
      <c r="P482" s="549">
        <v>1.6666666666666667</v>
      </c>
      <c r="Q482" s="513">
        <v>274</v>
      </c>
    </row>
    <row r="483" spans="1:17" ht="14.4" customHeight="1" x14ac:dyDescent="0.3">
      <c r="A483" s="507" t="s">
        <v>1622</v>
      </c>
      <c r="B483" s="508" t="s">
        <v>1508</v>
      </c>
      <c r="C483" s="508" t="s">
        <v>1480</v>
      </c>
      <c r="D483" s="508" t="s">
        <v>1537</v>
      </c>
      <c r="E483" s="508" t="s">
        <v>1539</v>
      </c>
      <c r="F483" s="512">
        <v>6</v>
      </c>
      <c r="G483" s="512">
        <v>1638</v>
      </c>
      <c r="H483" s="512"/>
      <c r="I483" s="512">
        <v>273</v>
      </c>
      <c r="J483" s="512"/>
      <c r="K483" s="512"/>
      <c r="L483" s="512"/>
      <c r="M483" s="512"/>
      <c r="N483" s="512"/>
      <c r="O483" s="512"/>
      <c r="P483" s="549"/>
      <c r="Q483" s="513"/>
    </row>
    <row r="484" spans="1:17" ht="14.4" customHeight="1" x14ac:dyDescent="0.3">
      <c r="A484" s="507" t="s">
        <v>1622</v>
      </c>
      <c r="B484" s="508" t="s">
        <v>1508</v>
      </c>
      <c r="C484" s="508" t="s">
        <v>1480</v>
      </c>
      <c r="D484" s="508" t="s">
        <v>1540</v>
      </c>
      <c r="E484" s="508" t="s">
        <v>1541</v>
      </c>
      <c r="F484" s="512">
        <v>12</v>
      </c>
      <c r="G484" s="512">
        <v>1704</v>
      </c>
      <c r="H484" s="512">
        <v>0.8571428571428571</v>
      </c>
      <c r="I484" s="512">
        <v>142</v>
      </c>
      <c r="J484" s="512">
        <v>14</v>
      </c>
      <c r="K484" s="512">
        <v>1988</v>
      </c>
      <c r="L484" s="512">
        <v>1</v>
      </c>
      <c r="M484" s="512">
        <v>142</v>
      </c>
      <c r="N484" s="512">
        <v>6</v>
      </c>
      <c r="O484" s="512">
        <v>851</v>
      </c>
      <c r="P484" s="549">
        <v>0.42806841046277666</v>
      </c>
      <c r="Q484" s="513">
        <v>141.83333333333334</v>
      </c>
    </row>
    <row r="485" spans="1:17" ht="14.4" customHeight="1" x14ac:dyDescent="0.3">
      <c r="A485" s="507" t="s">
        <v>1622</v>
      </c>
      <c r="B485" s="508" t="s">
        <v>1508</v>
      </c>
      <c r="C485" s="508" t="s">
        <v>1480</v>
      </c>
      <c r="D485" s="508" t="s">
        <v>1542</v>
      </c>
      <c r="E485" s="508" t="s">
        <v>1541</v>
      </c>
      <c r="F485" s="512">
        <v>303</v>
      </c>
      <c r="G485" s="512">
        <v>23634</v>
      </c>
      <c r="H485" s="512">
        <v>0.98697068403908794</v>
      </c>
      <c r="I485" s="512">
        <v>78</v>
      </c>
      <c r="J485" s="512">
        <v>307</v>
      </c>
      <c r="K485" s="512">
        <v>23946</v>
      </c>
      <c r="L485" s="512">
        <v>1</v>
      </c>
      <c r="M485" s="512">
        <v>78</v>
      </c>
      <c r="N485" s="512">
        <v>192</v>
      </c>
      <c r="O485" s="512">
        <v>14987</v>
      </c>
      <c r="P485" s="549">
        <v>0.62586653303265682</v>
      </c>
      <c r="Q485" s="513">
        <v>78.057291666666671</v>
      </c>
    </row>
    <row r="486" spans="1:17" ht="14.4" customHeight="1" x14ac:dyDescent="0.3">
      <c r="A486" s="507" t="s">
        <v>1622</v>
      </c>
      <c r="B486" s="508" t="s">
        <v>1508</v>
      </c>
      <c r="C486" s="508" t="s">
        <v>1480</v>
      </c>
      <c r="D486" s="508" t="s">
        <v>1543</v>
      </c>
      <c r="E486" s="508" t="s">
        <v>1544</v>
      </c>
      <c r="F486" s="512">
        <v>12</v>
      </c>
      <c r="G486" s="512">
        <v>3756</v>
      </c>
      <c r="H486" s="512">
        <v>0.85441310282074612</v>
      </c>
      <c r="I486" s="512">
        <v>313</v>
      </c>
      <c r="J486" s="512">
        <v>14</v>
      </c>
      <c r="K486" s="512">
        <v>4396</v>
      </c>
      <c r="L486" s="512">
        <v>1</v>
      </c>
      <c r="M486" s="512">
        <v>314</v>
      </c>
      <c r="N486" s="512">
        <v>6</v>
      </c>
      <c r="O486" s="512">
        <v>1884</v>
      </c>
      <c r="P486" s="549">
        <v>0.42857142857142855</v>
      </c>
      <c r="Q486" s="513">
        <v>314</v>
      </c>
    </row>
    <row r="487" spans="1:17" ht="14.4" customHeight="1" x14ac:dyDescent="0.3">
      <c r="A487" s="507" t="s">
        <v>1622</v>
      </c>
      <c r="B487" s="508" t="s">
        <v>1508</v>
      </c>
      <c r="C487" s="508" t="s">
        <v>1480</v>
      </c>
      <c r="D487" s="508" t="s">
        <v>1501</v>
      </c>
      <c r="E487" s="508" t="s">
        <v>1502</v>
      </c>
      <c r="F487" s="512"/>
      <c r="G487" s="512"/>
      <c r="H487" s="512"/>
      <c r="I487" s="512"/>
      <c r="J487" s="512"/>
      <c r="K487" s="512"/>
      <c r="L487" s="512"/>
      <c r="M487" s="512"/>
      <c r="N487" s="512">
        <v>1</v>
      </c>
      <c r="O487" s="512">
        <v>328</v>
      </c>
      <c r="P487" s="549"/>
      <c r="Q487" s="513">
        <v>328</v>
      </c>
    </row>
    <row r="488" spans="1:17" ht="14.4" customHeight="1" x14ac:dyDescent="0.3">
      <c r="A488" s="507" t="s">
        <v>1622</v>
      </c>
      <c r="B488" s="508" t="s">
        <v>1508</v>
      </c>
      <c r="C488" s="508" t="s">
        <v>1480</v>
      </c>
      <c r="D488" s="508" t="s">
        <v>1545</v>
      </c>
      <c r="E488" s="508" t="s">
        <v>1546</v>
      </c>
      <c r="F488" s="512">
        <v>219</v>
      </c>
      <c r="G488" s="512">
        <v>35697</v>
      </c>
      <c r="H488" s="512">
        <v>0.80811808118081185</v>
      </c>
      <c r="I488" s="512">
        <v>163</v>
      </c>
      <c r="J488" s="512">
        <v>271</v>
      </c>
      <c r="K488" s="512">
        <v>44173</v>
      </c>
      <c r="L488" s="512">
        <v>1</v>
      </c>
      <c r="M488" s="512">
        <v>163</v>
      </c>
      <c r="N488" s="512">
        <v>183</v>
      </c>
      <c r="O488" s="512">
        <v>29841</v>
      </c>
      <c r="P488" s="549">
        <v>0.67554841192583703</v>
      </c>
      <c r="Q488" s="513">
        <v>163.0655737704918</v>
      </c>
    </row>
    <row r="489" spans="1:17" ht="14.4" customHeight="1" x14ac:dyDescent="0.3">
      <c r="A489" s="507" t="s">
        <v>1622</v>
      </c>
      <c r="B489" s="508" t="s">
        <v>1508</v>
      </c>
      <c r="C489" s="508" t="s">
        <v>1480</v>
      </c>
      <c r="D489" s="508" t="s">
        <v>1545</v>
      </c>
      <c r="E489" s="508" t="s">
        <v>1547</v>
      </c>
      <c r="F489" s="512"/>
      <c r="G489" s="512"/>
      <c r="H489" s="512"/>
      <c r="I489" s="512"/>
      <c r="J489" s="512"/>
      <c r="K489" s="512"/>
      <c r="L489" s="512"/>
      <c r="M489" s="512"/>
      <c r="N489" s="512">
        <v>1</v>
      </c>
      <c r="O489" s="512">
        <v>163</v>
      </c>
      <c r="P489" s="549"/>
      <c r="Q489" s="513">
        <v>163</v>
      </c>
    </row>
    <row r="490" spans="1:17" ht="14.4" customHeight="1" x14ac:dyDescent="0.3">
      <c r="A490" s="507" t="s">
        <v>1622</v>
      </c>
      <c r="B490" s="508" t="s">
        <v>1508</v>
      </c>
      <c r="C490" s="508" t="s">
        <v>1480</v>
      </c>
      <c r="D490" s="508" t="s">
        <v>1549</v>
      </c>
      <c r="E490" s="508" t="s">
        <v>1513</v>
      </c>
      <c r="F490" s="512">
        <v>803</v>
      </c>
      <c r="G490" s="512">
        <v>57816</v>
      </c>
      <c r="H490" s="512">
        <v>0.90837104072398189</v>
      </c>
      <c r="I490" s="512">
        <v>72</v>
      </c>
      <c r="J490" s="512">
        <v>884</v>
      </c>
      <c r="K490" s="512">
        <v>63648</v>
      </c>
      <c r="L490" s="512">
        <v>1</v>
      </c>
      <c r="M490" s="512">
        <v>72</v>
      </c>
      <c r="N490" s="512">
        <v>512</v>
      </c>
      <c r="O490" s="512">
        <v>36892</v>
      </c>
      <c r="P490" s="549">
        <v>0.57962543991955762</v>
      </c>
      <c r="Q490" s="513">
        <v>72.0546875</v>
      </c>
    </row>
    <row r="491" spans="1:17" ht="14.4" customHeight="1" x14ac:dyDescent="0.3">
      <c r="A491" s="507" t="s">
        <v>1622</v>
      </c>
      <c r="B491" s="508" t="s">
        <v>1508</v>
      </c>
      <c r="C491" s="508" t="s">
        <v>1480</v>
      </c>
      <c r="D491" s="508" t="s">
        <v>1553</v>
      </c>
      <c r="E491" s="508" t="s">
        <v>1555</v>
      </c>
      <c r="F491" s="512">
        <v>11</v>
      </c>
      <c r="G491" s="512">
        <v>2519</v>
      </c>
      <c r="H491" s="512"/>
      <c r="I491" s="512">
        <v>229</v>
      </c>
      <c r="J491" s="512"/>
      <c r="K491" s="512"/>
      <c r="L491" s="512"/>
      <c r="M491" s="512"/>
      <c r="N491" s="512"/>
      <c r="O491" s="512"/>
      <c r="P491" s="549"/>
      <c r="Q491" s="513"/>
    </row>
    <row r="492" spans="1:17" ht="14.4" customHeight="1" x14ac:dyDescent="0.3">
      <c r="A492" s="507" t="s">
        <v>1622</v>
      </c>
      <c r="B492" s="508" t="s">
        <v>1508</v>
      </c>
      <c r="C492" s="508" t="s">
        <v>1480</v>
      </c>
      <c r="D492" s="508" t="s">
        <v>1556</v>
      </c>
      <c r="E492" s="508" t="s">
        <v>1557</v>
      </c>
      <c r="F492" s="512">
        <v>14</v>
      </c>
      <c r="G492" s="512">
        <v>16954</v>
      </c>
      <c r="H492" s="512">
        <v>0.53846153846153844</v>
      </c>
      <c r="I492" s="512">
        <v>1211</v>
      </c>
      <c r="J492" s="512">
        <v>26</v>
      </c>
      <c r="K492" s="512">
        <v>31486</v>
      </c>
      <c r="L492" s="512">
        <v>1</v>
      </c>
      <c r="M492" s="512">
        <v>1211</v>
      </c>
      <c r="N492" s="512">
        <v>25</v>
      </c>
      <c r="O492" s="512">
        <v>30300</v>
      </c>
      <c r="P492" s="549">
        <v>0.9623324652226386</v>
      </c>
      <c r="Q492" s="513">
        <v>1212</v>
      </c>
    </row>
    <row r="493" spans="1:17" ht="14.4" customHeight="1" x14ac:dyDescent="0.3">
      <c r="A493" s="507" t="s">
        <v>1622</v>
      </c>
      <c r="B493" s="508" t="s">
        <v>1508</v>
      </c>
      <c r="C493" s="508" t="s">
        <v>1480</v>
      </c>
      <c r="D493" s="508" t="s">
        <v>1558</v>
      </c>
      <c r="E493" s="508" t="s">
        <v>1559</v>
      </c>
      <c r="F493" s="512">
        <v>1</v>
      </c>
      <c r="G493" s="512">
        <v>114</v>
      </c>
      <c r="H493" s="512"/>
      <c r="I493" s="512">
        <v>114</v>
      </c>
      <c r="J493" s="512"/>
      <c r="K493" s="512"/>
      <c r="L493" s="512"/>
      <c r="M493" s="512"/>
      <c r="N493" s="512"/>
      <c r="O493" s="512"/>
      <c r="P493" s="549"/>
      <c r="Q493" s="513"/>
    </row>
    <row r="494" spans="1:17" ht="14.4" customHeight="1" x14ac:dyDescent="0.3">
      <c r="A494" s="507" t="s">
        <v>1622</v>
      </c>
      <c r="B494" s="508" t="s">
        <v>1508</v>
      </c>
      <c r="C494" s="508" t="s">
        <v>1480</v>
      </c>
      <c r="D494" s="508" t="s">
        <v>1558</v>
      </c>
      <c r="E494" s="508" t="s">
        <v>1560</v>
      </c>
      <c r="F494" s="512">
        <v>14</v>
      </c>
      <c r="G494" s="512">
        <v>1596</v>
      </c>
      <c r="H494" s="512">
        <v>0.66666666666666663</v>
      </c>
      <c r="I494" s="512">
        <v>114</v>
      </c>
      <c r="J494" s="512">
        <v>21</v>
      </c>
      <c r="K494" s="512">
        <v>2394</v>
      </c>
      <c r="L494" s="512">
        <v>1</v>
      </c>
      <c r="M494" s="512">
        <v>114</v>
      </c>
      <c r="N494" s="512">
        <v>16</v>
      </c>
      <c r="O494" s="512">
        <v>1840</v>
      </c>
      <c r="P494" s="549">
        <v>0.7685881370091896</v>
      </c>
      <c r="Q494" s="513">
        <v>115</v>
      </c>
    </row>
    <row r="495" spans="1:17" ht="14.4" customHeight="1" x14ac:dyDescent="0.3">
      <c r="A495" s="507" t="s">
        <v>1622</v>
      </c>
      <c r="B495" s="508" t="s">
        <v>1508</v>
      </c>
      <c r="C495" s="508" t="s">
        <v>1480</v>
      </c>
      <c r="D495" s="508" t="s">
        <v>1561</v>
      </c>
      <c r="E495" s="508" t="s">
        <v>1562</v>
      </c>
      <c r="F495" s="512">
        <v>1</v>
      </c>
      <c r="G495" s="512">
        <v>346</v>
      </c>
      <c r="H495" s="512">
        <v>0.49855907780979825</v>
      </c>
      <c r="I495" s="512">
        <v>346</v>
      </c>
      <c r="J495" s="512">
        <v>2</v>
      </c>
      <c r="K495" s="512">
        <v>694</v>
      </c>
      <c r="L495" s="512">
        <v>1</v>
      </c>
      <c r="M495" s="512">
        <v>347</v>
      </c>
      <c r="N495" s="512"/>
      <c r="O495" s="512"/>
      <c r="P495" s="549"/>
      <c r="Q495" s="513"/>
    </row>
    <row r="496" spans="1:17" ht="14.4" customHeight="1" x14ac:dyDescent="0.3">
      <c r="A496" s="507" t="s">
        <v>1622</v>
      </c>
      <c r="B496" s="508" t="s">
        <v>1508</v>
      </c>
      <c r="C496" s="508" t="s">
        <v>1480</v>
      </c>
      <c r="D496" s="508" t="s">
        <v>1568</v>
      </c>
      <c r="E496" s="508" t="s">
        <v>1569</v>
      </c>
      <c r="F496" s="512">
        <v>1</v>
      </c>
      <c r="G496" s="512">
        <v>1064</v>
      </c>
      <c r="H496" s="512"/>
      <c r="I496" s="512">
        <v>1064</v>
      </c>
      <c r="J496" s="512"/>
      <c r="K496" s="512"/>
      <c r="L496" s="512"/>
      <c r="M496" s="512"/>
      <c r="N496" s="512"/>
      <c r="O496" s="512"/>
      <c r="P496" s="549"/>
      <c r="Q496" s="513"/>
    </row>
    <row r="497" spans="1:17" ht="14.4" customHeight="1" x14ac:dyDescent="0.3">
      <c r="A497" s="507" t="s">
        <v>1622</v>
      </c>
      <c r="B497" s="508" t="s">
        <v>1508</v>
      </c>
      <c r="C497" s="508" t="s">
        <v>1480</v>
      </c>
      <c r="D497" s="508" t="s">
        <v>1570</v>
      </c>
      <c r="E497" s="508" t="s">
        <v>1571</v>
      </c>
      <c r="F497" s="512"/>
      <c r="G497" s="512"/>
      <c r="H497" s="512"/>
      <c r="I497" s="512"/>
      <c r="J497" s="512">
        <v>1</v>
      </c>
      <c r="K497" s="512">
        <v>302</v>
      </c>
      <c r="L497" s="512">
        <v>1</v>
      </c>
      <c r="M497" s="512">
        <v>302</v>
      </c>
      <c r="N497" s="512"/>
      <c r="O497" s="512"/>
      <c r="P497" s="549"/>
      <c r="Q497" s="513"/>
    </row>
    <row r="498" spans="1:17" ht="14.4" customHeight="1" x14ac:dyDescent="0.3">
      <c r="A498" s="507" t="s">
        <v>1623</v>
      </c>
      <c r="B498" s="508" t="s">
        <v>1508</v>
      </c>
      <c r="C498" s="508" t="s">
        <v>1480</v>
      </c>
      <c r="D498" s="508" t="s">
        <v>1534</v>
      </c>
      <c r="E498" s="508" t="s">
        <v>1536</v>
      </c>
      <c r="F498" s="512"/>
      <c r="G498" s="512"/>
      <c r="H498" s="512"/>
      <c r="I498" s="512"/>
      <c r="J498" s="512"/>
      <c r="K498" s="512"/>
      <c r="L498" s="512"/>
      <c r="M498" s="512"/>
      <c r="N498" s="512">
        <v>1</v>
      </c>
      <c r="O498" s="512">
        <v>17</v>
      </c>
      <c r="P498" s="549"/>
      <c r="Q498" s="513">
        <v>17</v>
      </c>
    </row>
    <row r="499" spans="1:17" ht="14.4" customHeight="1" x14ac:dyDescent="0.3">
      <c r="A499" s="507" t="s">
        <v>1623</v>
      </c>
      <c r="B499" s="508" t="s">
        <v>1508</v>
      </c>
      <c r="C499" s="508" t="s">
        <v>1480</v>
      </c>
      <c r="D499" s="508" t="s">
        <v>1545</v>
      </c>
      <c r="E499" s="508" t="s">
        <v>1547</v>
      </c>
      <c r="F499" s="512"/>
      <c r="G499" s="512"/>
      <c r="H499" s="512"/>
      <c r="I499" s="512"/>
      <c r="J499" s="512"/>
      <c r="K499" s="512"/>
      <c r="L499" s="512"/>
      <c r="M499" s="512"/>
      <c r="N499" s="512">
        <v>1</v>
      </c>
      <c r="O499" s="512">
        <v>164</v>
      </c>
      <c r="P499" s="549"/>
      <c r="Q499" s="513">
        <v>164</v>
      </c>
    </row>
    <row r="500" spans="1:17" ht="14.4" customHeight="1" x14ac:dyDescent="0.3">
      <c r="A500" s="507" t="s">
        <v>1624</v>
      </c>
      <c r="B500" s="508" t="s">
        <v>1508</v>
      </c>
      <c r="C500" s="508" t="s">
        <v>1480</v>
      </c>
      <c r="D500" s="508" t="s">
        <v>1512</v>
      </c>
      <c r="E500" s="508" t="s">
        <v>1513</v>
      </c>
      <c r="F500" s="512">
        <v>44</v>
      </c>
      <c r="G500" s="512">
        <v>9284</v>
      </c>
      <c r="H500" s="512">
        <v>3.1428571428571428</v>
      </c>
      <c r="I500" s="512">
        <v>211</v>
      </c>
      <c r="J500" s="512">
        <v>14</v>
      </c>
      <c r="K500" s="512">
        <v>2954</v>
      </c>
      <c r="L500" s="512">
        <v>1</v>
      </c>
      <c r="M500" s="512">
        <v>211</v>
      </c>
      <c r="N500" s="512">
        <v>14</v>
      </c>
      <c r="O500" s="512">
        <v>2968</v>
      </c>
      <c r="P500" s="549">
        <v>1.0047393364928909</v>
      </c>
      <c r="Q500" s="513">
        <v>212</v>
      </c>
    </row>
    <row r="501" spans="1:17" ht="14.4" customHeight="1" x14ac:dyDescent="0.3">
      <c r="A501" s="507" t="s">
        <v>1624</v>
      </c>
      <c r="B501" s="508" t="s">
        <v>1508</v>
      </c>
      <c r="C501" s="508" t="s">
        <v>1480</v>
      </c>
      <c r="D501" s="508" t="s">
        <v>1515</v>
      </c>
      <c r="E501" s="508" t="s">
        <v>1516</v>
      </c>
      <c r="F501" s="512"/>
      <c r="G501" s="512"/>
      <c r="H501" s="512"/>
      <c r="I501" s="512"/>
      <c r="J501" s="512">
        <v>85</v>
      </c>
      <c r="K501" s="512">
        <v>25585</v>
      </c>
      <c r="L501" s="512">
        <v>1</v>
      </c>
      <c r="M501" s="512">
        <v>301</v>
      </c>
      <c r="N501" s="512">
        <v>77</v>
      </c>
      <c r="O501" s="512">
        <v>23254</v>
      </c>
      <c r="P501" s="549">
        <v>0.90889192886456904</v>
      </c>
      <c r="Q501" s="513">
        <v>302</v>
      </c>
    </row>
    <row r="502" spans="1:17" ht="14.4" customHeight="1" x14ac:dyDescent="0.3">
      <c r="A502" s="507" t="s">
        <v>1624</v>
      </c>
      <c r="B502" s="508" t="s">
        <v>1508</v>
      </c>
      <c r="C502" s="508" t="s">
        <v>1480</v>
      </c>
      <c r="D502" s="508" t="s">
        <v>1522</v>
      </c>
      <c r="E502" s="508" t="s">
        <v>1523</v>
      </c>
      <c r="F502" s="512">
        <v>27</v>
      </c>
      <c r="G502" s="512">
        <v>3699</v>
      </c>
      <c r="H502" s="512">
        <v>0.79411764705882348</v>
      </c>
      <c r="I502" s="512">
        <v>137</v>
      </c>
      <c r="J502" s="512">
        <v>34</v>
      </c>
      <c r="K502" s="512">
        <v>4658</v>
      </c>
      <c r="L502" s="512">
        <v>1</v>
      </c>
      <c r="M502" s="512">
        <v>137</v>
      </c>
      <c r="N502" s="512">
        <v>45</v>
      </c>
      <c r="O502" s="512">
        <v>6165</v>
      </c>
      <c r="P502" s="549">
        <v>1.3235294117647058</v>
      </c>
      <c r="Q502" s="513">
        <v>137</v>
      </c>
    </row>
    <row r="503" spans="1:17" ht="14.4" customHeight="1" x14ac:dyDescent="0.3">
      <c r="A503" s="507" t="s">
        <v>1624</v>
      </c>
      <c r="B503" s="508" t="s">
        <v>1508</v>
      </c>
      <c r="C503" s="508" t="s">
        <v>1480</v>
      </c>
      <c r="D503" s="508" t="s">
        <v>1527</v>
      </c>
      <c r="E503" s="508" t="s">
        <v>1528</v>
      </c>
      <c r="F503" s="512"/>
      <c r="G503" s="512"/>
      <c r="H503" s="512"/>
      <c r="I503" s="512"/>
      <c r="J503" s="512"/>
      <c r="K503" s="512"/>
      <c r="L503" s="512"/>
      <c r="M503" s="512"/>
      <c r="N503" s="512">
        <v>1</v>
      </c>
      <c r="O503" s="512">
        <v>640</v>
      </c>
      <c r="P503" s="549"/>
      <c r="Q503" s="513">
        <v>640</v>
      </c>
    </row>
    <row r="504" spans="1:17" ht="14.4" customHeight="1" x14ac:dyDescent="0.3">
      <c r="A504" s="507" t="s">
        <v>1624</v>
      </c>
      <c r="B504" s="508" t="s">
        <v>1508</v>
      </c>
      <c r="C504" s="508" t="s">
        <v>1480</v>
      </c>
      <c r="D504" s="508" t="s">
        <v>1532</v>
      </c>
      <c r="E504" s="508" t="s">
        <v>1533</v>
      </c>
      <c r="F504" s="512"/>
      <c r="G504" s="512"/>
      <c r="H504" s="512"/>
      <c r="I504" s="512"/>
      <c r="J504" s="512">
        <v>3</v>
      </c>
      <c r="K504" s="512">
        <v>519</v>
      </c>
      <c r="L504" s="512">
        <v>1</v>
      </c>
      <c r="M504" s="512">
        <v>173</v>
      </c>
      <c r="N504" s="512">
        <v>4</v>
      </c>
      <c r="O504" s="512">
        <v>696</v>
      </c>
      <c r="P504" s="549">
        <v>1.3410404624277457</v>
      </c>
      <c r="Q504" s="513">
        <v>174</v>
      </c>
    </row>
    <row r="505" spans="1:17" ht="14.4" customHeight="1" x14ac:dyDescent="0.3">
      <c r="A505" s="507" t="s">
        <v>1624</v>
      </c>
      <c r="B505" s="508" t="s">
        <v>1508</v>
      </c>
      <c r="C505" s="508" t="s">
        <v>1480</v>
      </c>
      <c r="D505" s="508" t="s">
        <v>1534</v>
      </c>
      <c r="E505" s="508" t="s">
        <v>1535</v>
      </c>
      <c r="F505" s="512">
        <v>35</v>
      </c>
      <c r="G505" s="512">
        <v>595</v>
      </c>
      <c r="H505" s="512">
        <v>0.97222222222222221</v>
      </c>
      <c r="I505" s="512">
        <v>17</v>
      </c>
      <c r="J505" s="512">
        <v>36</v>
      </c>
      <c r="K505" s="512">
        <v>612</v>
      </c>
      <c r="L505" s="512">
        <v>1</v>
      </c>
      <c r="M505" s="512">
        <v>17</v>
      </c>
      <c r="N505" s="512">
        <v>49</v>
      </c>
      <c r="O505" s="512">
        <v>833</v>
      </c>
      <c r="P505" s="549">
        <v>1.3611111111111112</v>
      </c>
      <c r="Q505" s="513">
        <v>17</v>
      </c>
    </row>
    <row r="506" spans="1:17" ht="14.4" customHeight="1" x14ac:dyDescent="0.3">
      <c r="A506" s="507" t="s">
        <v>1624</v>
      </c>
      <c r="B506" s="508" t="s">
        <v>1508</v>
      </c>
      <c r="C506" s="508" t="s">
        <v>1480</v>
      </c>
      <c r="D506" s="508" t="s">
        <v>1534</v>
      </c>
      <c r="E506" s="508" t="s">
        <v>1536</v>
      </c>
      <c r="F506" s="512"/>
      <c r="G506" s="512"/>
      <c r="H506" s="512"/>
      <c r="I506" s="512"/>
      <c r="J506" s="512">
        <v>10</v>
      </c>
      <c r="K506" s="512">
        <v>170</v>
      </c>
      <c r="L506" s="512">
        <v>1</v>
      </c>
      <c r="M506" s="512">
        <v>17</v>
      </c>
      <c r="N506" s="512">
        <v>3</v>
      </c>
      <c r="O506" s="512">
        <v>51</v>
      </c>
      <c r="P506" s="549">
        <v>0.3</v>
      </c>
      <c r="Q506" s="513">
        <v>17</v>
      </c>
    </row>
    <row r="507" spans="1:17" ht="14.4" customHeight="1" x14ac:dyDescent="0.3">
      <c r="A507" s="507" t="s">
        <v>1624</v>
      </c>
      <c r="B507" s="508" t="s">
        <v>1508</v>
      </c>
      <c r="C507" s="508" t="s">
        <v>1480</v>
      </c>
      <c r="D507" s="508" t="s">
        <v>1537</v>
      </c>
      <c r="E507" s="508" t="s">
        <v>1539</v>
      </c>
      <c r="F507" s="512">
        <v>6</v>
      </c>
      <c r="G507" s="512">
        <v>1638</v>
      </c>
      <c r="H507" s="512"/>
      <c r="I507" s="512">
        <v>273</v>
      </c>
      <c r="J507" s="512"/>
      <c r="K507" s="512"/>
      <c r="L507" s="512"/>
      <c r="M507" s="512"/>
      <c r="N507" s="512">
        <v>2</v>
      </c>
      <c r="O507" s="512">
        <v>548</v>
      </c>
      <c r="P507" s="549"/>
      <c r="Q507" s="513">
        <v>274</v>
      </c>
    </row>
    <row r="508" spans="1:17" ht="14.4" customHeight="1" x14ac:dyDescent="0.3">
      <c r="A508" s="507" t="s">
        <v>1624</v>
      </c>
      <c r="B508" s="508" t="s">
        <v>1508</v>
      </c>
      <c r="C508" s="508" t="s">
        <v>1480</v>
      </c>
      <c r="D508" s="508" t="s">
        <v>1540</v>
      </c>
      <c r="E508" s="508" t="s">
        <v>1541</v>
      </c>
      <c r="F508" s="512">
        <v>6</v>
      </c>
      <c r="G508" s="512">
        <v>852</v>
      </c>
      <c r="H508" s="512">
        <v>2</v>
      </c>
      <c r="I508" s="512">
        <v>142</v>
      </c>
      <c r="J508" s="512">
        <v>3</v>
      </c>
      <c r="K508" s="512">
        <v>426</v>
      </c>
      <c r="L508" s="512">
        <v>1</v>
      </c>
      <c r="M508" s="512">
        <v>142</v>
      </c>
      <c r="N508" s="512">
        <v>2</v>
      </c>
      <c r="O508" s="512">
        <v>284</v>
      </c>
      <c r="P508" s="549">
        <v>0.66666666666666663</v>
      </c>
      <c r="Q508" s="513">
        <v>142</v>
      </c>
    </row>
    <row r="509" spans="1:17" ht="14.4" customHeight="1" x14ac:dyDescent="0.3">
      <c r="A509" s="507" t="s">
        <v>1624</v>
      </c>
      <c r="B509" s="508" t="s">
        <v>1508</v>
      </c>
      <c r="C509" s="508" t="s">
        <v>1480</v>
      </c>
      <c r="D509" s="508" t="s">
        <v>1542</v>
      </c>
      <c r="E509" s="508" t="s">
        <v>1541</v>
      </c>
      <c r="F509" s="512">
        <v>27</v>
      </c>
      <c r="G509" s="512">
        <v>2106</v>
      </c>
      <c r="H509" s="512">
        <v>0.79411764705882348</v>
      </c>
      <c r="I509" s="512">
        <v>78</v>
      </c>
      <c r="J509" s="512">
        <v>34</v>
      </c>
      <c r="K509" s="512">
        <v>2652</v>
      </c>
      <c r="L509" s="512">
        <v>1</v>
      </c>
      <c r="M509" s="512">
        <v>78</v>
      </c>
      <c r="N509" s="512">
        <v>45</v>
      </c>
      <c r="O509" s="512">
        <v>3512</v>
      </c>
      <c r="P509" s="549">
        <v>1.3242835595776772</v>
      </c>
      <c r="Q509" s="513">
        <v>78.044444444444451</v>
      </c>
    </row>
    <row r="510" spans="1:17" ht="14.4" customHeight="1" x14ac:dyDescent="0.3">
      <c r="A510" s="507" t="s">
        <v>1624</v>
      </c>
      <c r="B510" s="508" t="s">
        <v>1508</v>
      </c>
      <c r="C510" s="508" t="s">
        <v>1480</v>
      </c>
      <c r="D510" s="508" t="s">
        <v>1543</v>
      </c>
      <c r="E510" s="508" t="s">
        <v>1544</v>
      </c>
      <c r="F510" s="512">
        <v>6</v>
      </c>
      <c r="G510" s="512">
        <v>1878</v>
      </c>
      <c r="H510" s="512">
        <v>1.9936305732484076</v>
      </c>
      <c r="I510" s="512">
        <v>313</v>
      </c>
      <c r="J510" s="512">
        <v>3</v>
      </c>
      <c r="K510" s="512">
        <v>942</v>
      </c>
      <c r="L510" s="512">
        <v>1</v>
      </c>
      <c r="M510" s="512">
        <v>314</v>
      </c>
      <c r="N510" s="512">
        <v>2</v>
      </c>
      <c r="O510" s="512">
        <v>628</v>
      </c>
      <c r="P510" s="549">
        <v>0.66666666666666663</v>
      </c>
      <c r="Q510" s="513">
        <v>314</v>
      </c>
    </row>
    <row r="511" spans="1:17" ht="14.4" customHeight="1" x14ac:dyDescent="0.3">
      <c r="A511" s="507" t="s">
        <v>1624</v>
      </c>
      <c r="B511" s="508" t="s">
        <v>1508</v>
      </c>
      <c r="C511" s="508" t="s">
        <v>1480</v>
      </c>
      <c r="D511" s="508" t="s">
        <v>1545</v>
      </c>
      <c r="E511" s="508" t="s">
        <v>1546</v>
      </c>
      <c r="F511" s="512">
        <v>27</v>
      </c>
      <c r="G511" s="512">
        <v>4401</v>
      </c>
      <c r="H511" s="512">
        <v>0.62790697674418605</v>
      </c>
      <c r="I511" s="512">
        <v>163</v>
      </c>
      <c r="J511" s="512">
        <v>43</v>
      </c>
      <c r="K511" s="512">
        <v>7009</v>
      </c>
      <c r="L511" s="512">
        <v>1</v>
      </c>
      <c r="M511" s="512">
        <v>163</v>
      </c>
      <c r="N511" s="512">
        <v>46</v>
      </c>
      <c r="O511" s="512">
        <v>7499</v>
      </c>
      <c r="P511" s="549">
        <v>1.0699101155657011</v>
      </c>
      <c r="Q511" s="513">
        <v>163.02173913043478</v>
      </c>
    </row>
    <row r="512" spans="1:17" ht="14.4" customHeight="1" x14ac:dyDescent="0.3">
      <c r="A512" s="507" t="s">
        <v>1624</v>
      </c>
      <c r="B512" s="508" t="s">
        <v>1508</v>
      </c>
      <c r="C512" s="508" t="s">
        <v>1480</v>
      </c>
      <c r="D512" s="508" t="s">
        <v>1545</v>
      </c>
      <c r="E512" s="508" t="s">
        <v>1547</v>
      </c>
      <c r="F512" s="512"/>
      <c r="G512" s="512"/>
      <c r="H512" s="512"/>
      <c r="I512" s="512"/>
      <c r="J512" s="512"/>
      <c r="K512" s="512"/>
      <c r="L512" s="512"/>
      <c r="M512" s="512"/>
      <c r="N512" s="512">
        <v>3</v>
      </c>
      <c r="O512" s="512">
        <v>491</v>
      </c>
      <c r="P512" s="549"/>
      <c r="Q512" s="513">
        <v>163.66666666666666</v>
      </c>
    </row>
    <row r="513" spans="1:17" ht="14.4" customHeight="1" x14ac:dyDescent="0.3">
      <c r="A513" s="507" t="s">
        <v>1624</v>
      </c>
      <c r="B513" s="508" t="s">
        <v>1508</v>
      </c>
      <c r="C513" s="508" t="s">
        <v>1480</v>
      </c>
      <c r="D513" s="508" t="s">
        <v>1549</v>
      </c>
      <c r="E513" s="508" t="s">
        <v>1513</v>
      </c>
      <c r="F513" s="512">
        <v>53</v>
      </c>
      <c r="G513" s="512">
        <v>3816</v>
      </c>
      <c r="H513" s="512">
        <v>0.74647887323943662</v>
      </c>
      <c r="I513" s="512">
        <v>72</v>
      </c>
      <c r="J513" s="512">
        <v>71</v>
      </c>
      <c r="K513" s="512">
        <v>5112</v>
      </c>
      <c r="L513" s="512">
        <v>1</v>
      </c>
      <c r="M513" s="512">
        <v>72</v>
      </c>
      <c r="N513" s="512">
        <v>101</v>
      </c>
      <c r="O513" s="512">
        <v>7275</v>
      </c>
      <c r="P513" s="549">
        <v>1.4231220657276995</v>
      </c>
      <c r="Q513" s="513">
        <v>72.029702970297024</v>
      </c>
    </row>
    <row r="514" spans="1:17" ht="14.4" customHeight="1" x14ac:dyDescent="0.3">
      <c r="A514" s="507" t="s">
        <v>1624</v>
      </c>
      <c r="B514" s="508" t="s">
        <v>1508</v>
      </c>
      <c r="C514" s="508" t="s">
        <v>1480</v>
      </c>
      <c r="D514" s="508" t="s">
        <v>1556</v>
      </c>
      <c r="E514" s="508" t="s">
        <v>1557</v>
      </c>
      <c r="F514" s="512"/>
      <c r="G514" s="512"/>
      <c r="H514" s="512"/>
      <c r="I514" s="512"/>
      <c r="J514" s="512">
        <v>2</v>
      </c>
      <c r="K514" s="512">
        <v>2422</v>
      </c>
      <c r="L514" s="512">
        <v>1</v>
      </c>
      <c r="M514" s="512">
        <v>1211</v>
      </c>
      <c r="N514" s="512">
        <v>5</v>
      </c>
      <c r="O514" s="512">
        <v>6060</v>
      </c>
      <c r="P514" s="549">
        <v>2.5020644095788604</v>
      </c>
      <c r="Q514" s="513">
        <v>1212</v>
      </c>
    </row>
    <row r="515" spans="1:17" ht="14.4" customHeight="1" x14ac:dyDescent="0.3">
      <c r="A515" s="507" t="s">
        <v>1624</v>
      </c>
      <c r="B515" s="508" t="s">
        <v>1508</v>
      </c>
      <c r="C515" s="508" t="s">
        <v>1480</v>
      </c>
      <c r="D515" s="508" t="s">
        <v>1558</v>
      </c>
      <c r="E515" s="508" t="s">
        <v>1559</v>
      </c>
      <c r="F515" s="512"/>
      <c r="G515" s="512"/>
      <c r="H515" s="512"/>
      <c r="I515" s="512"/>
      <c r="J515" s="512">
        <v>1</v>
      </c>
      <c r="K515" s="512">
        <v>114</v>
      </c>
      <c r="L515" s="512">
        <v>1</v>
      </c>
      <c r="M515" s="512">
        <v>114</v>
      </c>
      <c r="N515" s="512"/>
      <c r="O515" s="512"/>
      <c r="P515" s="549"/>
      <c r="Q515" s="513"/>
    </row>
    <row r="516" spans="1:17" ht="14.4" customHeight="1" x14ac:dyDescent="0.3">
      <c r="A516" s="507" t="s">
        <v>1624</v>
      </c>
      <c r="B516" s="508" t="s">
        <v>1508</v>
      </c>
      <c r="C516" s="508" t="s">
        <v>1480</v>
      </c>
      <c r="D516" s="508" t="s">
        <v>1558</v>
      </c>
      <c r="E516" s="508" t="s">
        <v>1560</v>
      </c>
      <c r="F516" s="512"/>
      <c r="G516" s="512"/>
      <c r="H516" s="512"/>
      <c r="I516" s="512"/>
      <c r="J516" s="512">
        <v>2</v>
      </c>
      <c r="K516" s="512">
        <v>228</v>
      </c>
      <c r="L516" s="512">
        <v>1</v>
      </c>
      <c r="M516" s="512">
        <v>114</v>
      </c>
      <c r="N516" s="512">
        <v>3</v>
      </c>
      <c r="O516" s="512">
        <v>345</v>
      </c>
      <c r="P516" s="549">
        <v>1.513157894736842</v>
      </c>
      <c r="Q516" s="513">
        <v>115</v>
      </c>
    </row>
    <row r="517" spans="1:17" ht="14.4" customHeight="1" x14ac:dyDescent="0.3">
      <c r="A517" s="507" t="s">
        <v>1625</v>
      </c>
      <c r="B517" s="508" t="s">
        <v>1508</v>
      </c>
      <c r="C517" s="508" t="s">
        <v>1480</v>
      </c>
      <c r="D517" s="508" t="s">
        <v>1512</v>
      </c>
      <c r="E517" s="508" t="s">
        <v>1513</v>
      </c>
      <c r="F517" s="512"/>
      <c r="G517" s="512"/>
      <c r="H517" s="512"/>
      <c r="I517" s="512"/>
      <c r="J517" s="512">
        <v>8</v>
      </c>
      <c r="K517" s="512">
        <v>1688</v>
      </c>
      <c r="L517" s="512">
        <v>1</v>
      </c>
      <c r="M517" s="512">
        <v>211</v>
      </c>
      <c r="N517" s="512">
        <v>1</v>
      </c>
      <c r="O517" s="512">
        <v>212</v>
      </c>
      <c r="P517" s="549">
        <v>0.12559241706161137</v>
      </c>
      <c r="Q517" s="513">
        <v>212</v>
      </c>
    </row>
    <row r="518" spans="1:17" ht="14.4" customHeight="1" x14ac:dyDescent="0.3">
      <c r="A518" s="507" t="s">
        <v>1625</v>
      </c>
      <c r="B518" s="508" t="s">
        <v>1508</v>
      </c>
      <c r="C518" s="508" t="s">
        <v>1480</v>
      </c>
      <c r="D518" s="508" t="s">
        <v>1499</v>
      </c>
      <c r="E518" s="508" t="s">
        <v>1500</v>
      </c>
      <c r="F518" s="512"/>
      <c r="G518" s="512"/>
      <c r="H518" s="512"/>
      <c r="I518" s="512"/>
      <c r="J518" s="512">
        <v>1</v>
      </c>
      <c r="K518" s="512">
        <v>347</v>
      </c>
      <c r="L518" s="512">
        <v>1</v>
      </c>
      <c r="M518" s="512">
        <v>347</v>
      </c>
      <c r="N518" s="512"/>
      <c r="O518" s="512"/>
      <c r="P518" s="549"/>
      <c r="Q518" s="513"/>
    </row>
    <row r="519" spans="1:17" ht="14.4" customHeight="1" x14ac:dyDescent="0.3">
      <c r="A519" s="507" t="s">
        <v>1625</v>
      </c>
      <c r="B519" s="508" t="s">
        <v>1508</v>
      </c>
      <c r="C519" s="508" t="s">
        <v>1480</v>
      </c>
      <c r="D519" s="508" t="s">
        <v>1534</v>
      </c>
      <c r="E519" s="508" t="s">
        <v>1535</v>
      </c>
      <c r="F519" s="512"/>
      <c r="G519" s="512"/>
      <c r="H519" s="512"/>
      <c r="I519" s="512"/>
      <c r="J519" s="512">
        <v>1</v>
      </c>
      <c r="K519" s="512">
        <v>17</v>
      </c>
      <c r="L519" s="512">
        <v>1</v>
      </c>
      <c r="M519" s="512">
        <v>17</v>
      </c>
      <c r="N519" s="512">
        <v>1</v>
      </c>
      <c r="O519" s="512">
        <v>17</v>
      </c>
      <c r="P519" s="549">
        <v>1</v>
      </c>
      <c r="Q519" s="513">
        <v>17</v>
      </c>
    </row>
    <row r="520" spans="1:17" ht="14.4" customHeight="1" x14ac:dyDescent="0.3">
      <c r="A520" s="507" t="s">
        <v>1625</v>
      </c>
      <c r="B520" s="508" t="s">
        <v>1508</v>
      </c>
      <c r="C520" s="508" t="s">
        <v>1480</v>
      </c>
      <c r="D520" s="508" t="s">
        <v>1534</v>
      </c>
      <c r="E520" s="508" t="s">
        <v>1536</v>
      </c>
      <c r="F520" s="512"/>
      <c r="G520" s="512"/>
      <c r="H520" s="512"/>
      <c r="I520" s="512"/>
      <c r="J520" s="512">
        <v>2</v>
      </c>
      <c r="K520" s="512">
        <v>34</v>
      </c>
      <c r="L520" s="512">
        <v>1</v>
      </c>
      <c r="M520" s="512">
        <v>17</v>
      </c>
      <c r="N520" s="512"/>
      <c r="O520" s="512"/>
      <c r="P520" s="549"/>
      <c r="Q520" s="513"/>
    </row>
    <row r="521" spans="1:17" ht="14.4" customHeight="1" x14ac:dyDescent="0.3">
      <c r="A521" s="507" t="s">
        <v>1625</v>
      </c>
      <c r="B521" s="508" t="s">
        <v>1508</v>
      </c>
      <c r="C521" s="508" t="s">
        <v>1480</v>
      </c>
      <c r="D521" s="508" t="s">
        <v>1537</v>
      </c>
      <c r="E521" s="508" t="s">
        <v>1539</v>
      </c>
      <c r="F521" s="512"/>
      <c r="G521" s="512"/>
      <c r="H521" s="512"/>
      <c r="I521" s="512"/>
      <c r="J521" s="512"/>
      <c r="K521" s="512"/>
      <c r="L521" s="512"/>
      <c r="M521" s="512"/>
      <c r="N521" s="512">
        <v>1</v>
      </c>
      <c r="O521" s="512">
        <v>274</v>
      </c>
      <c r="P521" s="549"/>
      <c r="Q521" s="513">
        <v>274</v>
      </c>
    </row>
    <row r="522" spans="1:17" ht="14.4" customHeight="1" x14ac:dyDescent="0.3">
      <c r="A522" s="507" t="s">
        <v>1625</v>
      </c>
      <c r="B522" s="508" t="s">
        <v>1508</v>
      </c>
      <c r="C522" s="508" t="s">
        <v>1480</v>
      </c>
      <c r="D522" s="508" t="s">
        <v>1540</v>
      </c>
      <c r="E522" s="508" t="s">
        <v>1541</v>
      </c>
      <c r="F522" s="512"/>
      <c r="G522" s="512"/>
      <c r="H522" s="512"/>
      <c r="I522" s="512"/>
      <c r="J522" s="512">
        <v>2</v>
      </c>
      <c r="K522" s="512">
        <v>284</v>
      </c>
      <c r="L522" s="512">
        <v>1</v>
      </c>
      <c r="M522" s="512">
        <v>142</v>
      </c>
      <c r="N522" s="512">
        <v>1</v>
      </c>
      <c r="O522" s="512">
        <v>142</v>
      </c>
      <c r="P522" s="549">
        <v>0.5</v>
      </c>
      <c r="Q522" s="513">
        <v>142</v>
      </c>
    </row>
    <row r="523" spans="1:17" ht="14.4" customHeight="1" x14ac:dyDescent="0.3">
      <c r="A523" s="507" t="s">
        <v>1625</v>
      </c>
      <c r="B523" s="508" t="s">
        <v>1508</v>
      </c>
      <c r="C523" s="508" t="s">
        <v>1480</v>
      </c>
      <c r="D523" s="508" t="s">
        <v>1543</v>
      </c>
      <c r="E523" s="508" t="s">
        <v>1544</v>
      </c>
      <c r="F523" s="512"/>
      <c r="G523" s="512"/>
      <c r="H523" s="512"/>
      <c r="I523" s="512"/>
      <c r="J523" s="512">
        <v>2</v>
      </c>
      <c r="K523" s="512">
        <v>628</v>
      </c>
      <c r="L523" s="512">
        <v>1</v>
      </c>
      <c r="M523" s="512">
        <v>314</v>
      </c>
      <c r="N523" s="512">
        <v>1</v>
      </c>
      <c r="O523" s="512">
        <v>314</v>
      </c>
      <c r="P523" s="549">
        <v>0.5</v>
      </c>
      <c r="Q523" s="513">
        <v>314</v>
      </c>
    </row>
    <row r="524" spans="1:17" ht="14.4" customHeight="1" x14ac:dyDescent="0.3">
      <c r="A524" s="507" t="s">
        <v>1625</v>
      </c>
      <c r="B524" s="508" t="s">
        <v>1508</v>
      </c>
      <c r="C524" s="508" t="s">
        <v>1480</v>
      </c>
      <c r="D524" s="508" t="s">
        <v>1501</v>
      </c>
      <c r="E524" s="508" t="s">
        <v>1502</v>
      </c>
      <c r="F524" s="512"/>
      <c r="G524" s="512"/>
      <c r="H524" s="512"/>
      <c r="I524" s="512"/>
      <c r="J524" s="512">
        <v>1</v>
      </c>
      <c r="K524" s="512">
        <v>328</v>
      </c>
      <c r="L524" s="512">
        <v>1</v>
      </c>
      <c r="M524" s="512">
        <v>328</v>
      </c>
      <c r="N524" s="512"/>
      <c r="O524" s="512"/>
      <c r="P524" s="549"/>
      <c r="Q524" s="513"/>
    </row>
    <row r="525" spans="1:17" ht="14.4" customHeight="1" x14ac:dyDescent="0.3">
      <c r="A525" s="507" t="s">
        <v>1625</v>
      </c>
      <c r="B525" s="508" t="s">
        <v>1508</v>
      </c>
      <c r="C525" s="508" t="s">
        <v>1480</v>
      </c>
      <c r="D525" s="508" t="s">
        <v>1545</v>
      </c>
      <c r="E525" s="508" t="s">
        <v>1546</v>
      </c>
      <c r="F525" s="512"/>
      <c r="G525" s="512"/>
      <c r="H525" s="512"/>
      <c r="I525" s="512"/>
      <c r="J525" s="512">
        <v>2</v>
      </c>
      <c r="K525" s="512">
        <v>326</v>
      </c>
      <c r="L525" s="512">
        <v>1</v>
      </c>
      <c r="M525" s="512">
        <v>163</v>
      </c>
      <c r="N525" s="512"/>
      <c r="O525" s="512"/>
      <c r="P525" s="549"/>
      <c r="Q525" s="513"/>
    </row>
    <row r="526" spans="1:17" ht="14.4" customHeight="1" x14ac:dyDescent="0.3">
      <c r="A526" s="507" t="s">
        <v>1626</v>
      </c>
      <c r="B526" s="508" t="s">
        <v>1508</v>
      </c>
      <c r="C526" s="508" t="s">
        <v>1480</v>
      </c>
      <c r="D526" s="508" t="s">
        <v>1512</v>
      </c>
      <c r="E526" s="508" t="s">
        <v>1513</v>
      </c>
      <c r="F526" s="512">
        <v>13</v>
      </c>
      <c r="G526" s="512">
        <v>2743</v>
      </c>
      <c r="H526" s="512">
        <v>0.9285714285714286</v>
      </c>
      <c r="I526" s="512">
        <v>211</v>
      </c>
      <c r="J526" s="512">
        <v>14</v>
      </c>
      <c r="K526" s="512">
        <v>2954</v>
      </c>
      <c r="L526" s="512">
        <v>1</v>
      </c>
      <c r="M526" s="512">
        <v>211</v>
      </c>
      <c r="N526" s="512">
        <v>6</v>
      </c>
      <c r="O526" s="512">
        <v>1272</v>
      </c>
      <c r="P526" s="549">
        <v>0.43060257278266756</v>
      </c>
      <c r="Q526" s="513">
        <v>212</v>
      </c>
    </row>
    <row r="527" spans="1:17" ht="14.4" customHeight="1" x14ac:dyDescent="0.3">
      <c r="A527" s="507" t="s">
        <v>1626</v>
      </c>
      <c r="B527" s="508" t="s">
        <v>1508</v>
      </c>
      <c r="C527" s="508" t="s">
        <v>1480</v>
      </c>
      <c r="D527" s="508" t="s">
        <v>1514</v>
      </c>
      <c r="E527" s="508" t="s">
        <v>1513</v>
      </c>
      <c r="F527" s="512">
        <v>1</v>
      </c>
      <c r="G527" s="512">
        <v>87</v>
      </c>
      <c r="H527" s="512"/>
      <c r="I527" s="512">
        <v>87</v>
      </c>
      <c r="J527" s="512"/>
      <c r="K527" s="512"/>
      <c r="L527" s="512"/>
      <c r="M527" s="512"/>
      <c r="N527" s="512"/>
      <c r="O527" s="512"/>
      <c r="P527" s="549"/>
      <c r="Q527" s="513"/>
    </row>
    <row r="528" spans="1:17" ht="14.4" customHeight="1" x14ac:dyDescent="0.3">
      <c r="A528" s="507" t="s">
        <v>1626</v>
      </c>
      <c r="B528" s="508" t="s">
        <v>1508</v>
      </c>
      <c r="C528" s="508" t="s">
        <v>1480</v>
      </c>
      <c r="D528" s="508" t="s">
        <v>1515</v>
      </c>
      <c r="E528" s="508" t="s">
        <v>1516</v>
      </c>
      <c r="F528" s="512">
        <v>158</v>
      </c>
      <c r="G528" s="512">
        <v>47558</v>
      </c>
      <c r="H528" s="512">
        <v>3.5909090909090908</v>
      </c>
      <c r="I528" s="512">
        <v>301</v>
      </c>
      <c r="J528" s="512">
        <v>44</v>
      </c>
      <c r="K528" s="512">
        <v>13244</v>
      </c>
      <c r="L528" s="512">
        <v>1</v>
      </c>
      <c r="M528" s="512">
        <v>301</v>
      </c>
      <c r="N528" s="512">
        <v>87</v>
      </c>
      <c r="O528" s="512">
        <v>26274</v>
      </c>
      <c r="P528" s="549">
        <v>1.9838417396556931</v>
      </c>
      <c r="Q528" s="513">
        <v>302</v>
      </c>
    </row>
    <row r="529" spans="1:17" ht="14.4" customHeight="1" x14ac:dyDescent="0.3">
      <c r="A529" s="507" t="s">
        <v>1626</v>
      </c>
      <c r="B529" s="508" t="s">
        <v>1508</v>
      </c>
      <c r="C529" s="508" t="s">
        <v>1480</v>
      </c>
      <c r="D529" s="508" t="s">
        <v>1517</v>
      </c>
      <c r="E529" s="508" t="s">
        <v>1518</v>
      </c>
      <c r="F529" s="512"/>
      <c r="G529" s="512"/>
      <c r="H529" s="512"/>
      <c r="I529" s="512"/>
      <c r="J529" s="512"/>
      <c r="K529" s="512"/>
      <c r="L529" s="512"/>
      <c r="M529" s="512"/>
      <c r="N529" s="512">
        <v>6</v>
      </c>
      <c r="O529" s="512">
        <v>600</v>
      </c>
      <c r="P529" s="549"/>
      <c r="Q529" s="513">
        <v>100</v>
      </c>
    </row>
    <row r="530" spans="1:17" ht="14.4" customHeight="1" x14ac:dyDescent="0.3">
      <c r="A530" s="507" t="s">
        <v>1626</v>
      </c>
      <c r="B530" s="508" t="s">
        <v>1508</v>
      </c>
      <c r="C530" s="508" t="s">
        <v>1480</v>
      </c>
      <c r="D530" s="508" t="s">
        <v>1517</v>
      </c>
      <c r="E530" s="508" t="s">
        <v>1519</v>
      </c>
      <c r="F530" s="512">
        <v>6</v>
      </c>
      <c r="G530" s="512">
        <v>594</v>
      </c>
      <c r="H530" s="512"/>
      <c r="I530" s="512">
        <v>99</v>
      </c>
      <c r="J530" s="512"/>
      <c r="K530" s="512"/>
      <c r="L530" s="512"/>
      <c r="M530" s="512"/>
      <c r="N530" s="512"/>
      <c r="O530" s="512"/>
      <c r="P530" s="549"/>
      <c r="Q530" s="513"/>
    </row>
    <row r="531" spans="1:17" ht="14.4" customHeight="1" x14ac:dyDescent="0.3">
      <c r="A531" s="507" t="s">
        <v>1626</v>
      </c>
      <c r="B531" s="508" t="s">
        <v>1508</v>
      </c>
      <c r="C531" s="508" t="s">
        <v>1480</v>
      </c>
      <c r="D531" s="508" t="s">
        <v>1522</v>
      </c>
      <c r="E531" s="508" t="s">
        <v>1523</v>
      </c>
      <c r="F531" s="512">
        <v>36</v>
      </c>
      <c r="G531" s="512">
        <v>4932</v>
      </c>
      <c r="H531" s="512">
        <v>1.2</v>
      </c>
      <c r="I531" s="512">
        <v>137</v>
      </c>
      <c r="J531" s="512">
        <v>30</v>
      </c>
      <c r="K531" s="512">
        <v>4110</v>
      </c>
      <c r="L531" s="512">
        <v>1</v>
      </c>
      <c r="M531" s="512">
        <v>137</v>
      </c>
      <c r="N531" s="512">
        <v>30</v>
      </c>
      <c r="O531" s="512">
        <v>4110</v>
      </c>
      <c r="P531" s="549">
        <v>1</v>
      </c>
      <c r="Q531" s="513">
        <v>137</v>
      </c>
    </row>
    <row r="532" spans="1:17" ht="14.4" customHeight="1" x14ac:dyDescent="0.3">
      <c r="A532" s="507" t="s">
        <v>1626</v>
      </c>
      <c r="B532" s="508" t="s">
        <v>1508</v>
      </c>
      <c r="C532" s="508" t="s">
        <v>1480</v>
      </c>
      <c r="D532" s="508" t="s">
        <v>1524</v>
      </c>
      <c r="E532" s="508" t="s">
        <v>1523</v>
      </c>
      <c r="F532" s="512">
        <v>2</v>
      </c>
      <c r="G532" s="512">
        <v>366</v>
      </c>
      <c r="H532" s="512"/>
      <c r="I532" s="512">
        <v>183</v>
      </c>
      <c r="J532" s="512"/>
      <c r="K532" s="512"/>
      <c r="L532" s="512"/>
      <c r="M532" s="512"/>
      <c r="N532" s="512"/>
      <c r="O532" s="512"/>
      <c r="P532" s="549"/>
      <c r="Q532" s="513"/>
    </row>
    <row r="533" spans="1:17" ht="14.4" customHeight="1" x14ac:dyDescent="0.3">
      <c r="A533" s="507" t="s">
        <v>1626</v>
      </c>
      <c r="B533" s="508" t="s">
        <v>1508</v>
      </c>
      <c r="C533" s="508" t="s">
        <v>1480</v>
      </c>
      <c r="D533" s="508" t="s">
        <v>1527</v>
      </c>
      <c r="E533" s="508" t="s">
        <v>1528</v>
      </c>
      <c r="F533" s="512"/>
      <c r="G533" s="512"/>
      <c r="H533" s="512"/>
      <c r="I533" s="512"/>
      <c r="J533" s="512"/>
      <c r="K533" s="512"/>
      <c r="L533" s="512"/>
      <c r="M533" s="512"/>
      <c r="N533" s="512">
        <v>1</v>
      </c>
      <c r="O533" s="512">
        <v>640</v>
      </c>
      <c r="P533" s="549"/>
      <c r="Q533" s="513">
        <v>640</v>
      </c>
    </row>
    <row r="534" spans="1:17" ht="14.4" customHeight="1" x14ac:dyDescent="0.3">
      <c r="A534" s="507" t="s">
        <v>1626</v>
      </c>
      <c r="B534" s="508" t="s">
        <v>1508</v>
      </c>
      <c r="C534" s="508" t="s">
        <v>1480</v>
      </c>
      <c r="D534" s="508" t="s">
        <v>1532</v>
      </c>
      <c r="E534" s="508" t="s">
        <v>1533</v>
      </c>
      <c r="F534" s="512">
        <v>8</v>
      </c>
      <c r="G534" s="512">
        <v>1384</v>
      </c>
      <c r="H534" s="512">
        <v>4</v>
      </c>
      <c r="I534" s="512">
        <v>173</v>
      </c>
      <c r="J534" s="512">
        <v>2</v>
      </c>
      <c r="K534" s="512">
        <v>346</v>
      </c>
      <c r="L534" s="512">
        <v>1</v>
      </c>
      <c r="M534" s="512">
        <v>173</v>
      </c>
      <c r="N534" s="512">
        <v>5</v>
      </c>
      <c r="O534" s="512">
        <v>870</v>
      </c>
      <c r="P534" s="549">
        <v>2.5144508670520231</v>
      </c>
      <c r="Q534" s="513">
        <v>174</v>
      </c>
    </row>
    <row r="535" spans="1:17" ht="14.4" customHeight="1" x14ac:dyDescent="0.3">
      <c r="A535" s="507" t="s">
        <v>1626</v>
      </c>
      <c r="B535" s="508" t="s">
        <v>1508</v>
      </c>
      <c r="C535" s="508" t="s">
        <v>1480</v>
      </c>
      <c r="D535" s="508" t="s">
        <v>1534</v>
      </c>
      <c r="E535" s="508" t="s">
        <v>1535</v>
      </c>
      <c r="F535" s="512">
        <v>34</v>
      </c>
      <c r="G535" s="512">
        <v>578</v>
      </c>
      <c r="H535" s="512"/>
      <c r="I535" s="512">
        <v>17</v>
      </c>
      <c r="J535" s="512"/>
      <c r="K535" s="512"/>
      <c r="L535" s="512"/>
      <c r="M535" s="512"/>
      <c r="N535" s="512">
        <v>33</v>
      </c>
      <c r="O535" s="512">
        <v>561</v>
      </c>
      <c r="P535" s="549"/>
      <c r="Q535" s="513">
        <v>17</v>
      </c>
    </row>
    <row r="536" spans="1:17" ht="14.4" customHeight="1" x14ac:dyDescent="0.3">
      <c r="A536" s="507" t="s">
        <v>1626</v>
      </c>
      <c r="B536" s="508" t="s">
        <v>1508</v>
      </c>
      <c r="C536" s="508" t="s">
        <v>1480</v>
      </c>
      <c r="D536" s="508" t="s">
        <v>1534</v>
      </c>
      <c r="E536" s="508" t="s">
        <v>1536</v>
      </c>
      <c r="F536" s="512">
        <v>6</v>
      </c>
      <c r="G536" s="512">
        <v>102</v>
      </c>
      <c r="H536" s="512">
        <v>0.18181818181818182</v>
      </c>
      <c r="I536" s="512">
        <v>17</v>
      </c>
      <c r="J536" s="512">
        <v>33</v>
      </c>
      <c r="K536" s="512">
        <v>561</v>
      </c>
      <c r="L536" s="512">
        <v>1</v>
      </c>
      <c r="M536" s="512">
        <v>17</v>
      </c>
      <c r="N536" s="512">
        <v>2</v>
      </c>
      <c r="O536" s="512">
        <v>34</v>
      </c>
      <c r="P536" s="549">
        <v>6.0606060606060608E-2</v>
      </c>
      <c r="Q536" s="513">
        <v>17</v>
      </c>
    </row>
    <row r="537" spans="1:17" ht="14.4" customHeight="1" x14ac:dyDescent="0.3">
      <c r="A537" s="507" t="s">
        <v>1626</v>
      </c>
      <c r="B537" s="508" t="s">
        <v>1508</v>
      </c>
      <c r="C537" s="508" t="s">
        <v>1480</v>
      </c>
      <c r="D537" s="508" t="s">
        <v>1537</v>
      </c>
      <c r="E537" s="508" t="s">
        <v>1538</v>
      </c>
      <c r="F537" s="512">
        <v>3</v>
      </c>
      <c r="G537" s="512">
        <v>819</v>
      </c>
      <c r="H537" s="512">
        <v>2.9890510948905109</v>
      </c>
      <c r="I537" s="512">
        <v>273</v>
      </c>
      <c r="J537" s="512">
        <v>1</v>
      </c>
      <c r="K537" s="512">
        <v>274</v>
      </c>
      <c r="L537" s="512">
        <v>1</v>
      </c>
      <c r="M537" s="512">
        <v>274</v>
      </c>
      <c r="N537" s="512">
        <v>3</v>
      </c>
      <c r="O537" s="512">
        <v>822</v>
      </c>
      <c r="P537" s="549">
        <v>3</v>
      </c>
      <c r="Q537" s="513">
        <v>274</v>
      </c>
    </row>
    <row r="538" spans="1:17" ht="14.4" customHeight="1" x14ac:dyDescent="0.3">
      <c r="A538" s="507" t="s">
        <v>1626</v>
      </c>
      <c r="B538" s="508" t="s">
        <v>1508</v>
      </c>
      <c r="C538" s="508" t="s">
        <v>1480</v>
      </c>
      <c r="D538" s="508" t="s">
        <v>1540</v>
      </c>
      <c r="E538" s="508" t="s">
        <v>1541</v>
      </c>
      <c r="F538" s="512">
        <v>4</v>
      </c>
      <c r="G538" s="512">
        <v>568</v>
      </c>
      <c r="H538" s="512">
        <v>1.3333333333333333</v>
      </c>
      <c r="I538" s="512">
        <v>142</v>
      </c>
      <c r="J538" s="512">
        <v>3</v>
      </c>
      <c r="K538" s="512">
        <v>426</v>
      </c>
      <c r="L538" s="512">
        <v>1</v>
      </c>
      <c r="M538" s="512">
        <v>142</v>
      </c>
      <c r="N538" s="512">
        <v>3</v>
      </c>
      <c r="O538" s="512">
        <v>426</v>
      </c>
      <c r="P538" s="549">
        <v>1</v>
      </c>
      <c r="Q538" s="513">
        <v>142</v>
      </c>
    </row>
    <row r="539" spans="1:17" ht="14.4" customHeight="1" x14ac:dyDescent="0.3">
      <c r="A539" s="507" t="s">
        <v>1626</v>
      </c>
      <c r="B539" s="508" t="s">
        <v>1508</v>
      </c>
      <c r="C539" s="508" t="s">
        <v>1480</v>
      </c>
      <c r="D539" s="508" t="s">
        <v>1542</v>
      </c>
      <c r="E539" s="508" t="s">
        <v>1541</v>
      </c>
      <c r="F539" s="512">
        <v>36</v>
      </c>
      <c r="G539" s="512">
        <v>2808</v>
      </c>
      <c r="H539" s="512">
        <v>1.2</v>
      </c>
      <c r="I539" s="512">
        <v>78</v>
      </c>
      <c r="J539" s="512">
        <v>30</v>
      </c>
      <c r="K539" s="512">
        <v>2340</v>
      </c>
      <c r="L539" s="512">
        <v>1</v>
      </c>
      <c r="M539" s="512">
        <v>78</v>
      </c>
      <c r="N539" s="512">
        <v>30</v>
      </c>
      <c r="O539" s="512">
        <v>2340</v>
      </c>
      <c r="P539" s="549">
        <v>1</v>
      </c>
      <c r="Q539" s="513">
        <v>78</v>
      </c>
    </row>
    <row r="540" spans="1:17" ht="14.4" customHeight="1" x14ac:dyDescent="0.3">
      <c r="A540" s="507" t="s">
        <v>1626</v>
      </c>
      <c r="B540" s="508" t="s">
        <v>1508</v>
      </c>
      <c r="C540" s="508" t="s">
        <v>1480</v>
      </c>
      <c r="D540" s="508" t="s">
        <v>1543</v>
      </c>
      <c r="E540" s="508" t="s">
        <v>1544</v>
      </c>
      <c r="F540" s="512">
        <v>4</v>
      </c>
      <c r="G540" s="512">
        <v>1252</v>
      </c>
      <c r="H540" s="512">
        <v>1.3290870488322717</v>
      </c>
      <c r="I540" s="512">
        <v>313</v>
      </c>
      <c r="J540" s="512">
        <v>3</v>
      </c>
      <c r="K540" s="512">
        <v>942</v>
      </c>
      <c r="L540" s="512">
        <v>1</v>
      </c>
      <c r="M540" s="512">
        <v>314</v>
      </c>
      <c r="N540" s="512">
        <v>3</v>
      </c>
      <c r="O540" s="512">
        <v>942</v>
      </c>
      <c r="P540" s="549">
        <v>1</v>
      </c>
      <c r="Q540" s="513">
        <v>314</v>
      </c>
    </row>
    <row r="541" spans="1:17" ht="14.4" customHeight="1" x14ac:dyDescent="0.3">
      <c r="A541" s="507" t="s">
        <v>1626</v>
      </c>
      <c r="B541" s="508" t="s">
        <v>1508</v>
      </c>
      <c r="C541" s="508" t="s">
        <v>1480</v>
      </c>
      <c r="D541" s="508" t="s">
        <v>1545</v>
      </c>
      <c r="E541" s="508" t="s">
        <v>1546</v>
      </c>
      <c r="F541" s="512">
        <v>9</v>
      </c>
      <c r="G541" s="512">
        <v>1467</v>
      </c>
      <c r="H541" s="512">
        <v>0.40909090909090912</v>
      </c>
      <c r="I541" s="512">
        <v>163</v>
      </c>
      <c r="J541" s="512">
        <v>22</v>
      </c>
      <c r="K541" s="512">
        <v>3586</v>
      </c>
      <c r="L541" s="512">
        <v>1</v>
      </c>
      <c r="M541" s="512">
        <v>163</v>
      </c>
      <c r="N541" s="512">
        <v>28</v>
      </c>
      <c r="O541" s="512">
        <v>4565</v>
      </c>
      <c r="P541" s="549">
        <v>1.2730061349693251</v>
      </c>
      <c r="Q541" s="513">
        <v>163.03571428571428</v>
      </c>
    </row>
    <row r="542" spans="1:17" ht="14.4" customHeight="1" x14ac:dyDescent="0.3">
      <c r="A542" s="507" t="s">
        <v>1626</v>
      </c>
      <c r="B542" s="508" t="s">
        <v>1508</v>
      </c>
      <c r="C542" s="508" t="s">
        <v>1480</v>
      </c>
      <c r="D542" s="508" t="s">
        <v>1545</v>
      </c>
      <c r="E542" s="508" t="s">
        <v>1547</v>
      </c>
      <c r="F542" s="512">
        <v>2</v>
      </c>
      <c r="G542" s="512">
        <v>326</v>
      </c>
      <c r="H542" s="512">
        <v>2</v>
      </c>
      <c r="I542" s="512">
        <v>163</v>
      </c>
      <c r="J542" s="512">
        <v>1</v>
      </c>
      <c r="K542" s="512">
        <v>163</v>
      </c>
      <c r="L542" s="512">
        <v>1</v>
      </c>
      <c r="M542" s="512">
        <v>163</v>
      </c>
      <c r="N542" s="512">
        <v>2</v>
      </c>
      <c r="O542" s="512">
        <v>326</v>
      </c>
      <c r="P542" s="549">
        <v>2</v>
      </c>
      <c r="Q542" s="513">
        <v>163</v>
      </c>
    </row>
    <row r="543" spans="1:17" ht="14.4" customHeight="1" x14ac:dyDescent="0.3">
      <c r="A543" s="507" t="s">
        <v>1626</v>
      </c>
      <c r="B543" s="508" t="s">
        <v>1508</v>
      </c>
      <c r="C543" s="508" t="s">
        <v>1480</v>
      </c>
      <c r="D543" s="508" t="s">
        <v>1549</v>
      </c>
      <c r="E543" s="508" t="s">
        <v>1513</v>
      </c>
      <c r="F543" s="512">
        <v>72</v>
      </c>
      <c r="G543" s="512">
        <v>5184</v>
      </c>
      <c r="H543" s="512">
        <v>1.0909090909090908</v>
      </c>
      <c r="I543" s="512">
        <v>72</v>
      </c>
      <c r="J543" s="512">
        <v>66</v>
      </c>
      <c r="K543" s="512">
        <v>4752</v>
      </c>
      <c r="L543" s="512">
        <v>1</v>
      </c>
      <c r="M543" s="512">
        <v>72</v>
      </c>
      <c r="N543" s="512">
        <v>75</v>
      </c>
      <c r="O543" s="512">
        <v>5400</v>
      </c>
      <c r="P543" s="549">
        <v>1.1363636363636365</v>
      </c>
      <c r="Q543" s="513">
        <v>72</v>
      </c>
    </row>
    <row r="544" spans="1:17" ht="14.4" customHeight="1" x14ac:dyDescent="0.3">
      <c r="A544" s="507" t="s">
        <v>1626</v>
      </c>
      <c r="B544" s="508" t="s">
        <v>1508</v>
      </c>
      <c r="C544" s="508" t="s">
        <v>1480</v>
      </c>
      <c r="D544" s="508" t="s">
        <v>1553</v>
      </c>
      <c r="E544" s="508" t="s">
        <v>1555</v>
      </c>
      <c r="F544" s="512">
        <v>1</v>
      </c>
      <c r="G544" s="512">
        <v>229</v>
      </c>
      <c r="H544" s="512"/>
      <c r="I544" s="512">
        <v>229</v>
      </c>
      <c r="J544" s="512"/>
      <c r="K544" s="512"/>
      <c r="L544" s="512"/>
      <c r="M544" s="512"/>
      <c r="N544" s="512"/>
      <c r="O544" s="512"/>
      <c r="P544" s="549"/>
      <c r="Q544" s="513"/>
    </row>
    <row r="545" spans="1:17" ht="14.4" customHeight="1" x14ac:dyDescent="0.3">
      <c r="A545" s="507" t="s">
        <v>1626</v>
      </c>
      <c r="B545" s="508" t="s">
        <v>1508</v>
      </c>
      <c r="C545" s="508" t="s">
        <v>1480</v>
      </c>
      <c r="D545" s="508" t="s">
        <v>1556</v>
      </c>
      <c r="E545" s="508" t="s">
        <v>1557</v>
      </c>
      <c r="F545" s="512">
        <v>7</v>
      </c>
      <c r="G545" s="512">
        <v>8477</v>
      </c>
      <c r="H545" s="512">
        <v>7</v>
      </c>
      <c r="I545" s="512">
        <v>1211</v>
      </c>
      <c r="J545" s="512">
        <v>1</v>
      </c>
      <c r="K545" s="512">
        <v>1211</v>
      </c>
      <c r="L545" s="512">
        <v>1</v>
      </c>
      <c r="M545" s="512">
        <v>1211</v>
      </c>
      <c r="N545" s="512">
        <v>10</v>
      </c>
      <c r="O545" s="512">
        <v>12120</v>
      </c>
      <c r="P545" s="549">
        <v>10.008257638315442</v>
      </c>
      <c r="Q545" s="513">
        <v>1212</v>
      </c>
    </row>
    <row r="546" spans="1:17" ht="14.4" customHeight="1" x14ac:dyDescent="0.3">
      <c r="A546" s="507" t="s">
        <v>1626</v>
      </c>
      <c r="B546" s="508" t="s">
        <v>1508</v>
      </c>
      <c r="C546" s="508" t="s">
        <v>1480</v>
      </c>
      <c r="D546" s="508" t="s">
        <v>1558</v>
      </c>
      <c r="E546" s="508" t="s">
        <v>1559</v>
      </c>
      <c r="F546" s="512">
        <v>2</v>
      </c>
      <c r="G546" s="512">
        <v>228</v>
      </c>
      <c r="H546" s="512">
        <v>2</v>
      </c>
      <c r="I546" s="512">
        <v>114</v>
      </c>
      <c r="J546" s="512">
        <v>1</v>
      </c>
      <c r="K546" s="512">
        <v>114</v>
      </c>
      <c r="L546" s="512">
        <v>1</v>
      </c>
      <c r="M546" s="512">
        <v>114</v>
      </c>
      <c r="N546" s="512">
        <v>4</v>
      </c>
      <c r="O546" s="512">
        <v>460</v>
      </c>
      <c r="P546" s="549">
        <v>4.0350877192982457</v>
      </c>
      <c r="Q546" s="513">
        <v>115</v>
      </c>
    </row>
    <row r="547" spans="1:17" ht="14.4" customHeight="1" x14ac:dyDescent="0.3">
      <c r="A547" s="507" t="s">
        <v>1626</v>
      </c>
      <c r="B547" s="508" t="s">
        <v>1508</v>
      </c>
      <c r="C547" s="508" t="s">
        <v>1480</v>
      </c>
      <c r="D547" s="508" t="s">
        <v>1558</v>
      </c>
      <c r="E547" s="508" t="s">
        <v>1560</v>
      </c>
      <c r="F547" s="512">
        <v>5</v>
      </c>
      <c r="G547" s="512">
        <v>570</v>
      </c>
      <c r="H547" s="512"/>
      <c r="I547" s="512">
        <v>114</v>
      </c>
      <c r="J547" s="512"/>
      <c r="K547" s="512"/>
      <c r="L547" s="512"/>
      <c r="M547" s="512"/>
      <c r="N547" s="512"/>
      <c r="O547" s="512"/>
      <c r="P547" s="549"/>
      <c r="Q547" s="513"/>
    </row>
    <row r="548" spans="1:17" ht="14.4" customHeight="1" x14ac:dyDescent="0.3">
      <c r="A548" s="507" t="s">
        <v>1626</v>
      </c>
      <c r="B548" s="508" t="s">
        <v>1508</v>
      </c>
      <c r="C548" s="508" t="s">
        <v>1480</v>
      </c>
      <c r="D548" s="508" t="s">
        <v>1570</v>
      </c>
      <c r="E548" s="508" t="s">
        <v>1571</v>
      </c>
      <c r="F548" s="512">
        <v>1</v>
      </c>
      <c r="G548" s="512">
        <v>301</v>
      </c>
      <c r="H548" s="512"/>
      <c r="I548" s="512">
        <v>301</v>
      </c>
      <c r="J548" s="512"/>
      <c r="K548" s="512"/>
      <c r="L548" s="512"/>
      <c r="M548" s="512"/>
      <c r="N548" s="512">
        <v>1</v>
      </c>
      <c r="O548" s="512">
        <v>302</v>
      </c>
      <c r="P548" s="549"/>
      <c r="Q548" s="513">
        <v>302</v>
      </c>
    </row>
    <row r="549" spans="1:17" ht="14.4" customHeight="1" x14ac:dyDescent="0.3">
      <c r="A549" s="507" t="s">
        <v>1627</v>
      </c>
      <c r="B549" s="508" t="s">
        <v>1508</v>
      </c>
      <c r="C549" s="508" t="s">
        <v>1480</v>
      </c>
      <c r="D549" s="508" t="s">
        <v>1512</v>
      </c>
      <c r="E549" s="508" t="s">
        <v>1513</v>
      </c>
      <c r="F549" s="512">
        <v>610</v>
      </c>
      <c r="G549" s="512">
        <v>128710</v>
      </c>
      <c r="H549" s="512">
        <v>0.77509529860228721</v>
      </c>
      <c r="I549" s="512">
        <v>211</v>
      </c>
      <c r="J549" s="512">
        <v>787</v>
      </c>
      <c r="K549" s="512">
        <v>166057</v>
      </c>
      <c r="L549" s="512">
        <v>1</v>
      </c>
      <c r="M549" s="512">
        <v>211</v>
      </c>
      <c r="N549" s="512">
        <v>690</v>
      </c>
      <c r="O549" s="512">
        <v>146280</v>
      </c>
      <c r="P549" s="549">
        <v>0.88090234076250928</v>
      </c>
      <c r="Q549" s="513">
        <v>212</v>
      </c>
    </row>
    <row r="550" spans="1:17" ht="14.4" customHeight="1" x14ac:dyDescent="0.3">
      <c r="A550" s="507" t="s">
        <v>1627</v>
      </c>
      <c r="B550" s="508" t="s">
        <v>1508</v>
      </c>
      <c r="C550" s="508" t="s">
        <v>1480</v>
      </c>
      <c r="D550" s="508" t="s">
        <v>1514</v>
      </c>
      <c r="E550" s="508" t="s">
        <v>1513</v>
      </c>
      <c r="F550" s="512"/>
      <c r="G550" s="512"/>
      <c r="H550" s="512"/>
      <c r="I550" s="512"/>
      <c r="J550" s="512">
        <v>1</v>
      </c>
      <c r="K550" s="512">
        <v>87</v>
      </c>
      <c r="L550" s="512">
        <v>1</v>
      </c>
      <c r="M550" s="512">
        <v>87</v>
      </c>
      <c r="N550" s="512"/>
      <c r="O550" s="512"/>
      <c r="P550" s="549"/>
      <c r="Q550" s="513"/>
    </row>
    <row r="551" spans="1:17" ht="14.4" customHeight="1" x14ac:dyDescent="0.3">
      <c r="A551" s="507" t="s">
        <v>1627</v>
      </c>
      <c r="B551" s="508" t="s">
        <v>1508</v>
      </c>
      <c r="C551" s="508" t="s">
        <v>1480</v>
      </c>
      <c r="D551" s="508" t="s">
        <v>1515</v>
      </c>
      <c r="E551" s="508" t="s">
        <v>1516</v>
      </c>
      <c r="F551" s="512">
        <v>216</v>
      </c>
      <c r="G551" s="512">
        <v>65016</v>
      </c>
      <c r="H551" s="512">
        <v>1.1612903225806452</v>
      </c>
      <c r="I551" s="512">
        <v>301</v>
      </c>
      <c r="J551" s="512">
        <v>186</v>
      </c>
      <c r="K551" s="512">
        <v>55986</v>
      </c>
      <c r="L551" s="512">
        <v>1</v>
      </c>
      <c r="M551" s="512">
        <v>301</v>
      </c>
      <c r="N551" s="512">
        <v>298</v>
      </c>
      <c r="O551" s="512">
        <v>89996</v>
      </c>
      <c r="P551" s="549">
        <v>1.6074732968956524</v>
      </c>
      <c r="Q551" s="513">
        <v>302</v>
      </c>
    </row>
    <row r="552" spans="1:17" ht="14.4" customHeight="1" x14ac:dyDescent="0.3">
      <c r="A552" s="507" t="s">
        <v>1627</v>
      </c>
      <c r="B552" s="508" t="s">
        <v>1508</v>
      </c>
      <c r="C552" s="508" t="s">
        <v>1480</v>
      </c>
      <c r="D552" s="508" t="s">
        <v>1517</v>
      </c>
      <c r="E552" s="508" t="s">
        <v>1518</v>
      </c>
      <c r="F552" s="512"/>
      <c r="G552" s="512"/>
      <c r="H552" s="512"/>
      <c r="I552" s="512"/>
      <c r="J552" s="512">
        <v>3</v>
      </c>
      <c r="K552" s="512">
        <v>297</v>
      </c>
      <c r="L552" s="512">
        <v>1</v>
      </c>
      <c r="M552" s="512">
        <v>99</v>
      </c>
      <c r="N552" s="512">
        <v>3</v>
      </c>
      <c r="O552" s="512">
        <v>300</v>
      </c>
      <c r="P552" s="549">
        <v>1.0101010101010102</v>
      </c>
      <c r="Q552" s="513">
        <v>100</v>
      </c>
    </row>
    <row r="553" spans="1:17" ht="14.4" customHeight="1" x14ac:dyDescent="0.3">
      <c r="A553" s="507" t="s">
        <v>1627</v>
      </c>
      <c r="B553" s="508" t="s">
        <v>1508</v>
      </c>
      <c r="C553" s="508" t="s">
        <v>1480</v>
      </c>
      <c r="D553" s="508" t="s">
        <v>1517</v>
      </c>
      <c r="E553" s="508" t="s">
        <v>1519</v>
      </c>
      <c r="F553" s="512"/>
      <c r="G553" s="512"/>
      <c r="H553" s="512"/>
      <c r="I553" s="512"/>
      <c r="J553" s="512"/>
      <c r="K553" s="512"/>
      <c r="L553" s="512"/>
      <c r="M553" s="512"/>
      <c r="N553" s="512">
        <v>6</v>
      </c>
      <c r="O553" s="512">
        <v>600</v>
      </c>
      <c r="P553" s="549"/>
      <c r="Q553" s="513">
        <v>100</v>
      </c>
    </row>
    <row r="554" spans="1:17" ht="14.4" customHeight="1" x14ac:dyDescent="0.3">
      <c r="A554" s="507" t="s">
        <v>1627</v>
      </c>
      <c r="B554" s="508" t="s">
        <v>1508</v>
      </c>
      <c r="C554" s="508" t="s">
        <v>1480</v>
      </c>
      <c r="D554" s="508" t="s">
        <v>1522</v>
      </c>
      <c r="E554" s="508" t="s">
        <v>1523</v>
      </c>
      <c r="F554" s="512">
        <v>37</v>
      </c>
      <c r="G554" s="512">
        <v>5069</v>
      </c>
      <c r="H554" s="512">
        <v>0.6607142857142857</v>
      </c>
      <c r="I554" s="512">
        <v>137</v>
      </c>
      <c r="J554" s="512">
        <v>56</v>
      </c>
      <c r="K554" s="512">
        <v>7672</v>
      </c>
      <c r="L554" s="512">
        <v>1</v>
      </c>
      <c r="M554" s="512">
        <v>137</v>
      </c>
      <c r="N554" s="512">
        <v>42</v>
      </c>
      <c r="O554" s="512">
        <v>5754</v>
      </c>
      <c r="P554" s="549">
        <v>0.75</v>
      </c>
      <c r="Q554" s="513">
        <v>137</v>
      </c>
    </row>
    <row r="555" spans="1:17" ht="14.4" customHeight="1" x14ac:dyDescent="0.3">
      <c r="A555" s="507" t="s">
        <v>1627</v>
      </c>
      <c r="B555" s="508" t="s">
        <v>1508</v>
      </c>
      <c r="C555" s="508" t="s">
        <v>1480</v>
      </c>
      <c r="D555" s="508" t="s">
        <v>1524</v>
      </c>
      <c r="E555" s="508" t="s">
        <v>1523</v>
      </c>
      <c r="F555" s="512"/>
      <c r="G555" s="512"/>
      <c r="H555" s="512"/>
      <c r="I555" s="512"/>
      <c r="J555" s="512">
        <v>1</v>
      </c>
      <c r="K555" s="512">
        <v>183</v>
      </c>
      <c r="L555" s="512">
        <v>1</v>
      </c>
      <c r="M555" s="512">
        <v>183</v>
      </c>
      <c r="N555" s="512"/>
      <c r="O555" s="512"/>
      <c r="P555" s="549"/>
      <c r="Q555" s="513"/>
    </row>
    <row r="556" spans="1:17" ht="14.4" customHeight="1" x14ac:dyDescent="0.3">
      <c r="A556" s="507" t="s">
        <v>1627</v>
      </c>
      <c r="B556" s="508" t="s">
        <v>1508</v>
      </c>
      <c r="C556" s="508" t="s">
        <v>1480</v>
      </c>
      <c r="D556" s="508" t="s">
        <v>1527</v>
      </c>
      <c r="E556" s="508" t="s">
        <v>1528</v>
      </c>
      <c r="F556" s="512">
        <v>1</v>
      </c>
      <c r="G556" s="512">
        <v>639</v>
      </c>
      <c r="H556" s="512">
        <v>0.5</v>
      </c>
      <c r="I556" s="512">
        <v>639</v>
      </c>
      <c r="J556" s="512">
        <v>2</v>
      </c>
      <c r="K556" s="512">
        <v>1278</v>
      </c>
      <c r="L556" s="512">
        <v>1</v>
      </c>
      <c r="M556" s="512">
        <v>639</v>
      </c>
      <c r="N556" s="512">
        <v>2</v>
      </c>
      <c r="O556" s="512">
        <v>1280</v>
      </c>
      <c r="P556" s="549">
        <v>1.0015649452269171</v>
      </c>
      <c r="Q556" s="513">
        <v>640</v>
      </c>
    </row>
    <row r="557" spans="1:17" ht="14.4" customHeight="1" x14ac:dyDescent="0.3">
      <c r="A557" s="507" t="s">
        <v>1627</v>
      </c>
      <c r="B557" s="508" t="s">
        <v>1508</v>
      </c>
      <c r="C557" s="508" t="s">
        <v>1480</v>
      </c>
      <c r="D557" s="508" t="s">
        <v>1532</v>
      </c>
      <c r="E557" s="508" t="s">
        <v>1533</v>
      </c>
      <c r="F557" s="512">
        <v>12</v>
      </c>
      <c r="G557" s="512">
        <v>2076</v>
      </c>
      <c r="H557" s="512">
        <v>1.0909090909090908</v>
      </c>
      <c r="I557" s="512">
        <v>173</v>
      </c>
      <c r="J557" s="512">
        <v>11</v>
      </c>
      <c r="K557" s="512">
        <v>1903</v>
      </c>
      <c r="L557" s="512">
        <v>1</v>
      </c>
      <c r="M557" s="512">
        <v>173</v>
      </c>
      <c r="N557" s="512">
        <v>14</v>
      </c>
      <c r="O557" s="512">
        <v>2436</v>
      </c>
      <c r="P557" s="549">
        <v>1.2800840777719391</v>
      </c>
      <c r="Q557" s="513">
        <v>174</v>
      </c>
    </row>
    <row r="558" spans="1:17" ht="14.4" customHeight="1" x14ac:dyDescent="0.3">
      <c r="A558" s="507" t="s">
        <v>1627</v>
      </c>
      <c r="B558" s="508" t="s">
        <v>1508</v>
      </c>
      <c r="C558" s="508" t="s">
        <v>1480</v>
      </c>
      <c r="D558" s="508" t="s">
        <v>1534</v>
      </c>
      <c r="E558" s="508" t="s">
        <v>1535</v>
      </c>
      <c r="F558" s="512">
        <v>232</v>
      </c>
      <c r="G558" s="512">
        <v>3944</v>
      </c>
      <c r="H558" s="512"/>
      <c r="I558" s="512">
        <v>17</v>
      </c>
      <c r="J558" s="512"/>
      <c r="K558" s="512"/>
      <c r="L558" s="512"/>
      <c r="M558" s="512"/>
      <c r="N558" s="512">
        <v>283</v>
      </c>
      <c r="O558" s="512">
        <v>4811</v>
      </c>
      <c r="P558" s="549"/>
      <c r="Q558" s="513">
        <v>17</v>
      </c>
    </row>
    <row r="559" spans="1:17" ht="14.4" customHeight="1" x14ac:dyDescent="0.3">
      <c r="A559" s="507" t="s">
        <v>1627</v>
      </c>
      <c r="B559" s="508" t="s">
        <v>1508</v>
      </c>
      <c r="C559" s="508" t="s">
        <v>1480</v>
      </c>
      <c r="D559" s="508" t="s">
        <v>1534</v>
      </c>
      <c r="E559" s="508" t="s">
        <v>1536</v>
      </c>
      <c r="F559" s="512">
        <v>4</v>
      </c>
      <c r="G559" s="512">
        <v>68</v>
      </c>
      <c r="H559" s="512">
        <v>1.282051282051282E-2</v>
      </c>
      <c r="I559" s="512">
        <v>17</v>
      </c>
      <c r="J559" s="512">
        <v>312</v>
      </c>
      <c r="K559" s="512">
        <v>5304</v>
      </c>
      <c r="L559" s="512">
        <v>1</v>
      </c>
      <c r="M559" s="512">
        <v>17</v>
      </c>
      <c r="N559" s="512"/>
      <c r="O559" s="512"/>
      <c r="P559" s="549"/>
      <c r="Q559" s="513"/>
    </row>
    <row r="560" spans="1:17" ht="14.4" customHeight="1" x14ac:dyDescent="0.3">
      <c r="A560" s="507" t="s">
        <v>1627</v>
      </c>
      <c r="B560" s="508" t="s">
        <v>1508</v>
      </c>
      <c r="C560" s="508" t="s">
        <v>1480</v>
      </c>
      <c r="D560" s="508" t="s">
        <v>1537</v>
      </c>
      <c r="E560" s="508" t="s">
        <v>1538</v>
      </c>
      <c r="F560" s="512">
        <v>2</v>
      </c>
      <c r="G560" s="512">
        <v>546</v>
      </c>
      <c r="H560" s="512">
        <v>4.7445255474452552E-2</v>
      </c>
      <c r="I560" s="512">
        <v>273</v>
      </c>
      <c r="J560" s="512">
        <v>42</v>
      </c>
      <c r="K560" s="512">
        <v>11508</v>
      </c>
      <c r="L560" s="512">
        <v>1</v>
      </c>
      <c r="M560" s="512">
        <v>274</v>
      </c>
      <c r="N560" s="512"/>
      <c r="O560" s="512"/>
      <c r="P560" s="549"/>
      <c r="Q560" s="513"/>
    </row>
    <row r="561" spans="1:17" ht="14.4" customHeight="1" x14ac:dyDescent="0.3">
      <c r="A561" s="507" t="s">
        <v>1627</v>
      </c>
      <c r="B561" s="508" t="s">
        <v>1508</v>
      </c>
      <c r="C561" s="508" t="s">
        <v>1480</v>
      </c>
      <c r="D561" s="508" t="s">
        <v>1537</v>
      </c>
      <c r="E561" s="508" t="s">
        <v>1539</v>
      </c>
      <c r="F561" s="512">
        <v>136</v>
      </c>
      <c r="G561" s="512">
        <v>37128</v>
      </c>
      <c r="H561" s="512"/>
      <c r="I561" s="512">
        <v>273</v>
      </c>
      <c r="J561" s="512"/>
      <c r="K561" s="512"/>
      <c r="L561" s="512"/>
      <c r="M561" s="512"/>
      <c r="N561" s="512">
        <v>212</v>
      </c>
      <c r="O561" s="512">
        <v>58088</v>
      </c>
      <c r="P561" s="549"/>
      <c r="Q561" s="513">
        <v>274</v>
      </c>
    </row>
    <row r="562" spans="1:17" ht="14.4" customHeight="1" x14ac:dyDescent="0.3">
      <c r="A562" s="507" t="s">
        <v>1627</v>
      </c>
      <c r="B562" s="508" t="s">
        <v>1508</v>
      </c>
      <c r="C562" s="508" t="s">
        <v>1480</v>
      </c>
      <c r="D562" s="508" t="s">
        <v>1540</v>
      </c>
      <c r="E562" s="508" t="s">
        <v>1541</v>
      </c>
      <c r="F562" s="512">
        <v>199</v>
      </c>
      <c r="G562" s="512">
        <v>28258</v>
      </c>
      <c r="H562" s="512">
        <v>0.74531835205992514</v>
      </c>
      <c r="I562" s="512">
        <v>142</v>
      </c>
      <c r="J562" s="512">
        <v>267</v>
      </c>
      <c r="K562" s="512">
        <v>37914</v>
      </c>
      <c r="L562" s="512">
        <v>1</v>
      </c>
      <c r="M562" s="512">
        <v>142</v>
      </c>
      <c r="N562" s="512">
        <v>245</v>
      </c>
      <c r="O562" s="512">
        <v>34772</v>
      </c>
      <c r="P562" s="549">
        <v>0.91712823759033602</v>
      </c>
      <c r="Q562" s="513">
        <v>141.9265306122449</v>
      </c>
    </row>
    <row r="563" spans="1:17" ht="14.4" customHeight="1" x14ac:dyDescent="0.3">
      <c r="A563" s="507" t="s">
        <v>1627</v>
      </c>
      <c r="B563" s="508" t="s">
        <v>1508</v>
      </c>
      <c r="C563" s="508" t="s">
        <v>1480</v>
      </c>
      <c r="D563" s="508" t="s">
        <v>1542</v>
      </c>
      <c r="E563" s="508" t="s">
        <v>1541</v>
      </c>
      <c r="F563" s="512">
        <v>37</v>
      </c>
      <c r="G563" s="512">
        <v>2886</v>
      </c>
      <c r="H563" s="512">
        <v>0.6607142857142857</v>
      </c>
      <c r="I563" s="512">
        <v>78</v>
      </c>
      <c r="J563" s="512">
        <v>56</v>
      </c>
      <c r="K563" s="512">
        <v>4368</v>
      </c>
      <c r="L563" s="512">
        <v>1</v>
      </c>
      <c r="M563" s="512">
        <v>78</v>
      </c>
      <c r="N563" s="512">
        <v>42</v>
      </c>
      <c r="O563" s="512">
        <v>3277</v>
      </c>
      <c r="P563" s="549">
        <v>0.75022893772893773</v>
      </c>
      <c r="Q563" s="513">
        <v>78.023809523809518</v>
      </c>
    </row>
    <row r="564" spans="1:17" ht="14.4" customHeight="1" x14ac:dyDescent="0.3">
      <c r="A564" s="507" t="s">
        <v>1627</v>
      </c>
      <c r="B564" s="508" t="s">
        <v>1508</v>
      </c>
      <c r="C564" s="508" t="s">
        <v>1480</v>
      </c>
      <c r="D564" s="508" t="s">
        <v>1543</v>
      </c>
      <c r="E564" s="508" t="s">
        <v>1544</v>
      </c>
      <c r="F564" s="512">
        <v>199</v>
      </c>
      <c r="G564" s="512">
        <v>62287</v>
      </c>
      <c r="H564" s="512">
        <v>0.74573775202337056</v>
      </c>
      <c r="I564" s="512">
        <v>313</v>
      </c>
      <c r="J564" s="512">
        <v>266</v>
      </c>
      <c r="K564" s="512">
        <v>83524</v>
      </c>
      <c r="L564" s="512">
        <v>1</v>
      </c>
      <c r="M564" s="512">
        <v>314</v>
      </c>
      <c r="N564" s="512">
        <v>245</v>
      </c>
      <c r="O564" s="512">
        <v>76930</v>
      </c>
      <c r="P564" s="549">
        <v>0.92105263157894735</v>
      </c>
      <c r="Q564" s="513">
        <v>314</v>
      </c>
    </row>
    <row r="565" spans="1:17" ht="14.4" customHeight="1" x14ac:dyDescent="0.3">
      <c r="A565" s="507" t="s">
        <v>1627</v>
      </c>
      <c r="B565" s="508" t="s">
        <v>1508</v>
      </c>
      <c r="C565" s="508" t="s">
        <v>1480</v>
      </c>
      <c r="D565" s="508" t="s">
        <v>1545</v>
      </c>
      <c r="E565" s="508" t="s">
        <v>1546</v>
      </c>
      <c r="F565" s="512">
        <v>9</v>
      </c>
      <c r="G565" s="512">
        <v>1467</v>
      </c>
      <c r="H565" s="512">
        <v>3.8461538461538464E-2</v>
      </c>
      <c r="I565" s="512">
        <v>163</v>
      </c>
      <c r="J565" s="512">
        <v>234</v>
      </c>
      <c r="K565" s="512">
        <v>38142</v>
      </c>
      <c r="L565" s="512">
        <v>1</v>
      </c>
      <c r="M565" s="512">
        <v>163</v>
      </c>
      <c r="N565" s="512">
        <v>33</v>
      </c>
      <c r="O565" s="512">
        <v>5380</v>
      </c>
      <c r="P565" s="549">
        <v>0.14105185884326987</v>
      </c>
      <c r="Q565" s="513">
        <v>163.03030303030303</v>
      </c>
    </row>
    <row r="566" spans="1:17" ht="14.4" customHeight="1" x14ac:dyDescent="0.3">
      <c r="A566" s="507" t="s">
        <v>1627</v>
      </c>
      <c r="B566" s="508" t="s">
        <v>1508</v>
      </c>
      <c r="C566" s="508" t="s">
        <v>1480</v>
      </c>
      <c r="D566" s="508" t="s">
        <v>1545</v>
      </c>
      <c r="E566" s="508" t="s">
        <v>1547</v>
      </c>
      <c r="F566" s="512">
        <v>6</v>
      </c>
      <c r="G566" s="512">
        <v>978</v>
      </c>
      <c r="H566" s="512"/>
      <c r="I566" s="512">
        <v>163</v>
      </c>
      <c r="J566" s="512"/>
      <c r="K566" s="512"/>
      <c r="L566" s="512"/>
      <c r="M566" s="512"/>
      <c r="N566" s="512">
        <v>7</v>
      </c>
      <c r="O566" s="512">
        <v>1141</v>
      </c>
      <c r="P566" s="549"/>
      <c r="Q566" s="513">
        <v>163</v>
      </c>
    </row>
    <row r="567" spans="1:17" ht="14.4" customHeight="1" x14ac:dyDescent="0.3">
      <c r="A567" s="507" t="s">
        <v>1627</v>
      </c>
      <c r="B567" s="508" t="s">
        <v>1508</v>
      </c>
      <c r="C567" s="508" t="s">
        <v>1480</v>
      </c>
      <c r="D567" s="508" t="s">
        <v>1549</v>
      </c>
      <c r="E567" s="508" t="s">
        <v>1513</v>
      </c>
      <c r="F567" s="512">
        <v>126</v>
      </c>
      <c r="G567" s="512">
        <v>9072</v>
      </c>
      <c r="H567" s="512">
        <v>0.68852459016393441</v>
      </c>
      <c r="I567" s="512">
        <v>72</v>
      </c>
      <c r="J567" s="512">
        <v>183</v>
      </c>
      <c r="K567" s="512">
        <v>13176</v>
      </c>
      <c r="L567" s="512">
        <v>1</v>
      </c>
      <c r="M567" s="512">
        <v>72</v>
      </c>
      <c r="N567" s="512">
        <v>177</v>
      </c>
      <c r="O567" s="512">
        <v>12749</v>
      </c>
      <c r="P567" s="549">
        <v>0.96759259259259256</v>
      </c>
      <c r="Q567" s="513">
        <v>72.028248587570616</v>
      </c>
    </row>
    <row r="568" spans="1:17" ht="14.4" customHeight="1" x14ac:dyDescent="0.3">
      <c r="A568" s="507" t="s">
        <v>1627</v>
      </c>
      <c r="B568" s="508" t="s">
        <v>1508</v>
      </c>
      <c r="C568" s="508" t="s">
        <v>1480</v>
      </c>
      <c r="D568" s="508" t="s">
        <v>1556</v>
      </c>
      <c r="E568" s="508" t="s">
        <v>1557</v>
      </c>
      <c r="F568" s="512">
        <v>14</v>
      </c>
      <c r="G568" s="512">
        <v>16954</v>
      </c>
      <c r="H568" s="512">
        <v>0.875</v>
      </c>
      <c r="I568" s="512">
        <v>1211</v>
      </c>
      <c r="J568" s="512">
        <v>16</v>
      </c>
      <c r="K568" s="512">
        <v>19376</v>
      </c>
      <c r="L568" s="512">
        <v>1</v>
      </c>
      <c r="M568" s="512">
        <v>1211</v>
      </c>
      <c r="N568" s="512">
        <v>17</v>
      </c>
      <c r="O568" s="512">
        <v>20604</v>
      </c>
      <c r="P568" s="549">
        <v>1.0633773740710157</v>
      </c>
      <c r="Q568" s="513">
        <v>1212</v>
      </c>
    </row>
    <row r="569" spans="1:17" ht="14.4" customHeight="1" x14ac:dyDescent="0.3">
      <c r="A569" s="507" t="s">
        <v>1627</v>
      </c>
      <c r="B569" s="508" t="s">
        <v>1508</v>
      </c>
      <c r="C569" s="508" t="s">
        <v>1480</v>
      </c>
      <c r="D569" s="508" t="s">
        <v>1558</v>
      </c>
      <c r="E569" s="508" t="s">
        <v>1559</v>
      </c>
      <c r="F569" s="512">
        <v>8</v>
      </c>
      <c r="G569" s="512">
        <v>912</v>
      </c>
      <c r="H569" s="512">
        <v>2.6666666666666665</v>
      </c>
      <c r="I569" s="512">
        <v>114</v>
      </c>
      <c r="J569" s="512">
        <v>3</v>
      </c>
      <c r="K569" s="512">
        <v>342</v>
      </c>
      <c r="L569" s="512">
        <v>1</v>
      </c>
      <c r="M569" s="512">
        <v>114</v>
      </c>
      <c r="N569" s="512">
        <v>4</v>
      </c>
      <c r="O569" s="512">
        <v>460</v>
      </c>
      <c r="P569" s="549">
        <v>1.3450292397660819</v>
      </c>
      <c r="Q569" s="513">
        <v>115</v>
      </c>
    </row>
    <row r="570" spans="1:17" ht="14.4" customHeight="1" x14ac:dyDescent="0.3">
      <c r="A570" s="507" t="s">
        <v>1627</v>
      </c>
      <c r="B570" s="508" t="s">
        <v>1508</v>
      </c>
      <c r="C570" s="508" t="s">
        <v>1480</v>
      </c>
      <c r="D570" s="508" t="s">
        <v>1558</v>
      </c>
      <c r="E570" s="508" t="s">
        <v>1560</v>
      </c>
      <c r="F570" s="512">
        <v>4</v>
      </c>
      <c r="G570" s="512">
        <v>456</v>
      </c>
      <c r="H570" s="512">
        <v>0.5714285714285714</v>
      </c>
      <c r="I570" s="512">
        <v>114</v>
      </c>
      <c r="J570" s="512">
        <v>7</v>
      </c>
      <c r="K570" s="512">
        <v>798</v>
      </c>
      <c r="L570" s="512">
        <v>1</v>
      </c>
      <c r="M570" s="512">
        <v>114</v>
      </c>
      <c r="N570" s="512">
        <v>5</v>
      </c>
      <c r="O570" s="512">
        <v>575</v>
      </c>
      <c r="P570" s="549">
        <v>0.72055137844611528</v>
      </c>
      <c r="Q570" s="513">
        <v>115</v>
      </c>
    </row>
    <row r="571" spans="1:17" ht="14.4" customHeight="1" x14ac:dyDescent="0.3">
      <c r="A571" s="507" t="s">
        <v>1627</v>
      </c>
      <c r="B571" s="508" t="s">
        <v>1508</v>
      </c>
      <c r="C571" s="508" t="s">
        <v>1480</v>
      </c>
      <c r="D571" s="508" t="s">
        <v>1570</v>
      </c>
      <c r="E571" s="508" t="s">
        <v>1571</v>
      </c>
      <c r="F571" s="512"/>
      <c r="G571" s="512"/>
      <c r="H571" s="512"/>
      <c r="I571" s="512"/>
      <c r="J571" s="512"/>
      <c r="K571" s="512"/>
      <c r="L571" s="512"/>
      <c r="M571" s="512"/>
      <c r="N571" s="512">
        <v>1</v>
      </c>
      <c r="O571" s="512">
        <v>302</v>
      </c>
      <c r="P571" s="549"/>
      <c r="Q571" s="513">
        <v>302</v>
      </c>
    </row>
    <row r="572" spans="1:17" ht="14.4" customHeight="1" x14ac:dyDescent="0.3">
      <c r="A572" s="507" t="s">
        <v>1628</v>
      </c>
      <c r="B572" s="508" t="s">
        <v>1508</v>
      </c>
      <c r="C572" s="508" t="s">
        <v>1480</v>
      </c>
      <c r="D572" s="508" t="s">
        <v>1512</v>
      </c>
      <c r="E572" s="508" t="s">
        <v>1513</v>
      </c>
      <c r="F572" s="512">
        <v>173</v>
      </c>
      <c r="G572" s="512">
        <v>36503</v>
      </c>
      <c r="H572" s="512">
        <v>0.92021276595744683</v>
      </c>
      <c r="I572" s="512">
        <v>211</v>
      </c>
      <c r="J572" s="512">
        <v>188</v>
      </c>
      <c r="K572" s="512">
        <v>39668</v>
      </c>
      <c r="L572" s="512">
        <v>1</v>
      </c>
      <c r="M572" s="512">
        <v>211</v>
      </c>
      <c r="N572" s="512">
        <v>227</v>
      </c>
      <c r="O572" s="512">
        <v>48124</v>
      </c>
      <c r="P572" s="549">
        <v>1.2131693052334376</v>
      </c>
      <c r="Q572" s="513">
        <v>212</v>
      </c>
    </row>
    <row r="573" spans="1:17" ht="14.4" customHeight="1" x14ac:dyDescent="0.3">
      <c r="A573" s="507" t="s">
        <v>1628</v>
      </c>
      <c r="B573" s="508" t="s">
        <v>1508</v>
      </c>
      <c r="C573" s="508" t="s">
        <v>1480</v>
      </c>
      <c r="D573" s="508" t="s">
        <v>1514</v>
      </c>
      <c r="E573" s="508" t="s">
        <v>1513</v>
      </c>
      <c r="F573" s="512">
        <v>79</v>
      </c>
      <c r="G573" s="512">
        <v>6873</v>
      </c>
      <c r="H573" s="512">
        <v>0.82291666666666663</v>
      </c>
      <c r="I573" s="512">
        <v>87</v>
      </c>
      <c r="J573" s="512">
        <v>96</v>
      </c>
      <c r="K573" s="512">
        <v>8352</v>
      </c>
      <c r="L573" s="512">
        <v>1</v>
      </c>
      <c r="M573" s="512">
        <v>87</v>
      </c>
      <c r="N573" s="512">
        <v>98</v>
      </c>
      <c r="O573" s="512">
        <v>8526</v>
      </c>
      <c r="P573" s="549">
        <v>1.0208333333333333</v>
      </c>
      <c r="Q573" s="513">
        <v>87</v>
      </c>
    </row>
    <row r="574" spans="1:17" ht="14.4" customHeight="1" x14ac:dyDescent="0.3">
      <c r="A574" s="507" t="s">
        <v>1628</v>
      </c>
      <c r="B574" s="508" t="s">
        <v>1508</v>
      </c>
      <c r="C574" s="508" t="s">
        <v>1480</v>
      </c>
      <c r="D574" s="508" t="s">
        <v>1515</v>
      </c>
      <c r="E574" s="508" t="s">
        <v>1516</v>
      </c>
      <c r="F574" s="512">
        <v>3143</v>
      </c>
      <c r="G574" s="512">
        <v>946043</v>
      </c>
      <c r="H574" s="512">
        <v>1.1441572624681471</v>
      </c>
      <c r="I574" s="512">
        <v>301</v>
      </c>
      <c r="J574" s="512">
        <v>2747</v>
      </c>
      <c r="K574" s="512">
        <v>826847</v>
      </c>
      <c r="L574" s="512">
        <v>1</v>
      </c>
      <c r="M574" s="512">
        <v>301</v>
      </c>
      <c r="N574" s="512">
        <v>3496</v>
      </c>
      <c r="O574" s="512">
        <v>1055792</v>
      </c>
      <c r="P574" s="549">
        <v>1.2768891947361483</v>
      </c>
      <c r="Q574" s="513">
        <v>302</v>
      </c>
    </row>
    <row r="575" spans="1:17" ht="14.4" customHeight="1" x14ac:dyDescent="0.3">
      <c r="A575" s="507" t="s">
        <v>1628</v>
      </c>
      <c r="B575" s="508" t="s">
        <v>1508</v>
      </c>
      <c r="C575" s="508" t="s">
        <v>1480</v>
      </c>
      <c r="D575" s="508" t="s">
        <v>1517</v>
      </c>
      <c r="E575" s="508" t="s">
        <v>1518</v>
      </c>
      <c r="F575" s="512">
        <v>12</v>
      </c>
      <c r="G575" s="512">
        <v>1188</v>
      </c>
      <c r="H575" s="512">
        <v>0.8</v>
      </c>
      <c r="I575" s="512">
        <v>99</v>
      </c>
      <c r="J575" s="512">
        <v>15</v>
      </c>
      <c r="K575" s="512">
        <v>1485</v>
      </c>
      <c r="L575" s="512">
        <v>1</v>
      </c>
      <c r="M575" s="512">
        <v>99</v>
      </c>
      <c r="N575" s="512">
        <v>18</v>
      </c>
      <c r="O575" s="512">
        <v>1797</v>
      </c>
      <c r="P575" s="549">
        <v>1.2101010101010101</v>
      </c>
      <c r="Q575" s="513">
        <v>99.833333333333329</v>
      </c>
    </row>
    <row r="576" spans="1:17" ht="14.4" customHeight="1" x14ac:dyDescent="0.3">
      <c r="A576" s="507" t="s">
        <v>1628</v>
      </c>
      <c r="B576" s="508" t="s">
        <v>1508</v>
      </c>
      <c r="C576" s="508" t="s">
        <v>1480</v>
      </c>
      <c r="D576" s="508" t="s">
        <v>1517</v>
      </c>
      <c r="E576" s="508" t="s">
        <v>1519</v>
      </c>
      <c r="F576" s="512">
        <v>51</v>
      </c>
      <c r="G576" s="512">
        <v>5049</v>
      </c>
      <c r="H576" s="512">
        <v>0.6071428571428571</v>
      </c>
      <c r="I576" s="512">
        <v>99</v>
      </c>
      <c r="J576" s="512">
        <v>84</v>
      </c>
      <c r="K576" s="512">
        <v>8316</v>
      </c>
      <c r="L576" s="512">
        <v>1</v>
      </c>
      <c r="M576" s="512">
        <v>99</v>
      </c>
      <c r="N576" s="512">
        <v>54</v>
      </c>
      <c r="O576" s="512">
        <v>5397</v>
      </c>
      <c r="P576" s="549">
        <v>0.64898989898989901</v>
      </c>
      <c r="Q576" s="513">
        <v>99.944444444444443</v>
      </c>
    </row>
    <row r="577" spans="1:17" ht="14.4" customHeight="1" x14ac:dyDescent="0.3">
      <c r="A577" s="507" t="s">
        <v>1628</v>
      </c>
      <c r="B577" s="508" t="s">
        <v>1508</v>
      </c>
      <c r="C577" s="508" t="s">
        <v>1480</v>
      </c>
      <c r="D577" s="508" t="s">
        <v>1520</v>
      </c>
      <c r="E577" s="508" t="s">
        <v>1521</v>
      </c>
      <c r="F577" s="512">
        <v>4</v>
      </c>
      <c r="G577" s="512">
        <v>924</v>
      </c>
      <c r="H577" s="512">
        <v>0.44252873563218392</v>
      </c>
      <c r="I577" s="512">
        <v>231</v>
      </c>
      <c r="J577" s="512">
        <v>9</v>
      </c>
      <c r="K577" s="512">
        <v>2088</v>
      </c>
      <c r="L577" s="512">
        <v>1</v>
      </c>
      <c r="M577" s="512">
        <v>232</v>
      </c>
      <c r="N577" s="512">
        <v>10</v>
      </c>
      <c r="O577" s="512">
        <v>2320</v>
      </c>
      <c r="P577" s="549">
        <v>1.1111111111111112</v>
      </c>
      <c r="Q577" s="513">
        <v>232</v>
      </c>
    </row>
    <row r="578" spans="1:17" ht="14.4" customHeight="1" x14ac:dyDescent="0.3">
      <c r="A578" s="507" t="s">
        <v>1628</v>
      </c>
      <c r="B578" s="508" t="s">
        <v>1508</v>
      </c>
      <c r="C578" s="508" t="s">
        <v>1480</v>
      </c>
      <c r="D578" s="508" t="s">
        <v>1522</v>
      </c>
      <c r="E578" s="508" t="s">
        <v>1523</v>
      </c>
      <c r="F578" s="512">
        <v>942</v>
      </c>
      <c r="G578" s="512">
        <v>129054</v>
      </c>
      <c r="H578" s="512">
        <v>0.9853556485355649</v>
      </c>
      <c r="I578" s="512">
        <v>137</v>
      </c>
      <c r="J578" s="512">
        <v>956</v>
      </c>
      <c r="K578" s="512">
        <v>130972</v>
      </c>
      <c r="L578" s="512">
        <v>1</v>
      </c>
      <c r="M578" s="512">
        <v>137</v>
      </c>
      <c r="N578" s="512">
        <v>894</v>
      </c>
      <c r="O578" s="512">
        <v>122478</v>
      </c>
      <c r="P578" s="549">
        <v>0.93514644351464438</v>
      </c>
      <c r="Q578" s="513">
        <v>137</v>
      </c>
    </row>
    <row r="579" spans="1:17" ht="14.4" customHeight="1" x14ac:dyDescent="0.3">
      <c r="A579" s="507" t="s">
        <v>1628</v>
      </c>
      <c r="B579" s="508" t="s">
        <v>1508</v>
      </c>
      <c r="C579" s="508" t="s">
        <v>1480</v>
      </c>
      <c r="D579" s="508" t="s">
        <v>1524</v>
      </c>
      <c r="E579" s="508" t="s">
        <v>1523</v>
      </c>
      <c r="F579" s="512">
        <v>76</v>
      </c>
      <c r="G579" s="512">
        <v>13908</v>
      </c>
      <c r="H579" s="512">
        <v>0.8</v>
      </c>
      <c r="I579" s="512">
        <v>183</v>
      </c>
      <c r="J579" s="512">
        <v>95</v>
      </c>
      <c r="K579" s="512">
        <v>17385</v>
      </c>
      <c r="L579" s="512">
        <v>1</v>
      </c>
      <c r="M579" s="512">
        <v>183</v>
      </c>
      <c r="N579" s="512">
        <v>95</v>
      </c>
      <c r="O579" s="512">
        <v>17480</v>
      </c>
      <c r="P579" s="549">
        <v>1.0054644808743169</v>
      </c>
      <c r="Q579" s="513">
        <v>184</v>
      </c>
    </row>
    <row r="580" spans="1:17" ht="14.4" customHeight="1" x14ac:dyDescent="0.3">
      <c r="A580" s="507" t="s">
        <v>1628</v>
      </c>
      <c r="B580" s="508" t="s">
        <v>1508</v>
      </c>
      <c r="C580" s="508" t="s">
        <v>1480</v>
      </c>
      <c r="D580" s="508" t="s">
        <v>1527</v>
      </c>
      <c r="E580" s="508" t="s">
        <v>1528</v>
      </c>
      <c r="F580" s="512">
        <v>4</v>
      </c>
      <c r="G580" s="512">
        <v>2556</v>
      </c>
      <c r="H580" s="512">
        <v>0.5</v>
      </c>
      <c r="I580" s="512">
        <v>639</v>
      </c>
      <c r="J580" s="512">
        <v>8</v>
      </c>
      <c r="K580" s="512">
        <v>5112</v>
      </c>
      <c r="L580" s="512">
        <v>1</v>
      </c>
      <c r="M580" s="512">
        <v>639</v>
      </c>
      <c r="N580" s="512">
        <v>7</v>
      </c>
      <c r="O580" s="512">
        <v>4480</v>
      </c>
      <c r="P580" s="549">
        <v>0.87636932707355242</v>
      </c>
      <c r="Q580" s="513">
        <v>640</v>
      </c>
    </row>
    <row r="581" spans="1:17" ht="14.4" customHeight="1" x14ac:dyDescent="0.3">
      <c r="A581" s="507" t="s">
        <v>1628</v>
      </c>
      <c r="B581" s="508" t="s">
        <v>1508</v>
      </c>
      <c r="C581" s="508" t="s">
        <v>1480</v>
      </c>
      <c r="D581" s="508" t="s">
        <v>1529</v>
      </c>
      <c r="E581" s="508" t="s">
        <v>1530</v>
      </c>
      <c r="F581" s="512">
        <v>6</v>
      </c>
      <c r="G581" s="512">
        <v>3648</v>
      </c>
      <c r="H581" s="512">
        <v>1.5</v>
      </c>
      <c r="I581" s="512">
        <v>608</v>
      </c>
      <c r="J581" s="512">
        <v>4</v>
      </c>
      <c r="K581" s="512">
        <v>2432</v>
      </c>
      <c r="L581" s="512">
        <v>1</v>
      </c>
      <c r="M581" s="512">
        <v>608</v>
      </c>
      <c r="N581" s="512">
        <v>6</v>
      </c>
      <c r="O581" s="512">
        <v>3654</v>
      </c>
      <c r="P581" s="549">
        <v>1.502467105263158</v>
      </c>
      <c r="Q581" s="513">
        <v>609</v>
      </c>
    </row>
    <row r="582" spans="1:17" ht="14.4" customHeight="1" x14ac:dyDescent="0.3">
      <c r="A582" s="507" t="s">
        <v>1628</v>
      </c>
      <c r="B582" s="508" t="s">
        <v>1508</v>
      </c>
      <c r="C582" s="508" t="s">
        <v>1480</v>
      </c>
      <c r="D582" s="508" t="s">
        <v>1529</v>
      </c>
      <c r="E582" s="508" t="s">
        <v>1531</v>
      </c>
      <c r="F582" s="512">
        <v>7</v>
      </c>
      <c r="G582" s="512">
        <v>4256</v>
      </c>
      <c r="H582" s="512">
        <v>0.46666666666666667</v>
      </c>
      <c r="I582" s="512">
        <v>608</v>
      </c>
      <c r="J582" s="512">
        <v>15</v>
      </c>
      <c r="K582" s="512">
        <v>9120</v>
      </c>
      <c r="L582" s="512">
        <v>1</v>
      </c>
      <c r="M582" s="512">
        <v>608</v>
      </c>
      <c r="N582" s="512">
        <v>17</v>
      </c>
      <c r="O582" s="512">
        <v>10353</v>
      </c>
      <c r="P582" s="549">
        <v>1.1351973684210526</v>
      </c>
      <c r="Q582" s="513">
        <v>609</v>
      </c>
    </row>
    <row r="583" spans="1:17" ht="14.4" customHeight="1" x14ac:dyDescent="0.3">
      <c r="A583" s="507" t="s">
        <v>1628</v>
      </c>
      <c r="B583" s="508" t="s">
        <v>1508</v>
      </c>
      <c r="C583" s="508" t="s">
        <v>1480</v>
      </c>
      <c r="D583" s="508" t="s">
        <v>1532</v>
      </c>
      <c r="E583" s="508" t="s">
        <v>1533</v>
      </c>
      <c r="F583" s="512">
        <v>148</v>
      </c>
      <c r="G583" s="512">
        <v>25604</v>
      </c>
      <c r="H583" s="512">
        <v>0.75126903553299496</v>
      </c>
      <c r="I583" s="512">
        <v>173</v>
      </c>
      <c r="J583" s="512">
        <v>197</v>
      </c>
      <c r="K583" s="512">
        <v>34081</v>
      </c>
      <c r="L583" s="512">
        <v>1</v>
      </c>
      <c r="M583" s="512">
        <v>173</v>
      </c>
      <c r="N583" s="512">
        <v>223</v>
      </c>
      <c r="O583" s="512">
        <v>38802</v>
      </c>
      <c r="P583" s="549">
        <v>1.1385229306651801</v>
      </c>
      <c r="Q583" s="513">
        <v>174</v>
      </c>
    </row>
    <row r="584" spans="1:17" ht="14.4" customHeight="1" x14ac:dyDescent="0.3">
      <c r="A584" s="507" t="s">
        <v>1628</v>
      </c>
      <c r="B584" s="508" t="s">
        <v>1508</v>
      </c>
      <c r="C584" s="508" t="s">
        <v>1480</v>
      </c>
      <c r="D584" s="508" t="s">
        <v>1499</v>
      </c>
      <c r="E584" s="508" t="s">
        <v>1500</v>
      </c>
      <c r="F584" s="512">
        <v>48</v>
      </c>
      <c r="G584" s="512">
        <v>18432</v>
      </c>
      <c r="H584" s="512">
        <v>0.67238171670375368</v>
      </c>
      <c r="I584" s="512">
        <v>384</v>
      </c>
      <c r="J584" s="512">
        <v>79</v>
      </c>
      <c r="K584" s="512">
        <v>27413</v>
      </c>
      <c r="L584" s="512">
        <v>1</v>
      </c>
      <c r="M584" s="512">
        <v>347</v>
      </c>
      <c r="N584" s="512">
        <v>42</v>
      </c>
      <c r="O584" s="512">
        <v>14574</v>
      </c>
      <c r="P584" s="549">
        <v>0.53164556962025311</v>
      </c>
      <c r="Q584" s="513">
        <v>347</v>
      </c>
    </row>
    <row r="585" spans="1:17" ht="14.4" customHeight="1" x14ac:dyDescent="0.3">
      <c r="A585" s="507" t="s">
        <v>1628</v>
      </c>
      <c r="B585" s="508" t="s">
        <v>1508</v>
      </c>
      <c r="C585" s="508" t="s">
        <v>1480</v>
      </c>
      <c r="D585" s="508" t="s">
        <v>1534</v>
      </c>
      <c r="E585" s="508" t="s">
        <v>1535</v>
      </c>
      <c r="F585" s="512">
        <v>1260</v>
      </c>
      <c r="G585" s="512">
        <v>21420</v>
      </c>
      <c r="H585" s="512">
        <v>0.96699923254029163</v>
      </c>
      <c r="I585" s="512">
        <v>17</v>
      </c>
      <c r="J585" s="512">
        <v>1303</v>
      </c>
      <c r="K585" s="512">
        <v>22151</v>
      </c>
      <c r="L585" s="512">
        <v>1</v>
      </c>
      <c r="M585" s="512">
        <v>17</v>
      </c>
      <c r="N585" s="512">
        <v>1237</v>
      </c>
      <c r="O585" s="512">
        <v>21029</v>
      </c>
      <c r="P585" s="549">
        <v>0.94934765924788944</v>
      </c>
      <c r="Q585" s="513">
        <v>17</v>
      </c>
    </row>
    <row r="586" spans="1:17" ht="14.4" customHeight="1" x14ac:dyDescent="0.3">
      <c r="A586" s="507" t="s">
        <v>1628</v>
      </c>
      <c r="B586" s="508" t="s">
        <v>1508</v>
      </c>
      <c r="C586" s="508" t="s">
        <v>1480</v>
      </c>
      <c r="D586" s="508" t="s">
        <v>1534</v>
      </c>
      <c r="E586" s="508" t="s">
        <v>1536</v>
      </c>
      <c r="F586" s="512">
        <v>5</v>
      </c>
      <c r="G586" s="512">
        <v>85</v>
      </c>
      <c r="H586" s="512"/>
      <c r="I586" s="512">
        <v>17</v>
      </c>
      <c r="J586" s="512"/>
      <c r="K586" s="512"/>
      <c r="L586" s="512"/>
      <c r="M586" s="512"/>
      <c r="N586" s="512">
        <v>9</v>
      </c>
      <c r="O586" s="512">
        <v>153</v>
      </c>
      <c r="P586" s="549"/>
      <c r="Q586" s="513">
        <v>17</v>
      </c>
    </row>
    <row r="587" spans="1:17" ht="14.4" customHeight="1" x14ac:dyDescent="0.3">
      <c r="A587" s="507" t="s">
        <v>1628</v>
      </c>
      <c r="B587" s="508" t="s">
        <v>1508</v>
      </c>
      <c r="C587" s="508" t="s">
        <v>1480</v>
      </c>
      <c r="D587" s="508" t="s">
        <v>1537</v>
      </c>
      <c r="E587" s="508" t="s">
        <v>1538</v>
      </c>
      <c r="F587" s="512">
        <v>7</v>
      </c>
      <c r="G587" s="512">
        <v>1911</v>
      </c>
      <c r="H587" s="512">
        <v>0.30323706759758806</v>
      </c>
      <c r="I587" s="512">
        <v>273</v>
      </c>
      <c r="J587" s="512">
        <v>23</v>
      </c>
      <c r="K587" s="512">
        <v>6302</v>
      </c>
      <c r="L587" s="512">
        <v>1</v>
      </c>
      <c r="M587" s="512">
        <v>274</v>
      </c>
      <c r="N587" s="512">
        <v>8</v>
      </c>
      <c r="O587" s="512">
        <v>2192</v>
      </c>
      <c r="P587" s="549">
        <v>0.34782608695652173</v>
      </c>
      <c r="Q587" s="513">
        <v>274</v>
      </c>
    </row>
    <row r="588" spans="1:17" ht="14.4" customHeight="1" x14ac:dyDescent="0.3">
      <c r="A588" s="507" t="s">
        <v>1628</v>
      </c>
      <c r="B588" s="508" t="s">
        <v>1508</v>
      </c>
      <c r="C588" s="508" t="s">
        <v>1480</v>
      </c>
      <c r="D588" s="508" t="s">
        <v>1537</v>
      </c>
      <c r="E588" s="508" t="s">
        <v>1539</v>
      </c>
      <c r="F588" s="512">
        <v>39</v>
      </c>
      <c r="G588" s="512">
        <v>10647</v>
      </c>
      <c r="H588" s="512"/>
      <c r="I588" s="512">
        <v>273</v>
      </c>
      <c r="J588" s="512"/>
      <c r="K588" s="512"/>
      <c r="L588" s="512"/>
      <c r="M588" s="512"/>
      <c r="N588" s="512">
        <v>106</v>
      </c>
      <c r="O588" s="512">
        <v>29044</v>
      </c>
      <c r="P588" s="549"/>
      <c r="Q588" s="513">
        <v>274</v>
      </c>
    </row>
    <row r="589" spans="1:17" ht="14.4" customHeight="1" x14ac:dyDescent="0.3">
      <c r="A589" s="507" t="s">
        <v>1628</v>
      </c>
      <c r="B589" s="508" t="s">
        <v>1508</v>
      </c>
      <c r="C589" s="508" t="s">
        <v>1480</v>
      </c>
      <c r="D589" s="508" t="s">
        <v>1540</v>
      </c>
      <c r="E589" s="508" t="s">
        <v>1541</v>
      </c>
      <c r="F589" s="512">
        <v>104</v>
      </c>
      <c r="G589" s="512">
        <v>14768</v>
      </c>
      <c r="H589" s="512">
        <v>0.82539682539682535</v>
      </c>
      <c r="I589" s="512">
        <v>142</v>
      </c>
      <c r="J589" s="512">
        <v>126</v>
      </c>
      <c r="K589" s="512">
        <v>17892</v>
      </c>
      <c r="L589" s="512">
        <v>1</v>
      </c>
      <c r="M589" s="512">
        <v>142</v>
      </c>
      <c r="N589" s="512">
        <v>161</v>
      </c>
      <c r="O589" s="512">
        <v>22847</v>
      </c>
      <c r="P589" s="549">
        <v>1.2769394142633579</v>
      </c>
      <c r="Q589" s="513">
        <v>141.90683229813664</v>
      </c>
    </row>
    <row r="590" spans="1:17" ht="14.4" customHeight="1" x14ac:dyDescent="0.3">
      <c r="A590" s="507" t="s">
        <v>1628</v>
      </c>
      <c r="B590" s="508" t="s">
        <v>1508</v>
      </c>
      <c r="C590" s="508" t="s">
        <v>1480</v>
      </c>
      <c r="D590" s="508" t="s">
        <v>1542</v>
      </c>
      <c r="E590" s="508" t="s">
        <v>1541</v>
      </c>
      <c r="F590" s="512">
        <v>942</v>
      </c>
      <c r="G590" s="512">
        <v>73476</v>
      </c>
      <c r="H590" s="512">
        <v>0.9863874345549738</v>
      </c>
      <c r="I590" s="512">
        <v>78</v>
      </c>
      <c r="J590" s="512">
        <v>955</v>
      </c>
      <c r="K590" s="512">
        <v>74490</v>
      </c>
      <c r="L590" s="512">
        <v>1</v>
      </c>
      <c r="M590" s="512">
        <v>78</v>
      </c>
      <c r="N590" s="512">
        <v>894</v>
      </c>
      <c r="O590" s="512">
        <v>69805</v>
      </c>
      <c r="P590" s="549">
        <v>0.93710565176533767</v>
      </c>
      <c r="Q590" s="513">
        <v>78.081655480984338</v>
      </c>
    </row>
    <row r="591" spans="1:17" ht="14.4" customHeight="1" x14ac:dyDescent="0.3">
      <c r="A591" s="507" t="s">
        <v>1628</v>
      </c>
      <c r="B591" s="508" t="s">
        <v>1508</v>
      </c>
      <c r="C591" s="508" t="s">
        <v>1480</v>
      </c>
      <c r="D591" s="508" t="s">
        <v>1543</v>
      </c>
      <c r="E591" s="508" t="s">
        <v>1544</v>
      </c>
      <c r="F591" s="512">
        <v>104</v>
      </c>
      <c r="G591" s="512">
        <v>32552</v>
      </c>
      <c r="H591" s="512">
        <v>0.82276817308664441</v>
      </c>
      <c r="I591" s="512">
        <v>313</v>
      </c>
      <c r="J591" s="512">
        <v>126</v>
      </c>
      <c r="K591" s="512">
        <v>39564</v>
      </c>
      <c r="L591" s="512">
        <v>1</v>
      </c>
      <c r="M591" s="512">
        <v>314</v>
      </c>
      <c r="N591" s="512">
        <v>161</v>
      </c>
      <c r="O591" s="512">
        <v>50554</v>
      </c>
      <c r="P591" s="549">
        <v>1.2777777777777777</v>
      </c>
      <c r="Q591" s="513">
        <v>314</v>
      </c>
    </row>
    <row r="592" spans="1:17" ht="14.4" customHeight="1" x14ac:dyDescent="0.3">
      <c r="A592" s="507" t="s">
        <v>1628</v>
      </c>
      <c r="B592" s="508" t="s">
        <v>1508</v>
      </c>
      <c r="C592" s="508" t="s">
        <v>1480</v>
      </c>
      <c r="D592" s="508" t="s">
        <v>1501</v>
      </c>
      <c r="E592" s="508" t="s">
        <v>1502</v>
      </c>
      <c r="F592" s="512">
        <v>45</v>
      </c>
      <c r="G592" s="512">
        <v>21960</v>
      </c>
      <c r="H592" s="512">
        <v>0.84748379129360918</v>
      </c>
      <c r="I592" s="512">
        <v>488</v>
      </c>
      <c r="J592" s="512">
        <v>79</v>
      </c>
      <c r="K592" s="512">
        <v>25912</v>
      </c>
      <c r="L592" s="512">
        <v>1</v>
      </c>
      <c r="M592" s="512">
        <v>328</v>
      </c>
      <c r="N592" s="512">
        <v>42</v>
      </c>
      <c r="O592" s="512">
        <v>13776</v>
      </c>
      <c r="P592" s="549">
        <v>0.53164556962025311</v>
      </c>
      <c r="Q592" s="513">
        <v>328</v>
      </c>
    </row>
    <row r="593" spans="1:17" ht="14.4" customHeight="1" x14ac:dyDescent="0.3">
      <c r="A593" s="507" t="s">
        <v>1628</v>
      </c>
      <c r="B593" s="508" t="s">
        <v>1508</v>
      </c>
      <c r="C593" s="508" t="s">
        <v>1480</v>
      </c>
      <c r="D593" s="508" t="s">
        <v>1545</v>
      </c>
      <c r="E593" s="508" t="s">
        <v>1546</v>
      </c>
      <c r="F593" s="512">
        <v>252</v>
      </c>
      <c r="G593" s="512">
        <v>41076</v>
      </c>
      <c r="H593" s="512">
        <v>0.33157894736842103</v>
      </c>
      <c r="I593" s="512">
        <v>163</v>
      </c>
      <c r="J593" s="512">
        <v>760</v>
      </c>
      <c r="K593" s="512">
        <v>123880</v>
      </c>
      <c r="L593" s="512">
        <v>1</v>
      </c>
      <c r="M593" s="512">
        <v>163</v>
      </c>
      <c r="N593" s="512">
        <v>630</v>
      </c>
      <c r="O593" s="512">
        <v>102743</v>
      </c>
      <c r="P593" s="549">
        <v>0.82937520180820146</v>
      </c>
      <c r="Q593" s="513">
        <v>163.08412698412698</v>
      </c>
    </row>
    <row r="594" spans="1:17" ht="14.4" customHeight="1" x14ac:dyDescent="0.3">
      <c r="A594" s="507" t="s">
        <v>1628</v>
      </c>
      <c r="B594" s="508" t="s">
        <v>1508</v>
      </c>
      <c r="C594" s="508" t="s">
        <v>1480</v>
      </c>
      <c r="D594" s="508" t="s">
        <v>1545</v>
      </c>
      <c r="E594" s="508" t="s">
        <v>1547</v>
      </c>
      <c r="F594" s="512">
        <v>4</v>
      </c>
      <c r="G594" s="512">
        <v>652</v>
      </c>
      <c r="H594" s="512"/>
      <c r="I594" s="512">
        <v>163</v>
      </c>
      <c r="J594" s="512"/>
      <c r="K594" s="512"/>
      <c r="L594" s="512"/>
      <c r="M594" s="512"/>
      <c r="N594" s="512">
        <v>6</v>
      </c>
      <c r="O594" s="512">
        <v>978</v>
      </c>
      <c r="P594" s="549"/>
      <c r="Q594" s="513">
        <v>163</v>
      </c>
    </row>
    <row r="595" spans="1:17" ht="14.4" customHeight="1" x14ac:dyDescent="0.3">
      <c r="A595" s="507" t="s">
        <v>1628</v>
      </c>
      <c r="B595" s="508" t="s">
        <v>1508</v>
      </c>
      <c r="C595" s="508" t="s">
        <v>1480</v>
      </c>
      <c r="D595" s="508" t="s">
        <v>1549</v>
      </c>
      <c r="E595" s="508" t="s">
        <v>1513</v>
      </c>
      <c r="F595" s="512">
        <v>1375</v>
      </c>
      <c r="G595" s="512">
        <v>99000</v>
      </c>
      <c r="H595" s="512">
        <v>0.89401820546163846</v>
      </c>
      <c r="I595" s="512">
        <v>72</v>
      </c>
      <c r="J595" s="512">
        <v>1538</v>
      </c>
      <c r="K595" s="512">
        <v>110736</v>
      </c>
      <c r="L595" s="512">
        <v>1</v>
      </c>
      <c r="M595" s="512">
        <v>72</v>
      </c>
      <c r="N595" s="512">
        <v>1425</v>
      </c>
      <c r="O595" s="512">
        <v>102706</v>
      </c>
      <c r="P595" s="549">
        <v>0.92748519000144491</v>
      </c>
      <c r="Q595" s="513">
        <v>72.074385964912281</v>
      </c>
    </row>
    <row r="596" spans="1:17" ht="14.4" customHeight="1" x14ac:dyDescent="0.3">
      <c r="A596" s="507" t="s">
        <v>1628</v>
      </c>
      <c r="B596" s="508" t="s">
        <v>1508</v>
      </c>
      <c r="C596" s="508" t="s">
        <v>1480</v>
      </c>
      <c r="D596" s="508" t="s">
        <v>1553</v>
      </c>
      <c r="E596" s="508" t="s">
        <v>1554</v>
      </c>
      <c r="F596" s="512">
        <v>10</v>
      </c>
      <c r="G596" s="512">
        <v>2290</v>
      </c>
      <c r="H596" s="512">
        <v>2.4891304347826089</v>
      </c>
      <c r="I596" s="512">
        <v>229</v>
      </c>
      <c r="J596" s="512">
        <v>4</v>
      </c>
      <c r="K596" s="512">
        <v>920</v>
      </c>
      <c r="L596" s="512">
        <v>1</v>
      </c>
      <c r="M596" s="512">
        <v>230</v>
      </c>
      <c r="N596" s="512">
        <v>6</v>
      </c>
      <c r="O596" s="512">
        <v>1380</v>
      </c>
      <c r="P596" s="549">
        <v>1.5</v>
      </c>
      <c r="Q596" s="513">
        <v>230</v>
      </c>
    </row>
    <row r="597" spans="1:17" ht="14.4" customHeight="1" x14ac:dyDescent="0.3">
      <c r="A597" s="507" t="s">
        <v>1628</v>
      </c>
      <c r="B597" s="508" t="s">
        <v>1508</v>
      </c>
      <c r="C597" s="508" t="s">
        <v>1480</v>
      </c>
      <c r="D597" s="508" t="s">
        <v>1553</v>
      </c>
      <c r="E597" s="508" t="s">
        <v>1555</v>
      </c>
      <c r="F597" s="512">
        <v>70</v>
      </c>
      <c r="G597" s="512">
        <v>16030</v>
      </c>
      <c r="H597" s="512">
        <v>5.8079710144927539</v>
      </c>
      <c r="I597" s="512">
        <v>229</v>
      </c>
      <c r="J597" s="512">
        <v>12</v>
      </c>
      <c r="K597" s="512">
        <v>2760</v>
      </c>
      <c r="L597" s="512">
        <v>1</v>
      </c>
      <c r="M597" s="512">
        <v>230</v>
      </c>
      <c r="N597" s="512">
        <v>15</v>
      </c>
      <c r="O597" s="512">
        <v>3450</v>
      </c>
      <c r="P597" s="549">
        <v>1.25</v>
      </c>
      <c r="Q597" s="513">
        <v>230</v>
      </c>
    </row>
    <row r="598" spans="1:17" ht="14.4" customHeight="1" x14ac:dyDescent="0.3">
      <c r="A598" s="507" t="s">
        <v>1628</v>
      </c>
      <c r="B598" s="508" t="s">
        <v>1508</v>
      </c>
      <c r="C598" s="508" t="s">
        <v>1480</v>
      </c>
      <c r="D598" s="508" t="s">
        <v>1556</v>
      </c>
      <c r="E598" s="508" t="s">
        <v>1557</v>
      </c>
      <c r="F598" s="512">
        <v>47</v>
      </c>
      <c r="G598" s="512">
        <v>56917</v>
      </c>
      <c r="H598" s="512">
        <v>0.54022988505747127</v>
      </c>
      <c r="I598" s="512">
        <v>1211</v>
      </c>
      <c r="J598" s="512">
        <v>87</v>
      </c>
      <c r="K598" s="512">
        <v>105357</v>
      </c>
      <c r="L598" s="512">
        <v>1</v>
      </c>
      <c r="M598" s="512">
        <v>1211</v>
      </c>
      <c r="N598" s="512">
        <v>77</v>
      </c>
      <c r="O598" s="512">
        <v>93324</v>
      </c>
      <c r="P598" s="549">
        <v>0.88578831971297589</v>
      </c>
      <c r="Q598" s="513">
        <v>1212</v>
      </c>
    </row>
    <row r="599" spans="1:17" ht="14.4" customHeight="1" x14ac:dyDescent="0.3">
      <c r="A599" s="507" t="s">
        <v>1628</v>
      </c>
      <c r="B599" s="508" t="s">
        <v>1508</v>
      </c>
      <c r="C599" s="508" t="s">
        <v>1480</v>
      </c>
      <c r="D599" s="508" t="s">
        <v>1558</v>
      </c>
      <c r="E599" s="508" t="s">
        <v>1559</v>
      </c>
      <c r="F599" s="512">
        <v>6</v>
      </c>
      <c r="G599" s="512">
        <v>684</v>
      </c>
      <c r="H599" s="512"/>
      <c r="I599" s="512">
        <v>114</v>
      </c>
      <c r="J599" s="512"/>
      <c r="K599" s="512"/>
      <c r="L599" s="512"/>
      <c r="M599" s="512"/>
      <c r="N599" s="512">
        <v>7</v>
      </c>
      <c r="O599" s="512">
        <v>805</v>
      </c>
      <c r="P599" s="549"/>
      <c r="Q599" s="513">
        <v>115</v>
      </c>
    </row>
    <row r="600" spans="1:17" ht="14.4" customHeight="1" x14ac:dyDescent="0.3">
      <c r="A600" s="507" t="s">
        <v>1628</v>
      </c>
      <c r="B600" s="508" t="s">
        <v>1508</v>
      </c>
      <c r="C600" s="508" t="s">
        <v>1480</v>
      </c>
      <c r="D600" s="508" t="s">
        <v>1558</v>
      </c>
      <c r="E600" s="508" t="s">
        <v>1560</v>
      </c>
      <c r="F600" s="512">
        <v>92</v>
      </c>
      <c r="G600" s="512">
        <v>10488</v>
      </c>
      <c r="H600" s="512">
        <v>0.67153284671532842</v>
      </c>
      <c r="I600" s="512">
        <v>114</v>
      </c>
      <c r="J600" s="512">
        <v>137</v>
      </c>
      <c r="K600" s="512">
        <v>15618</v>
      </c>
      <c r="L600" s="512">
        <v>1</v>
      </c>
      <c r="M600" s="512">
        <v>114</v>
      </c>
      <c r="N600" s="512">
        <v>113</v>
      </c>
      <c r="O600" s="512">
        <v>12995</v>
      </c>
      <c r="P600" s="549">
        <v>0.83205275963631709</v>
      </c>
      <c r="Q600" s="513">
        <v>115</v>
      </c>
    </row>
    <row r="601" spans="1:17" ht="14.4" customHeight="1" x14ac:dyDescent="0.3">
      <c r="A601" s="507" t="s">
        <v>1628</v>
      </c>
      <c r="B601" s="508" t="s">
        <v>1508</v>
      </c>
      <c r="C601" s="508" t="s">
        <v>1480</v>
      </c>
      <c r="D601" s="508" t="s">
        <v>1561</v>
      </c>
      <c r="E601" s="508" t="s">
        <v>1562</v>
      </c>
      <c r="F601" s="512">
        <v>7</v>
      </c>
      <c r="G601" s="512">
        <v>2422</v>
      </c>
      <c r="H601" s="512">
        <v>1.744956772334294</v>
      </c>
      <c r="I601" s="512">
        <v>346</v>
      </c>
      <c r="J601" s="512">
        <v>4</v>
      </c>
      <c r="K601" s="512">
        <v>1388</v>
      </c>
      <c r="L601" s="512">
        <v>1</v>
      </c>
      <c r="M601" s="512">
        <v>347</v>
      </c>
      <c r="N601" s="512">
        <v>6</v>
      </c>
      <c r="O601" s="512">
        <v>2082</v>
      </c>
      <c r="P601" s="549">
        <v>1.5</v>
      </c>
      <c r="Q601" s="513">
        <v>347</v>
      </c>
    </row>
    <row r="602" spans="1:17" ht="14.4" customHeight="1" x14ac:dyDescent="0.3">
      <c r="A602" s="507" t="s">
        <v>1628</v>
      </c>
      <c r="B602" s="508" t="s">
        <v>1508</v>
      </c>
      <c r="C602" s="508" t="s">
        <v>1480</v>
      </c>
      <c r="D602" s="508" t="s">
        <v>1568</v>
      </c>
      <c r="E602" s="508" t="s">
        <v>1569</v>
      </c>
      <c r="F602" s="512">
        <v>19</v>
      </c>
      <c r="G602" s="512">
        <v>20216</v>
      </c>
      <c r="H602" s="512">
        <v>1.1165976249654792</v>
      </c>
      <c r="I602" s="512">
        <v>1064</v>
      </c>
      <c r="J602" s="512">
        <v>17</v>
      </c>
      <c r="K602" s="512">
        <v>18105</v>
      </c>
      <c r="L602" s="512">
        <v>1</v>
      </c>
      <c r="M602" s="512">
        <v>1065</v>
      </c>
      <c r="N602" s="512">
        <v>22</v>
      </c>
      <c r="O602" s="512">
        <v>23474</v>
      </c>
      <c r="P602" s="549">
        <v>1.296547914940624</v>
      </c>
      <c r="Q602" s="513">
        <v>1067</v>
      </c>
    </row>
    <row r="603" spans="1:17" ht="14.4" customHeight="1" x14ac:dyDescent="0.3">
      <c r="A603" s="507" t="s">
        <v>1628</v>
      </c>
      <c r="B603" s="508" t="s">
        <v>1508</v>
      </c>
      <c r="C603" s="508" t="s">
        <v>1480</v>
      </c>
      <c r="D603" s="508" t="s">
        <v>1570</v>
      </c>
      <c r="E603" s="508" t="s">
        <v>1571</v>
      </c>
      <c r="F603" s="512">
        <v>7</v>
      </c>
      <c r="G603" s="512">
        <v>2107</v>
      </c>
      <c r="H603" s="512">
        <v>0.87210264900662249</v>
      </c>
      <c r="I603" s="512">
        <v>301</v>
      </c>
      <c r="J603" s="512">
        <v>8</v>
      </c>
      <c r="K603" s="512">
        <v>2416</v>
      </c>
      <c r="L603" s="512">
        <v>1</v>
      </c>
      <c r="M603" s="512">
        <v>302</v>
      </c>
      <c r="N603" s="512">
        <v>7</v>
      </c>
      <c r="O603" s="512">
        <v>2114</v>
      </c>
      <c r="P603" s="549">
        <v>0.875</v>
      </c>
      <c r="Q603" s="513">
        <v>302</v>
      </c>
    </row>
    <row r="604" spans="1:17" ht="14.4" customHeight="1" x14ac:dyDescent="0.3">
      <c r="A604" s="507" t="s">
        <v>1628</v>
      </c>
      <c r="B604" s="508" t="s">
        <v>1508</v>
      </c>
      <c r="C604" s="508" t="s">
        <v>1480</v>
      </c>
      <c r="D604" s="508" t="s">
        <v>1572</v>
      </c>
      <c r="E604" s="508" t="s">
        <v>1573</v>
      </c>
      <c r="F604" s="512"/>
      <c r="G604" s="512"/>
      <c r="H604" s="512"/>
      <c r="I604" s="512"/>
      <c r="J604" s="512"/>
      <c r="K604" s="512"/>
      <c r="L604" s="512"/>
      <c r="M604" s="512"/>
      <c r="N604" s="512">
        <v>1</v>
      </c>
      <c r="O604" s="512">
        <v>815</v>
      </c>
      <c r="P604" s="549"/>
      <c r="Q604" s="513">
        <v>815</v>
      </c>
    </row>
    <row r="605" spans="1:17" ht="14.4" customHeight="1" x14ac:dyDescent="0.3">
      <c r="A605" s="507" t="s">
        <v>1628</v>
      </c>
      <c r="B605" s="508" t="s">
        <v>1508</v>
      </c>
      <c r="C605" s="508" t="s">
        <v>1480</v>
      </c>
      <c r="D605" s="508" t="s">
        <v>1574</v>
      </c>
      <c r="E605" s="508" t="s">
        <v>1575</v>
      </c>
      <c r="F605" s="512"/>
      <c r="G605" s="512"/>
      <c r="H605" s="512"/>
      <c r="I605" s="512"/>
      <c r="J605" s="512">
        <v>1</v>
      </c>
      <c r="K605" s="512">
        <v>751</v>
      </c>
      <c r="L605" s="512">
        <v>1</v>
      </c>
      <c r="M605" s="512">
        <v>751</v>
      </c>
      <c r="N605" s="512"/>
      <c r="O605" s="512"/>
      <c r="P605" s="549"/>
      <c r="Q605" s="513"/>
    </row>
    <row r="606" spans="1:17" ht="14.4" customHeight="1" x14ac:dyDescent="0.3">
      <c r="A606" s="507" t="s">
        <v>1629</v>
      </c>
      <c r="B606" s="508" t="s">
        <v>1508</v>
      </c>
      <c r="C606" s="508" t="s">
        <v>1480</v>
      </c>
      <c r="D606" s="508" t="s">
        <v>1512</v>
      </c>
      <c r="E606" s="508" t="s">
        <v>1513</v>
      </c>
      <c r="F606" s="512">
        <v>717</v>
      </c>
      <c r="G606" s="512">
        <v>151287</v>
      </c>
      <c r="H606" s="512">
        <v>0.98489010989010994</v>
      </c>
      <c r="I606" s="512">
        <v>211</v>
      </c>
      <c r="J606" s="512">
        <v>728</v>
      </c>
      <c r="K606" s="512">
        <v>153608</v>
      </c>
      <c r="L606" s="512">
        <v>1</v>
      </c>
      <c r="M606" s="512">
        <v>211</v>
      </c>
      <c r="N606" s="512">
        <v>920</v>
      </c>
      <c r="O606" s="512">
        <v>195040</v>
      </c>
      <c r="P606" s="549">
        <v>1.2697255351283787</v>
      </c>
      <c r="Q606" s="513">
        <v>212</v>
      </c>
    </row>
    <row r="607" spans="1:17" ht="14.4" customHeight="1" x14ac:dyDescent="0.3">
      <c r="A607" s="507" t="s">
        <v>1629</v>
      </c>
      <c r="B607" s="508" t="s">
        <v>1508</v>
      </c>
      <c r="C607" s="508" t="s">
        <v>1480</v>
      </c>
      <c r="D607" s="508" t="s">
        <v>1514</v>
      </c>
      <c r="E607" s="508" t="s">
        <v>1513</v>
      </c>
      <c r="F607" s="512"/>
      <c r="G607" s="512"/>
      <c r="H607" s="512"/>
      <c r="I607" s="512"/>
      <c r="J607" s="512"/>
      <c r="K607" s="512"/>
      <c r="L607" s="512"/>
      <c r="M607" s="512"/>
      <c r="N607" s="512">
        <v>4</v>
      </c>
      <c r="O607" s="512">
        <v>348</v>
      </c>
      <c r="P607" s="549"/>
      <c r="Q607" s="513">
        <v>87</v>
      </c>
    </row>
    <row r="608" spans="1:17" ht="14.4" customHeight="1" x14ac:dyDescent="0.3">
      <c r="A608" s="507" t="s">
        <v>1629</v>
      </c>
      <c r="B608" s="508" t="s">
        <v>1508</v>
      </c>
      <c r="C608" s="508" t="s">
        <v>1480</v>
      </c>
      <c r="D608" s="508" t="s">
        <v>1515</v>
      </c>
      <c r="E608" s="508" t="s">
        <v>1516</v>
      </c>
      <c r="F608" s="512">
        <v>682</v>
      </c>
      <c r="G608" s="512">
        <v>205282</v>
      </c>
      <c r="H608" s="512">
        <v>0.77412031782065838</v>
      </c>
      <c r="I608" s="512">
        <v>301</v>
      </c>
      <c r="J608" s="512">
        <v>881</v>
      </c>
      <c r="K608" s="512">
        <v>265181</v>
      </c>
      <c r="L608" s="512">
        <v>1</v>
      </c>
      <c r="M608" s="512">
        <v>301</v>
      </c>
      <c r="N608" s="512">
        <v>724</v>
      </c>
      <c r="O608" s="512">
        <v>218648</v>
      </c>
      <c r="P608" s="549">
        <v>0.82452362725836315</v>
      </c>
      <c r="Q608" s="513">
        <v>302</v>
      </c>
    </row>
    <row r="609" spans="1:17" ht="14.4" customHeight="1" x14ac:dyDescent="0.3">
      <c r="A609" s="507" t="s">
        <v>1629</v>
      </c>
      <c r="B609" s="508" t="s">
        <v>1508</v>
      </c>
      <c r="C609" s="508" t="s">
        <v>1480</v>
      </c>
      <c r="D609" s="508" t="s">
        <v>1517</v>
      </c>
      <c r="E609" s="508" t="s">
        <v>1518</v>
      </c>
      <c r="F609" s="512"/>
      <c r="G609" s="512"/>
      <c r="H609" s="512"/>
      <c r="I609" s="512"/>
      <c r="J609" s="512">
        <v>3</v>
      </c>
      <c r="K609" s="512">
        <v>297</v>
      </c>
      <c r="L609" s="512">
        <v>1</v>
      </c>
      <c r="M609" s="512">
        <v>99</v>
      </c>
      <c r="N609" s="512">
        <v>9</v>
      </c>
      <c r="O609" s="512">
        <v>897</v>
      </c>
      <c r="P609" s="549">
        <v>3.0202020202020203</v>
      </c>
      <c r="Q609" s="513">
        <v>99.666666666666671</v>
      </c>
    </row>
    <row r="610" spans="1:17" ht="14.4" customHeight="1" x14ac:dyDescent="0.3">
      <c r="A610" s="507" t="s">
        <v>1629</v>
      </c>
      <c r="B610" s="508" t="s">
        <v>1508</v>
      </c>
      <c r="C610" s="508" t="s">
        <v>1480</v>
      </c>
      <c r="D610" s="508" t="s">
        <v>1517</v>
      </c>
      <c r="E610" s="508" t="s">
        <v>1519</v>
      </c>
      <c r="F610" s="512">
        <v>6</v>
      </c>
      <c r="G610" s="512">
        <v>594</v>
      </c>
      <c r="H610" s="512">
        <v>2</v>
      </c>
      <c r="I610" s="512">
        <v>99</v>
      </c>
      <c r="J610" s="512">
        <v>3</v>
      </c>
      <c r="K610" s="512">
        <v>297</v>
      </c>
      <c r="L610" s="512">
        <v>1</v>
      </c>
      <c r="M610" s="512">
        <v>99</v>
      </c>
      <c r="N610" s="512"/>
      <c r="O610" s="512"/>
      <c r="P610" s="549"/>
      <c r="Q610" s="513"/>
    </row>
    <row r="611" spans="1:17" ht="14.4" customHeight="1" x14ac:dyDescent="0.3">
      <c r="A611" s="507" t="s">
        <v>1629</v>
      </c>
      <c r="B611" s="508" t="s">
        <v>1508</v>
      </c>
      <c r="C611" s="508" t="s">
        <v>1480</v>
      </c>
      <c r="D611" s="508" t="s">
        <v>1522</v>
      </c>
      <c r="E611" s="508" t="s">
        <v>1523</v>
      </c>
      <c r="F611" s="512">
        <v>581</v>
      </c>
      <c r="G611" s="512">
        <v>79597</v>
      </c>
      <c r="H611" s="512">
        <v>1.0051903114186851</v>
      </c>
      <c r="I611" s="512">
        <v>137</v>
      </c>
      <c r="J611" s="512">
        <v>578</v>
      </c>
      <c r="K611" s="512">
        <v>79186</v>
      </c>
      <c r="L611" s="512">
        <v>1</v>
      </c>
      <c r="M611" s="512">
        <v>137</v>
      </c>
      <c r="N611" s="512">
        <v>515</v>
      </c>
      <c r="O611" s="512">
        <v>70555</v>
      </c>
      <c r="P611" s="549">
        <v>0.89100346020761245</v>
      </c>
      <c r="Q611" s="513">
        <v>137</v>
      </c>
    </row>
    <row r="612" spans="1:17" ht="14.4" customHeight="1" x14ac:dyDescent="0.3">
      <c r="A612" s="507" t="s">
        <v>1629</v>
      </c>
      <c r="B612" s="508" t="s">
        <v>1508</v>
      </c>
      <c r="C612" s="508" t="s">
        <v>1480</v>
      </c>
      <c r="D612" s="508" t="s">
        <v>1524</v>
      </c>
      <c r="E612" s="508" t="s">
        <v>1523</v>
      </c>
      <c r="F612" s="512"/>
      <c r="G612" s="512"/>
      <c r="H612" s="512"/>
      <c r="I612" s="512"/>
      <c r="J612" s="512"/>
      <c r="K612" s="512"/>
      <c r="L612" s="512"/>
      <c r="M612" s="512"/>
      <c r="N612" s="512">
        <v>1</v>
      </c>
      <c r="O612" s="512">
        <v>184</v>
      </c>
      <c r="P612" s="549"/>
      <c r="Q612" s="513">
        <v>184</v>
      </c>
    </row>
    <row r="613" spans="1:17" ht="14.4" customHeight="1" x14ac:dyDescent="0.3">
      <c r="A613" s="507" t="s">
        <v>1629</v>
      </c>
      <c r="B613" s="508" t="s">
        <v>1508</v>
      </c>
      <c r="C613" s="508" t="s">
        <v>1480</v>
      </c>
      <c r="D613" s="508" t="s">
        <v>1527</v>
      </c>
      <c r="E613" s="508" t="s">
        <v>1528</v>
      </c>
      <c r="F613" s="512">
        <v>3</v>
      </c>
      <c r="G613" s="512">
        <v>1917</v>
      </c>
      <c r="H613" s="512"/>
      <c r="I613" s="512">
        <v>639</v>
      </c>
      <c r="J613" s="512"/>
      <c r="K613" s="512"/>
      <c r="L613" s="512"/>
      <c r="M613" s="512"/>
      <c r="N613" s="512">
        <v>1</v>
      </c>
      <c r="O613" s="512">
        <v>640</v>
      </c>
      <c r="P613" s="549"/>
      <c r="Q613" s="513">
        <v>640</v>
      </c>
    </row>
    <row r="614" spans="1:17" ht="14.4" customHeight="1" x14ac:dyDescent="0.3">
      <c r="A614" s="507" t="s">
        <v>1629</v>
      </c>
      <c r="B614" s="508" t="s">
        <v>1508</v>
      </c>
      <c r="C614" s="508" t="s">
        <v>1480</v>
      </c>
      <c r="D614" s="508" t="s">
        <v>1532</v>
      </c>
      <c r="E614" s="508" t="s">
        <v>1533</v>
      </c>
      <c r="F614" s="512">
        <v>29</v>
      </c>
      <c r="G614" s="512">
        <v>5017</v>
      </c>
      <c r="H614" s="512">
        <v>1.0740740740740742</v>
      </c>
      <c r="I614" s="512">
        <v>173</v>
      </c>
      <c r="J614" s="512">
        <v>27</v>
      </c>
      <c r="K614" s="512">
        <v>4671</v>
      </c>
      <c r="L614" s="512">
        <v>1</v>
      </c>
      <c r="M614" s="512">
        <v>173</v>
      </c>
      <c r="N614" s="512">
        <v>24</v>
      </c>
      <c r="O614" s="512">
        <v>4176</v>
      </c>
      <c r="P614" s="549">
        <v>0.89402697495183048</v>
      </c>
      <c r="Q614" s="513">
        <v>174</v>
      </c>
    </row>
    <row r="615" spans="1:17" ht="14.4" customHeight="1" x14ac:dyDescent="0.3">
      <c r="A615" s="507" t="s">
        <v>1629</v>
      </c>
      <c r="B615" s="508" t="s">
        <v>1508</v>
      </c>
      <c r="C615" s="508" t="s">
        <v>1480</v>
      </c>
      <c r="D615" s="508" t="s">
        <v>1499</v>
      </c>
      <c r="E615" s="508" t="s">
        <v>1500</v>
      </c>
      <c r="F615" s="512">
        <v>23</v>
      </c>
      <c r="G615" s="512">
        <v>8832</v>
      </c>
      <c r="H615" s="512">
        <v>0.620791452871301</v>
      </c>
      <c r="I615" s="512">
        <v>384</v>
      </c>
      <c r="J615" s="512">
        <v>41</v>
      </c>
      <c r="K615" s="512">
        <v>14227</v>
      </c>
      <c r="L615" s="512">
        <v>1</v>
      </c>
      <c r="M615" s="512">
        <v>347</v>
      </c>
      <c r="N615" s="512">
        <v>51</v>
      </c>
      <c r="O615" s="512">
        <v>17697</v>
      </c>
      <c r="P615" s="549">
        <v>1.2439024390243902</v>
      </c>
      <c r="Q615" s="513">
        <v>347</v>
      </c>
    </row>
    <row r="616" spans="1:17" ht="14.4" customHeight="1" x14ac:dyDescent="0.3">
      <c r="A616" s="507" t="s">
        <v>1629</v>
      </c>
      <c r="B616" s="508" t="s">
        <v>1508</v>
      </c>
      <c r="C616" s="508" t="s">
        <v>1480</v>
      </c>
      <c r="D616" s="508" t="s">
        <v>1534</v>
      </c>
      <c r="E616" s="508" t="s">
        <v>1535</v>
      </c>
      <c r="F616" s="512">
        <v>803</v>
      </c>
      <c r="G616" s="512">
        <v>13651</v>
      </c>
      <c r="H616" s="512">
        <v>1.0334620334620335</v>
      </c>
      <c r="I616" s="512">
        <v>17</v>
      </c>
      <c r="J616" s="512">
        <v>777</v>
      </c>
      <c r="K616" s="512">
        <v>13209</v>
      </c>
      <c r="L616" s="512">
        <v>1</v>
      </c>
      <c r="M616" s="512">
        <v>17</v>
      </c>
      <c r="N616" s="512">
        <v>850</v>
      </c>
      <c r="O616" s="512">
        <v>14450</v>
      </c>
      <c r="P616" s="549">
        <v>1.0939510939510939</v>
      </c>
      <c r="Q616" s="513">
        <v>17</v>
      </c>
    </row>
    <row r="617" spans="1:17" ht="14.4" customHeight="1" x14ac:dyDescent="0.3">
      <c r="A617" s="507" t="s">
        <v>1629</v>
      </c>
      <c r="B617" s="508" t="s">
        <v>1508</v>
      </c>
      <c r="C617" s="508" t="s">
        <v>1480</v>
      </c>
      <c r="D617" s="508" t="s">
        <v>1534</v>
      </c>
      <c r="E617" s="508" t="s">
        <v>1536</v>
      </c>
      <c r="F617" s="512"/>
      <c r="G617" s="512"/>
      <c r="H617" s="512"/>
      <c r="I617" s="512"/>
      <c r="J617" s="512">
        <v>29</v>
      </c>
      <c r="K617" s="512">
        <v>493</v>
      </c>
      <c r="L617" s="512">
        <v>1</v>
      </c>
      <c r="M617" s="512">
        <v>17</v>
      </c>
      <c r="N617" s="512"/>
      <c r="O617" s="512"/>
      <c r="P617" s="549"/>
      <c r="Q617" s="513"/>
    </row>
    <row r="618" spans="1:17" ht="14.4" customHeight="1" x14ac:dyDescent="0.3">
      <c r="A618" s="507" t="s">
        <v>1629</v>
      </c>
      <c r="B618" s="508" t="s">
        <v>1508</v>
      </c>
      <c r="C618" s="508" t="s">
        <v>1480</v>
      </c>
      <c r="D618" s="508" t="s">
        <v>1537</v>
      </c>
      <c r="E618" s="508" t="s">
        <v>1538</v>
      </c>
      <c r="F618" s="512">
        <v>5</v>
      </c>
      <c r="G618" s="512">
        <v>1365</v>
      </c>
      <c r="H618" s="512">
        <v>0.17791970802919707</v>
      </c>
      <c r="I618" s="512">
        <v>273</v>
      </c>
      <c r="J618" s="512">
        <v>28</v>
      </c>
      <c r="K618" s="512">
        <v>7672</v>
      </c>
      <c r="L618" s="512">
        <v>1</v>
      </c>
      <c r="M618" s="512">
        <v>274</v>
      </c>
      <c r="N618" s="512">
        <v>3</v>
      </c>
      <c r="O618" s="512">
        <v>822</v>
      </c>
      <c r="P618" s="549">
        <v>0.10714285714285714</v>
      </c>
      <c r="Q618" s="513">
        <v>274</v>
      </c>
    </row>
    <row r="619" spans="1:17" ht="14.4" customHeight="1" x14ac:dyDescent="0.3">
      <c r="A619" s="507" t="s">
        <v>1629</v>
      </c>
      <c r="B619" s="508" t="s">
        <v>1508</v>
      </c>
      <c r="C619" s="508" t="s">
        <v>1480</v>
      </c>
      <c r="D619" s="508" t="s">
        <v>1537</v>
      </c>
      <c r="E619" s="508" t="s">
        <v>1539</v>
      </c>
      <c r="F619" s="512">
        <v>44</v>
      </c>
      <c r="G619" s="512">
        <v>12012</v>
      </c>
      <c r="H619" s="512"/>
      <c r="I619" s="512">
        <v>273</v>
      </c>
      <c r="J619" s="512"/>
      <c r="K619" s="512"/>
      <c r="L619" s="512"/>
      <c r="M619" s="512"/>
      <c r="N619" s="512">
        <v>152</v>
      </c>
      <c r="O619" s="512">
        <v>41648</v>
      </c>
      <c r="P619" s="549"/>
      <c r="Q619" s="513">
        <v>274</v>
      </c>
    </row>
    <row r="620" spans="1:17" ht="14.4" customHeight="1" x14ac:dyDescent="0.3">
      <c r="A620" s="507" t="s">
        <v>1629</v>
      </c>
      <c r="B620" s="508" t="s">
        <v>1508</v>
      </c>
      <c r="C620" s="508" t="s">
        <v>1480</v>
      </c>
      <c r="D620" s="508" t="s">
        <v>1540</v>
      </c>
      <c r="E620" s="508" t="s">
        <v>1541</v>
      </c>
      <c r="F620" s="512">
        <v>136</v>
      </c>
      <c r="G620" s="512">
        <v>19312</v>
      </c>
      <c r="H620" s="512">
        <v>0.99270072992700731</v>
      </c>
      <c r="I620" s="512">
        <v>142</v>
      </c>
      <c r="J620" s="512">
        <v>137</v>
      </c>
      <c r="K620" s="512">
        <v>19454</v>
      </c>
      <c r="L620" s="512">
        <v>1</v>
      </c>
      <c r="M620" s="512">
        <v>142</v>
      </c>
      <c r="N620" s="512">
        <v>195</v>
      </c>
      <c r="O620" s="512">
        <v>27675</v>
      </c>
      <c r="P620" s="549">
        <v>1.4225866145779789</v>
      </c>
      <c r="Q620" s="513">
        <v>141.92307692307693</v>
      </c>
    </row>
    <row r="621" spans="1:17" ht="14.4" customHeight="1" x14ac:dyDescent="0.3">
      <c r="A621" s="507" t="s">
        <v>1629</v>
      </c>
      <c r="B621" s="508" t="s">
        <v>1508</v>
      </c>
      <c r="C621" s="508" t="s">
        <v>1480</v>
      </c>
      <c r="D621" s="508" t="s">
        <v>1542</v>
      </c>
      <c r="E621" s="508" t="s">
        <v>1541</v>
      </c>
      <c r="F621" s="512">
        <v>581</v>
      </c>
      <c r="G621" s="512">
        <v>45318</v>
      </c>
      <c r="H621" s="512">
        <v>1.0051903114186851</v>
      </c>
      <c r="I621" s="512">
        <v>78</v>
      </c>
      <c r="J621" s="512">
        <v>578</v>
      </c>
      <c r="K621" s="512">
        <v>45084</v>
      </c>
      <c r="L621" s="512">
        <v>1</v>
      </c>
      <c r="M621" s="512">
        <v>78</v>
      </c>
      <c r="N621" s="512">
        <v>515</v>
      </c>
      <c r="O621" s="512">
        <v>40216</v>
      </c>
      <c r="P621" s="549">
        <v>0.89202377783692666</v>
      </c>
      <c r="Q621" s="513">
        <v>78.08932038834952</v>
      </c>
    </row>
    <row r="622" spans="1:17" ht="14.4" customHeight="1" x14ac:dyDescent="0.3">
      <c r="A622" s="507" t="s">
        <v>1629</v>
      </c>
      <c r="B622" s="508" t="s">
        <v>1508</v>
      </c>
      <c r="C622" s="508" t="s">
        <v>1480</v>
      </c>
      <c r="D622" s="508" t="s">
        <v>1543</v>
      </c>
      <c r="E622" s="508" t="s">
        <v>1544</v>
      </c>
      <c r="F622" s="512">
        <v>136</v>
      </c>
      <c r="G622" s="512">
        <v>42568</v>
      </c>
      <c r="H622" s="512">
        <v>0.99681528662420382</v>
      </c>
      <c r="I622" s="512">
        <v>313</v>
      </c>
      <c r="J622" s="512">
        <v>136</v>
      </c>
      <c r="K622" s="512">
        <v>42704</v>
      </c>
      <c r="L622" s="512">
        <v>1</v>
      </c>
      <c r="M622" s="512">
        <v>314</v>
      </c>
      <c r="N622" s="512">
        <v>195</v>
      </c>
      <c r="O622" s="512">
        <v>61230</v>
      </c>
      <c r="P622" s="549">
        <v>1.4338235294117647</v>
      </c>
      <c r="Q622" s="513">
        <v>314</v>
      </c>
    </row>
    <row r="623" spans="1:17" ht="14.4" customHeight="1" x14ac:dyDescent="0.3">
      <c r="A623" s="507" t="s">
        <v>1629</v>
      </c>
      <c r="B623" s="508" t="s">
        <v>1508</v>
      </c>
      <c r="C623" s="508" t="s">
        <v>1480</v>
      </c>
      <c r="D623" s="508" t="s">
        <v>1501</v>
      </c>
      <c r="E623" s="508" t="s">
        <v>1502</v>
      </c>
      <c r="F623" s="512">
        <v>84</v>
      </c>
      <c r="G623" s="512">
        <v>40992</v>
      </c>
      <c r="H623" s="512">
        <v>0.96135084427767359</v>
      </c>
      <c r="I623" s="512">
        <v>488</v>
      </c>
      <c r="J623" s="512">
        <v>130</v>
      </c>
      <c r="K623" s="512">
        <v>42640</v>
      </c>
      <c r="L623" s="512">
        <v>1</v>
      </c>
      <c r="M623" s="512">
        <v>328</v>
      </c>
      <c r="N623" s="512">
        <v>131</v>
      </c>
      <c r="O623" s="512">
        <v>42968</v>
      </c>
      <c r="P623" s="549">
        <v>1.0076923076923077</v>
      </c>
      <c r="Q623" s="513">
        <v>328</v>
      </c>
    </row>
    <row r="624" spans="1:17" ht="14.4" customHeight="1" x14ac:dyDescent="0.3">
      <c r="A624" s="507" t="s">
        <v>1629</v>
      </c>
      <c r="B624" s="508" t="s">
        <v>1508</v>
      </c>
      <c r="C624" s="508" t="s">
        <v>1480</v>
      </c>
      <c r="D624" s="508" t="s">
        <v>1545</v>
      </c>
      <c r="E624" s="508" t="s">
        <v>1546</v>
      </c>
      <c r="F624" s="512">
        <v>324</v>
      </c>
      <c r="G624" s="512">
        <v>52812</v>
      </c>
      <c r="H624" s="512">
        <v>0.56055363321799312</v>
      </c>
      <c r="I624" s="512">
        <v>163</v>
      </c>
      <c r="J624" s="512">
        <v>578</v>
      </c>
      <c r="K624" s="512">
        <v>94214</v>
      </c>
      <c r="L624" s="512">
        <v>1</v>
      </c>
      <c r="M624" s="512">
        <v>163</v>
      </c>
      <c r="N624" s="512">
        <v>419</v>
      </c>
      <c r="O624" s="512">
        <v>68333</v>
      </c>
      <c r="P624" s="549">
        <v>0.72529560362578815</v>
      </c>
      <c r="Q624" s="513">
        <v>163.08591885441527</v>
      </c>
    </row>
    <row r="625" spans="1:17" ht="14.4" customHeight="1" x14ac:dyDescent="0.3">
      <c r="A625" s="507" t="s">
        <v>1629</v>
      </c>
      <c r="B625" s="508" t="s">
        <v>1508</v>
      </c>
      <c r="C625" s="508" t="s">
        <v>1480</v>
      </c>
      <c r="D625" s="508" t="s">
        <v>1545</v>
      </c>
      <c r="E625" s="508" t="s">
        <v>1547</v>
      </c>
      <c r="F625" s="512"/>
      <c r="G625" s="512"/>
      <c r="H625" s="512"/>
      <c r="I625" s="512"/>
      <c r="J625" s="512">
        <v>2</v>
      </c>
      <c r="K625" s="512">
        <v>326</v>
      </c>
      <c r="L625" s="512">
        <v>1</v>
      </c>
      <c r="M625" s="512">
        <v>163</v>
      </c>
      <c r="N625" s="512">
        <v>4</v>
      </c>
      <c r="O625" s="512">
        <v>652</v>
      </c>
      <c r="P625" s="549">
        <v>2</v>
      </c>
      <c r="Q625" s="513">
        <v>163</v>
      </c>
    </row>
    <row r="626" spans="1:17" ht="14.4" customHeight="1" x14ac:dyDescent="0.3">
      <c r="A626" s="507" t="s">
        <v>1629</v>
      </c>
      <c r="B626" s="508" t="s">
        <v>1508</v>
      </c>
      <c r="C626" s="508" t="s">
        <v>1480</v>
      </c>
      <c r="D626" s="508" t="s">
        <v>1549</v>
      </c>
      <c r="E626" s="508" t="s">
        <v>1513</v>
      </c>
      <c r="F626" s="512">
        <v>1575</v>
      </c>
      <c r="G626" s="512">
        <v>113400</v>
      </c>
      <c r="H626" s="512">
        <v>0.94029850746268662</v>
      </c>
      <c r="I626" s="512">
        <v>72</v>
      </c>
      <c r="J626" s="512">
        <v>1675</v>
      </c>
      <c r="K626" s="512">
        <v>120600</v>
      </c>
      <c r="L626" s="512">
        <v>1</v>
      </c>
      <c r="M626" s="512">
        <v>72</v>
      </c>
      <c r="N626" s="512">
        <v>1473</v>
      </c>
      <c r="O626" s="512">
        <v>106184</v>
      </c>
      <c r="P626" s="549">
        <v>0.88046434494195691</v>
      </c>
      <c r="Q626" s="513">
        <v>72.08689748811949</v>
      </c>
    </row>
    <row r="627" spans="1:17" ht="14.4" customHeight="1" x14ac:dyDescent="0.3">
      <c r="A627" s="507" t="s">
        <v>1629</v>
      </c>
      <c r="B627" s="508" t="s">
        <v>1508</v>
      </c>
      <c r="C627" s="508" t="s">
        <v>1480</v>
      </c>
      <c r="D627" s="508" t="s">
        <v>1556</v>
      </c>
      <c r="E627" s="508" t="s">
        <v>1557</v>
      </c>
      <c r="F627" s="512">
        <v>33</v>
      </c>
      <c r="G627" s="512">
        <v>39963</v>
      </c>
      <c r="H627" s="512">
        <v>0.86842105263157898</v>
      </c>
      <c r="I627" s="512">
        <v>1211</v>
      </c>
      <c r="J627" s="512">
        <v>38</v>
      </c>
      <c r="K627" s="512">
        <v>46018</v>
      </c>
      <c r="L627" s="512">
        <v>1</v>
      </c>
      <c r="M627" s="512">
        <v>1211</v>
      </c>
      <c r="N627" s="512">
        <v>36</v>
      </c>
      <c r="O627" s="512">
        <v>43632</v>
      </c>
      <c r="P627" s="549">
        <v>0.94815072362988395</v>
      </c>
      <c r="Q627" s="513">
        <v>1212</v>
      </c>
    </row>
    <row r="628" spans="1:17" ht="14.4" customHeight="1" x14ac:dyDescent="0.3">
      <c r="A628" s="507" t="s">
        <v>1629</v>
      </c>
      <c r="B628" s="508" t="s">
        <v>1508</v>
      </c>
      <c r="C628" s="508" t="s">
        <v>1480</v>
      </c>
      <c r="D628" s="508" t="s">
        <v>1558</v>
      </c>
      <c r="E628" s="508" t="s">
        <v>1559</v>
      </c>
      <c r="F628" s="512">
        <v>4</v>
      </c>
      <c r="G628" s="512">
        <v>456</v>
      </c>
      <c r="H628" s="512">
        <v>0.5</v>
      </c>
      <c r="I628" s="512">
        <v>114</v>
      </c>
      <c r="J628" s="512">
        <v>8</v>
      </c>
      <c r="K628" s="512">
        <v>912</v>
      </c>
      <c r="L628" s="512">
        <v>1</v>
      </c>
      <c r="M628" s="512">
        <v>114</v>
      </c>
      <c r="N628" s="512">
        <v>5</v>
      </c>
      <c r="O628" s="512">
        <v>575</v>
      </c>
      <c r="P628" s="549">
        <v>0.63048245614035092</v>
      </c>
      <c r="Q628" s="513">
        <v>115</v>
      </c>
    </row>
    <row r="629" spans="1:17" ht="14.4" customHeight="1" x14ac:dyDescent="0.3">
      <c r="A629" s="507" t="s">
        <v>1629</v>
      </c>
      <c r="B629" s="508" t="s">
        <v>1508</v>
      </c>
      <c r="C629" s="508" t="s">
        <v>1480</v>
      </c>
      <c r="D629" s="508" t="s">
        <v>1558</v>
      </c>
      <c r="E629" s="508" t="s">
        <v>1560</v>
      </c>
      <c r="F629" s="512">
        <v>14</v>
      </c>
      <c r="G629" s="512">
        <v>1596</v>
      </c>
      <c r="H629" s="512">
        <v>0.73684210526315785</v>
      </c>
      <c r="I629" s="512">
        <v>114</v>
      </c>
      <c r="J629" s="512">
        <v>19</v>
      </c>
      <c r="K629" s="512">
        <v>2166</v>
      </c>
      <c r="L629" s="512">
        <v>1</v>
      </c>
      <c r="M629" s="512">
        <v>114</v>
      </c>
      <c r="N629" s="512">
        <v>19</v>
      </c>
      <c r="O629" s="512">
        <v>2185</v>
      </c>
      <c r="P629" s="549">
        <v>1.0087719298245614</v>
      </c>
      <c r="Q629" s="513">
        <v>115</v>
      </c>
    </row>
    <row r="630" spans="1:17" ht="14.4" customHeight="1" x14ac:dyDescent="0.3">
      <c r="A630" s="507" t="s">
        <v>1629</v>
      </c>
      <c r="B630" s="508" t="s">
        <v>1508</v>
      </c>
      <c r="C630" s="508" t="s">
        <v>1480</v>
      </c>
      <c r="D630" s="508" t="s">
        <v>1561</v>
      </c>
      <c r="E630" s="508" t="s">
        <v>1562</v>
      </c>
      <c r="F630" s="512">
        <v>1</v>
      </c>
      <c r="G630" s="512">
        <v>346</v>
      </c>
      <c r="H630" s="512"/>
      <c r="I630" s="512">
        <v>346</v>
      </c>
      <c r="J630" s="512"/>
      <c r="K630" s="512"/>
      <c r="L630" s="512"/>
      <c r="M630" s="512"/>
      <c r="N630" s="512"/>
      <c r="O630" s="512"/>
      <c r="P630" s="549"/>
      <c r="Q630" s="513"/>
    </row>
    <row r="631" spans="1:17" ht="14.4" customHeight="1" x14ac:dyDescent="0.3">
      <c r="A631" s="507" t="s">
        <v>1629</v>
      </c>
      <c r="B631" s="508" t="s">
        <v>1508</v>
      </c>
      <c r="C631" s="508" t="s">
        <v>1480</v>
      </c>
      <c r="D631" s="508" t="s">
        <v>1570</v>
      </c>
      <c r="E631" s="508" t="s">
        <v>1571</v>
      </c>
      <c r="F631" s="512">
        <v>1</v>
      </c>
      <c r="G631" s="512">
        <v>301</v>
      </c>
      <c r="H631" s="512"/>
      <c r="I631" s="512">
        <v>301</v>
      </c>
      <c r="J631" s="512"/>
      <c r="K631" s="512"/>
      <c r="L631" s="512"/>
      <c r="M631" s="512"/>
      <c r="N631" s="512"/>
      <c r="O631" s="512"/>
      <c r="P631" s="549"/>
      <c r="Q631" s="513"/>
    </row>
    <row r="632" spans="1:17" ht="14.4" customHeight="1" x14ac:dyDescent="0.3">
      <c r="A632" s="507" t="s">
        <v>1630</v>
      </c>
      <c r="B632" s="508" t="s">
        <v>1508</v>
      </c>
      <c r="C632" s="508" t="s">
        <v>1480</v>
      </c>
      <c r="D632" s="508" t="s">
        <v>1512</v>
      </c>
      <c r="E632" s="508" t="s">
        <v>1513</v>
      </c>
      <c r="F632" s="512">
        <v>986</v>
      </c>
      <c r="G632" s="512">
        <v>208046</v>
      </c>
      <c r="H632" s="512">
        <v>1.0787746170678336</v>
      </c>
      <c r="I632" s="512">
        <v>211</v>
      </c>
      <c r="J632" s="512">
        <v>914</v>
      </c>
      <c r="K632" s="512">
        <v>192854</v>
      </c>
      <c r="L632" s="512">
        <v>1</v>
      </c>
      <c r="M632" s="512">
        <v>211</v>
      </c>
      <c r="N632" s="512">
        <v>938</v>
      </c>
      <c r="O632" s="512">
        <v>198856</v>
      </c>
      <c r="P632" s="549">
        <v>1.0311219886546299</v>
      </c>
      <c r="Q632" s="513">
        <v>212</v>
      </c>
    </row>
    <row r="633" spans="1:17" ht="14.4" customHeight="1" x14ac:dyDescent="0.3">
      <c r="A633" s="507" t="s">
        <v>1630</v>
      </c>
      <c r="B633" s="508" t="s">
        <v>1508</v>
      </c>
      <c r="C633" s="508" t="s">
        <v>1480</v>
      </c>
      <c r="D633" s="508" t="s">
        <v>1514</v>
      </c>
      <c r="E633" s="508" t="s">
        <v>1513</v>
      </c>
      <c r="F633" s="512">
        <v>6</v>
      </c>
      <c r="G633" s="512">
        <v>522</v>
      </c>
      <c r="H633" s="512"/>
      <c r="I633" s="512">
        <v>87</v>
      </c>
      <c r="J633" s="512"/>
      <c r="K633" s="512"/>
      <c r="L633" s="512"/>
      <c r="M633" s="512"/>
      <c r="N633" s="512">
        <v>7</v>
      </c>
      <c r="O633" s="512">
        <v>609</v>
      </c>
      <c r="P633" s="549"/>
      <c r="Q633" s="513">
        <v>87</v>
      </c>
    </row>
    <row r="634" spans="1:17" ht="14.4" customHeight="1" x14ac:dyDescent="0.3">
      <c r="A634" s="507" t="s">
        <v>1630</v>
      </c>
      <c r="B634" s="508" t="s">
        <v>1508</v>
      </c>
      <c r="C634" s="508" t="s">
        <v>1480</v>
      </c>
      <c r="D634" s="508" t="s">
        <v>1515</v>
      </c>
      <c r="E634" s="508" t="s">
        <v>1516</v>
      </c>
      <c r="F634" s="512">
        <v>734</v>
      </c>
      <c r="G634" s="512">
        <v>220934</v>
      </c>
      <c r="H634" s="512">
        <v>1.2968197879858658</v>
      </c>
      <c r="I634" s="512">
        <v>301</v>
      </c>
      <c r="J634" s="512">
        <v>566</v>
      </c>
      <c r="K634" s="512">
        <v>170366</v>
      </c>
      <c r="L634" s="512">
        <v>1</v>
      </c>
      <c r="M634" s="512">
        <v>301</v>
      </c>
      <c r="N634" s="512">
        <v>838</v>
      </c>
      <c r="O634" s="512">
        <v>253076</v>
      </c>
      <c r="P634" s="549">
        <v>1.4854841928553819</v>
      </c>
      <c r="Q634" s="513">
        <v>302</v>
      </c>
    </row>
    <row r="635" spans="1:17" ht="14.4" customHeight="1" x14ac:dyDescent="0.3">
      <c r="A635" s="507" t="s">
        <v>1630</v>
      </c>
      <c r="B635" s="508" t="s">
        <v>1508</v>
      </c>
      <c r="C635" s="508" t="s">
        <v>1480</v>
      </c>
      <c r="D635" s="508" t="s">
        <v>1517</v>
      </c>
      <c r="E635" s="508" t="s">
        <v>1518</v>
      </c>
      <c r="F635" s="512">
        <v>3</v>
      </c>
      <c r="G635" s="512">
        <v>297</v>
      </c>
      <c r="H635" s="512">
        <v>1</v>
      </c>
      <c r="I635" s="512">
        <v>99</v>
      </c>
      <c r="J635" s="512">
        <v>3</v>
      </c>
      <c r="K635" s="512">
        <v>297</v>
      </c>
      <c r="L635" s="512">
        <v>1</v>
      </c>
      <c r="M635" s="512">
        <v>99</v>
      </c>
      <c r="N635" s="512"/>
      <c r="O635" s="512"/>
      <c r="P635" s="549"/>
      <c r="Q635" s="513"/>
    </row>
    <row r="636" spans="1:17" ht="14.4" customHeight="1" x14ac:dyDescent="0.3">
      <c r="A636" s="507" t="s">
        <v>1630</v>
      </c>
      <c r="B636" s="508" t="s">
        <v>1508</v>
      </c>
      <c r="C636" s="508" t="s">
        <v>1480</v>
      </c>
      <c r="D636" s="508" t="s">
        <v>1517</v>
      </c>
      <c r="E636" s="508" t="s">
        <v>1519</v>
      </c>
      <c r="F636" s="512">
        <v>3</v>
      </c>
      <c r="G636" s="512">
        <v>297</v>
      </c>
      <c r="H636" s="512"/>
      <c r="I636" s="512">
        <v>99</v>
      </c>
      <c r="J636" s="512"/>
      <c r="K636" s="512"/>
      <c r="L636" s="512"/>
      <c r="M636" s="512"/>
      <c r="N636" s="512">
        <v>15</v>
      </c>
      <c r="O636" s="512">
        <v>1500</v>
      </c>
      <c r="P636" s="549"/>
      <c r="Q636" s="513">
        <v>100</v>
      </c>
    </row>
    <row r="637" spans="1:17" ht="14.4" customHeight="1" x14ac:dyDescent="0.3">
      <c r="A637" s="507" t="s">
        <v>1630</v>
      </c>
      <c r="B637" s="508" t="s">
        <v>1508</v>
      </c>
      <c r="C637" s="508" t="s">
        <v>1480</v>
      </c>
      <c r="D637" s="508" t="s">
        <v>1522</v>
      </c>
      <c r="E637" s="508" t="s">
        <v>1523</v>
      </c>
      <c r="F637" s="512">
        <v>123</v>
      </c>
      <c r="G637" s="512">
        <v>16851</v>
      </c>
      <c r="H637" s="512">
        <v>0.7592592592592593</v>
      </c>
      <c r="I637" s="512">
        <v>137</v>
      </c>
      <c r="J637" s="512">
        <v>162</v>
      </c>
      <c r="K637" s="512">
        <v>22194</v>
      </c>
      <c r="L637" s="512">
        <v>1</v>
      </c>
      <c r="M637" s="512">
        <v>137</v>
      </c>
      <c r="N637" s="512">
        <v>168</v>
      </c>
      <c r="O637" s="512">
        <v>23016</v>
      </c>
      <c r="P637" s="549">
        <v>1.037037037037037</v>
      </c>
      <c r="Q637" s="513">
        <v>137</v>
      </c>
    </row>
    <row r="638" spans="1:17" ht="14.4" customHeight="1" x14ac:dyDescent="0.3">
      <c r="A638" s="507" t="s">
        <v>1630</v>
      </c>
      <c r="B638" s="508" t="s">
        <v>1508</v>
      </c>
      <c r="C638" s="508" t="s">
        <v>1480</v>
      </c>
      <c r="D638" s="508" t="s">
        <v>1524</v>
      </c>
      <c r="E638" s="508" t="s">
        <v>1523</v>
      </c>
      <c r="F638" s="512">
        <v>2</v>
      </c>
      <c r="G638" s="512">
        <v>366</v>
      </c>
      <c r="H638" s="512"/>
      <c r="I638" s="512">
        <v>183</v>
      </c>
      <c r="J638" s="512"/>
      <c r="K638" s="512"/>
      <c r="L638" s="512"/>
      <c r="M638" s="512"/>
      <c r="N638" s="512">
        <v>3</v>
      </c>
      <c r="O638" s="512">
        <v>552</v>
      </c>
      <c r="P638" s="549"/>
      <c r="Q638" s="513">
        <v>184</v>
      </c>
    </row>
    <row r="639" spans="1:17" ht="14.4" customHeight="1" x14ac:dyDescent="0.3">
      <c r="A639" s="507" t="s">
        <v>1630</v>
      </c>
      <c r="B639" s="508" t="s">
        <v>1508</v>
      </c>
      <c r="C639" s="508" t="s">
        <v>1480</v>
      </c>
      <c r="D639" s="508" t="s">
        <v>1527</v>
      </c>
      <c r="E639" s="508" t="s">
        <v>1528</v>
      </c>
      <c r="F639" s="512"/>
      <c r="G639" s="512"/>
      <c r="H639" s="512"/>
      <c r="I639" s="512"/>
      <c r="J639" s="512">
        <v>1</v>
      </c>
      <c r="K639" s="512">
        <v>639</v>
      </c>
      <c r="L639" s="512">
        <v>1</v>
      </c>
      <c r="M639" s="512">
        <v>639</v>
      </c>
      <c r="N639" s="512">
        <v>1</v>
      </c>
      <c r="O639" s="512">
        <v>640</v>
      </c>
      <c r="P639" s="549">
        <v>1.0015649452269171</v>
      </c>
      <c r="Q639" s="513">
        <v>640</v>
      </c>
    </row>
    <row r="640" spans="1:17" ht="14.4" customHeight="1" x14ac:dyDescent="0.3">
      <c r="A640" s="507" t="s">
        <v>1630</v>
      </c>
      <c r="B640" s="508" t="s">
        <v>1508</v>
      </c>
      <c r="C640" s="508" t="s">
        <v>1480</v>
      </c>
      <c r="D640" s="508" t="s">
        <v>1529</v>
      </c>
      <c r="E640" s="508" t="s">
        <v>1531</v>
      </c>
      <c r="F640" s="512">
        <v>1</v>
      </c>
      <c r="G640" s="512">
        <v>608</v>
      </c>
      <c r="H640" s="512"/>
      <c r="I640" s="512">
        <v>608</v>
      </c>
      <c r="J640" s="512"/>
      <c r="K640" s="512"/>
      <c r="L640" s="512"/>
      <c r="M640" s="512"/>
      <c r="N640" s="512"/>
      <c r="O640" s="512"/>
      <c r="P640" s="549"/>
      <c r="Q640" s="513"/>
    </row>
    <row r="641" spans="1:17" ht="14.4" customHeight="1" x14ac:dyDescent="0.3">
      <c r="A641" s="507" t="s">
        <v>1630</v>
      </c>
      <c r="B641" s="508" t="s">
        <v>1508</v>
      </c>
      <c r="C641" s="508" t="s">
        <v>1480</v>
      </c>
      <c r="D641" s="508" t="s">
        <v>1532</v>
      </c>
      <c r="E641" s="508" t="s">
        <v>1533</v>
      </c>
      <c r="F641" s="512">
        <v>20</v>
      </c>
      <c r="G641" s="512">
        <v>3460</v>
      </c>
      <c r="H641" s="512">
        <v>0.95238095238095233</v>
      </c>
      <c r="I641" s="512">
        <v>173</v>
      </c>
      <c r="J641" s="512">
        <v>21</v>
      </c>
      <c r="K641" s="512">
        <v>3633</v>
      </c>
      <c r="L641" s="512">
        <v>1</v>
      </c>
      <c r="M641" s="512">
        <v>173</v>
      </c>
      <c r="N641" s="512">
        <v>27</v>
      </c>
      <c r="O641" s="512">
        <v>4698</v>
      </c>
      <c r="P641" s="549">
        <v>1.2931461601981833</v>
      </c>
      <c r="Q641" s="513">
        <v>174</v>
      </c>
    </row>
    <row r="642" spans="1:17" ht="14.4" customHeight="1" x14ac:dyDescent="0.3">
      <c r="A642" s="507" t="s">
        <v>1630</v>
      </c>
      <c r="B642" s="508" t="s">
        <v>1508</v>
      </c>
      <c r="C642" s="508" t="s">
        <v>1480</v>
      </c>
      <c r="D642" s="508" t="s">
        <v>1499</v>
      </c>
      <c r="E642" s="508" t="s">
        <v>1500</v>
      </c>
      <c r="F642" s="512">
        <v>2</v>
      </c>
      <c r="G642" s="512">
        <v>768</v>
      </c>
      <c r="H642" s="512"/>
      <c r="I642" s="512">
        <v>384</v>
      </c>
      <c r="J642" s="512"/>
      <c r="K642" s="512"/>
      <c r="L642" s="512"/>
      <c r="M642" s="512"/>
      <c r="N642" s="512">
        <v>1</v>
      </c>
      <c r="O642" s="512">
        <v>347</v>
      </c>
      <c r="P642" s="549"/>
      <c r="Q642" s="513">
        <v>347</v>
      </c>
    </row>
    <row r="643" spans="1:17" ht="14.4" customHeight="1" x14ac:dyDescent="0.3">
      <c r="A643" s="507" t="s">
        <v>1630</v>
      </c>
      <c r="B643" s="508" t="s">
        <v>1508</v>
      </c>
      <c r="C643" s="508" t="s">
        <v>1480</v>
      </c>
      <c r="D643" s="508" t="s">
        <v>1534</v>
      </c>
      <c r="E643" s="508" t="s">
        <v>1535</v>
      </c>
      <c r="F643" s="512">
        <v>351</v>
      </c>
      <c r="G643" s="512">
        <v>5967</v>
      </c>
      <c r="H643" s="512"/>
      <c r="I643" s="512">
        <v>17</v>
      </c>
      <c r="J643" s="512"/>
      <c r="K643" s="512"/>
      <c r="L643" s="512"/>
      <c r="M643" s="512"/>
      <c r="N643" s="512">
        <v>433</v>
      </c>
      <c r="O643" s="512">
        <v>7361</v>
      </c>
      <c r="P643" s="549"/>
      <c r="Q643" s="513">
        <v>17</v>
      </c>
    </row>
    <row r="644" spans="1:17" ht="14.4" customHeight="1" x14ac:dyDescent="0.3">
      <c r="A644" s="507" t="s">
        <v>1630</v>
      </c>
      <c r="B644" s="508" t="s">
        <v>1508</v>
      </c>
      <c r="C644" s="508" t="s">
        <v>1480</v>
      </c>
      <c r="D644" s="508" t="s">
        <v>1534</v>
      </c>
      <c r="E644" s="508" t="s">
        <v>1536</v>
      </c>
      <c r="F644" s="512">
        <v>10</v>
      </c>
      <c r="G644" s="512">
        <v>170</v>
      </c>
      <c r="H644" s="512">
        <v>2.6041666666666668E-2</v>
      </c>
      <c r="I644" s="512">
        <v>17</v>
      </c>
      <c r="J644" s="512">
        <v>384</v>
      </c>
      <c r="K644" s="512">
        <v>6528</v>
      </c>
      <c r="L644" s="512">
        <v>1</v>
      </c>
      <c r="M644" s="512">
        <v>17</v>
      </c>
      <c r="N644" s="512"/>
      <c r="O644" s="512"/>
      <c r="P644" s="549"/>
      <c r="Q644" s="513"/>
    </row>
    <row r="645" spans="1:17" ht="14.4" customHeight="1" x14ac:dyDescent="0.3">
      <c r="A645" s="507" t="s">
        <v>1630</v>
      </c>
      <c r="B645" s="508" t="s">
        <v>1508</v>
      </c>
      <c r="C645" s="508" t="s">
        <v>1480</v>
      </c>
      <c r="D645" s="508" t="s">
        <v>1537</v>
      </c>
      <c r="E645" s="508" t="s">
        <v>1538</v>
      </c>
      <c r="F645" s="512">
        <v>2</v>
      </c>
      <c r="G645" s="512">
        <v>546</v>
      </c>
      <c r="H645" s="512">
        <v>8.6639162170739442E-2</v>
      </c>
      <c r="I645" s="512">
        <v>273</v>
      </c>
      <c r="J645" s="512">
        <v>23</v>
      </c>
      <c r="K645" s="512">
        <v>6302</v>
      </c>
      <c r="L645" s="512">
        <v>1</v>
      </c>
      <c r="M645" s="512">
        <v>274</v>
      </c>
      <c r="N645" s="512"/>
      <c r="O645" s="512"/>
      <c r="P645" s="549"/>
      <c r="Q645" s="513"/>
    </row>
    <row r="646" spans="1:17" ht="14.4" customHeight="1" x14ac:dyDescent="0.3">
      <c r="A646" s="507" t="s">
        <v>1630</v>
      </c>
      <c r="B646" s="508" t="s">
        <v>1508</v>
      </c>
      <c r="C646" s="508" t="s">
        <v>1480</v>
      </c>
      <c r="D646" s="508" t="s">
        <v>1537</v>
      </c>
      <c r="E646" s="508" t="s">
        <v>1539</v>
      </c>
      <c r="F646" s="512">
        <v>100</v>
      </c>
      <c r="G646" s="512">
        <v>27300</v>
      </c>
      <c r="H646" s="512"/>
      <c r="I646" s="512">
        <v>273</v>
      </c>
      <c r="J646" s="512"/>
      <c r="K646" s="512"/>
      <c r="L646" s="512"/>
      <c r="M646" s="512"/>
      <c r="N646" s="512">
        <v>203</v>
      </c>
      <c r="O646" s="512">
        <v>55622</v>
      </c>
      <c r="P646" s="549"/>
      <c r="Q646" s="513">
        <v>274</v>
      </c>
    </row>
    <row r="647" spans="1:17" ht="14.4" customHeight="1" x14ac:dyDescent="0.3">
      <c r="A647" s="507" t="s">
        <v>1630</v>
      </c>
      <c r="B647" s="508" t="s">
        <v>1508</v>
      </c>
      <c r="C647" s="508" t="s">
        <v>1480</v>
      </c>
      <c r="D647" s="508" t="s">
        <v>1540</v>
      </c>
      <c r="E647" s="508" t="s">
        <v>1541</v>
      </c>
      <c r="F647" s="512">
        <v>227</v>
      </c>
      <c r="G647" s="512">
        <v>32234</v>
      </c>
      <c r="H647" s="512">
        <v>0.96595744680851059</v>
      </c>
      <c r="I647" s="512">
        <v>142</v>
      </c>
      <c r="J647" s="512">
        <v>235</v>
      </c>
      <c r="K647" s="512">
        <v>33370</v>
      </c>
      <c r="L647" s="512">
        <v>1</v>
      </c>
      <c r="M647" s="512">
        <v>142</v>
      </c>
      <c r="N647" s="512">
        <v>265</v>
      </c>
      <c r="O647" s="512">
        <v>37610</v>
      </c>
      <c r="P647" s="549">
        <v>1.1270602337428828</v>
      </c>
      <c r="Q647" s="513">
        <v>141.9245283018868</v>
      </c>
    </row>
    <row r="648" spans="1:17" ht="14.4" customHeight="1" x14ac:dyDescent="0.3">
      <c r="A648" s="507" t="s">
        <v>1630</v>
      </c>
      <c r="B648" s="508" t="s">
        <v>1508</v>
      </c>
      <c r="C648" s="508" t="s">
        <v>1480</v>
      </c>
      <c r="D648" s="508" t="s">
        <v>1542</v>
      </c>
      <c r="E648" s="508" t="s">
        <v>1541</v>
      </c>
      <c r="F648" s="512">
        <v>123</v>
      </c>
      <c r="G648" s="512">
        <v>9594</v>
      </c>
      <c r="H648" s="512">
        <v>0.7592592592592593</v>
      </c>
      <c r="I648" s="512">
        <v>78</v>
      </c>
      <c r="J648" s="512">
        <v>162</v>
      </c>
      <c r="K648" s="512">
        <v>12636</v>
      </c>
      <c r="L648" s="512">
        <v>1</v>
      </c>
      <c r="M648" s="512">
        <v>78</v>
      </c>
      <c r="N648" s="512">
        <v>168</v>
      </c>
      <c r="O648" s="512">
        <v>13122</v>
      </c>
      <c r="P648" s="549">
        <v>1.0384615384615385</v>
      </c>
      <c r="Q648" s="513">
        <v>78.107142857142861</v>
      </c>
    </row>
    <row r="649" spans="1:17" ht="14.4" customHeight="1" x14ac:dyDescent="0.3">
      <c r="A649" s="507" t="s">
        <v>1630</v>
      </c>
      <c r="B649" s="508" t="s">
        <v>1508</v>
      </c>
      <c r="C649" s="508" t="s">
        <v>1480</v>
      </c>
      <c r="D649" s="508" t="s">
        <v>1543</v>
      </c>
      <c r="E649" s="508" t="s">
        <v>1544</v>
      </c>
      <c r="F649" s="512">
        <v>227</v>
      </c>
      <c r="G649" s="512">
        <v>71051</v>
      </c>
      <c r="H649" s="512">
        <v>0.96699602591322331</v>
      </c>
      <c r="I649" s="512">
        <v>313</v>
      </c>
      <c r="J649" s="512">
        <v>234</v>
      </c>
      <c r="K649" s="512">
        <v>73476</v>
      </c>
      <c r="L649" s="512">
        <v>1</v>
      </c>
      <c r="M649" s="512">
        <v>314</v>
      </c>
      <c r="N649" s="512">
        <v>265</v>
      </c>
      <c r="O649" s="512">
        <v>83210</v>
      </c>
      <c r="P649" s="549">
        <v>1.1324786324786325</v>
      </c>
      <c r="Q649" s="513">
        <v>314</v>
      </c>
    </row>
    <row r="650" spans="1:17" ht="14.4" customHeight="1" x14ac:dyDescent="0.3">
      <c r="A650" s="507" t="s">
        <v>1630</v>
      </c>
      <c r="B650" s="508" t="s">
        <v>1508</v>
      </c>
      <c r="C650" s="508" t="s">
        <v>1480</v>
      </c>
      <c r="D650" s="508" t="s">
        <v>1501</v>
      </c>
      <c r="E650" s="508" t="s">
        <v>1502</v>
      </c>
      <c r="F650" s="512">
        <v>2</v>
      </c>
      <c r="G650" s="512">
        <v>976</v>
      </c>
      <c r="H650" s="512"/>
      <c r="I650" s="512">
        <v>488</v>
      </c>
      <c r="J650" s="512"/>
      <c r="K650" s="512"/>
      <c r="L650" s="512"/>
      <c r="M650" s="512"/>
      <c r="N650" s="512"/>
      <c r="O650" s="512"/>
      <c r="P650" s="549"/>
      <c r="Q650" s="513"/>
    </row>
    <row r="651" spans="1:17" ht="14.4" customHeight="1" x14ac:dyDescent="0.3">
      <c r="A651" s="507" t="s">
        <v>1630</v>
      </c>
      <c r="B651" s="508" t="s">
        <v>1508</v>
      </c>
      <c r="C651" s="508" t="s">
        <v>1480</v>
      </c>
      <c r="D651" s="508" t="s">
        <v>1545</v>
      </c>
      <c r="E651" s="508" t="s">
        <v>1546</v>
      </c>
      <c r="F651" s="512">
        <v>30</v>
      </c>
      <c r="G651" s="512">
        <v>4890</v>
      </c>
      <c r="H651" s="512">
        <v>0.12448132780082988</v>
      </c>
      <c r="I651" s="512">
        <v>163</v>
      </c>
      <c r="J651" s="512">
        <v>241</v>
      </c>
      <c r="K651" s="512">
        <v>39283</v>
      </c>
      <c r="L651" s="512">
        <v>1</v>
      </c>
      <c r="M651" s="512">
        <v>163</v>
      </c>
      <c r="N651" s="512">
        <v>107</v>
      </c>
      <c r="O651" s="512">
        <v>17452</v>
      </c>
      <c r="P651" s="549">
        <v>0.44426342183641782</v>
      </c>
      <c r="Q651" s="513">
        <v>163.10280373831776</v>
      </c>
    </row>
    <row r="652" spans="1:17" ht="14.4" customHeight="1" x14ac:dyDescent="0.3">
      <c r="A652" s="507" t="s">
        <v>1630</v>
      </c>
      <c r="B652" s="508" t="s">
        <v>1508</v>
      </c>
      <c r="C652" s="508" t="s">
        <v>1480</v>
      </c>
      <c r="D652" s="508" t="s">
        <v>1545</v>
      </c>
      <c r="E652" s="508" t="s">
        <v>1547</v>
      </c>
      <c r="F652" s="512">
        <v>1</v>
      </c>
      <c r="G652" s="512">
        <v>163</v>
      </c>
      <c r="H652" s="512"/>
      <c r="I652" s="512">
        <v>163</v>
      </c>
      <c r="J652" s="512"/>
      <c r="K652" s="512"/>
      <c r="L652" s="512"/>
      <c r="M652" s="512"/>
      <c r="N652" s="512"/>
      <c r="O652" s="512"/>
      <c r="P652" s="549"/>
      <c r="Q652" s="513"/>
    </row>
    <row r="653" spans="1:17" ht="14.4" customHeight="1" x14ac:dyDescent="0.3">
      <c r="A653" s="507" t="s">
        <v>1630</v>
      </c>
      <c r="B653" s="508" t="s">
        <v>1508</v>
      </c>
      <c r="C653" s="508" t="s">
        <v>1480</v>
      </c>
      <c r="D653" s="508" t="s">
        <v>1549</v>
      </c>
      <c r="E653" s="508" t="s">
        <v>1513</v>
      </c>
      <c r="F653" s="512">
        <v>354</v>
      </c>
      <c r="G653" s="512">
        <v>25488</v>
      </c>
      <c r="H653" s="512">
        <v>0.69822485207100593</v>
      </c>
      <c r="I653" s="512">
        <v>72</v>
      </c>
      <c r="J653" s="512">
        <v>507</v>
      </c>
      <c r="K653" s="512">
        <v>36504</v>
      </c>
      <c r="L653" s="512">
        <v>1</v>
      </c>
      <c r="M653" s="512">
        <v>72</v>
      </c>
      <c r="N653" s="512">
        <v>562</v>
      </c>
      <c r="O653" s="512">
        <v>40526</v>
      </c>
      <c r="P653" s="549">
        <v>1.1101797063335526</v>
      </c>
      <c r="Q653" s="513">
        <v>72.110320284697508</v>
      </c>
    </row>
    <row r="654" spans="1:17" ht="14.4" customHeight="1" x14ac:dyDescent="0.3">
      <c r="A654" s="507" t="s">
        <v>1630</v>
      </c>
      <c r="B654" s="508" t="s">
        <v>1508</v>
      </c>
      <c r="C654" s="508" t="s">
        <v>1480</v>
      </c>
      <c r="D654" s="508" t="s">
        <v>1553</v>
      </c>
      <c r="E654" s="508" t="s">
        <v>1554</v>
      </c>
      <c r="F654" s="512">
        <v>3</v>
      </c>
      <c r="G654" s="512">
        <v>687</v>
      </c>
      <c r="H654" s="512"/>
      <c r="I654" s="512">
        <v>229</v>
      </c>
      <c r="J654" s="512"/>
      <c r="K654" s="512"/>
      <c r="L654" s="512"/>
      <c r="M654" s="512"/>
      <c r="N654" s="512"/>
      <c r="O654" s="512"/>
      <c r="P654" s="549"/>
      <c r="Q654" s="513"/>
    </row>
    <row r="655" spans="1:17" ht="14.4" customHeight="1" x14ac:dyDescent="0.3">
      <c r="A655" s="507" t="s">
        <v>1630</v>
      </c>
      <c r="B655" s="508" t="s">
        <v>1508</v>
      </c>
      <c r="C655" s="508" t="s">
        <v>1480</v>
      </c>
      <c r="D655" s="508" t="s">
        <v>1553</v>
      </c>
      <c r="E655" s="508" t="s">
        <v>1555</v>
      </c>
      <c r="F655" s="512">
        <v>1</v>
      </c>
      <c r="G655" s="512">
        <v>229</v>
      </c>
      <c r="H655" s="512"/>
      <c r="I655" s="512">
        <v>229</v>
      </c>
      <c r="J655" s="512"/>
      <c r="K655" s="512"/>
      <c r="L655" s="512"/>
      <c r="M655" s="512"/>
      <c r="N655" s="512">
        <v>1</v>
      </c>
      <c r="O655" s="512">
        <v>230</v>
      </c>
      <c r="P655" s="549"/>
      <c r="Q655" s="513">
        <v>230</v>
      </c>
    </row>
    <row r="656" spans="1:17" ht="14.4" customHeight="1" x14ac:dyDescent="0.3">
      <c r="A656" s="507" t="s">
        <v>1630</v>
      </c>
      <c r="B656" s="508" t="s">
        <v>1508</v>
      </c>
      <c r="C656" s="508" t="s">
        <v>1480</v>
      </c>
      <c r="D656" s="508" t="s">
        <v>1556</v>
      </c>
      <c r="E656" s="508" t="s">
        <v>1557</v>
      </c>
      <c r="F656" s="512">
        <v>17</v>
      </c>
      <c r="G656" s="512">
        <v>20587</v>
      </c>
      <c r="H656" s="512">
        <v>1.0625</v>
      </c>
      <c r="I656" s="512">
        <v>1211</v>
      </c>
      <c r="J656" s="512">
        <v>16</v>
      </c>
      <c r="K656" s="512">
        <v>19376</v>
      </c>
      <c r="L656" s="512">
        <v>1</v>
      </c>
      <c r="M656" s="512">
        <v>1211</v>
      </c>
      <c r="N656" s="512">
        <v>38</v>
      </c>
      <c r="O656" s="512">
        <v>46056</v>
      </c>
      <c r="P656" s="549">
        <v>2.3769611890999176</v>
      </c>
      <c r="Q656" s="513">
        <v>1212</v>
      </c>
    </row>
    <row r="657" spans="1:17" ht="14.4" customHeight="1" x14ac:dyDescent="0.3">
      <c r="A657" s="507" t="s">
        <v>1630</v>
      </c>
      <c r="B657" s="508" t="s">
        <v>1508</v>
      </c>
      <c r="C657" s="508" t="s">
        <v>1480</v>
      </c>
      <c r="D657" s="508" t="s">
        <v>1558</v>
      </c>
      <c r="E657" s="508" t="s">
        <v>1559</v>
      </c>
      <c r="F657" s="512">
        <v>3</v>
      </c>
      <c r="G657" s="512">
        <v>342</v>
      </c>
      <c r="H657" s="512">
        <v>0.75</v>
      </c>
      <c r="I657" s="512">
        <v>114</v>
      </c>
      <c r="J657" s="512">
        <v>4</v>
      </c>
      <c r="K657" s="512">
        <v>456</v>
      </c>
      <c r="L657" s="512">
        <v>1</v>
      </c>
      <c r="M657" s="512">
        <v>114</v>
      </c>
      <c r="N657" s="512">
        <v>2</v>
      </c>
      <c r="O657" s="512">
        <v>230</v>
      </c>
      <c r="P657" s="549">
        <v>0.50438596491228072</v>
      </c>
      <c r="Q657" s="513">
        <v>115</v>
      </c>
    </row>
    <row r="658" spans="1:17" ht="14.4" customHeight="1" x14ac:dyDescent="0.3">
      <c r="A658" s="507" t="s">
        <v>1630</v>
      </c>
      <c r="B658" s="508" t="s">
        <v>1508</v>
      </c>
      <c r="C658" s="508" t="s">
        <v>1480</v>
      </c>
      <c r="D658" s="508" t="s">
        <v>1558</v>
      </c>
      <c r="E658" s="508" t="s">
        <v>1560</v>
      </c>
      <c r="F658" s="512">
        <v>7</v>
      </c>
      <c r="G658" s="512">
        <v>798</v>
      </c>
      <c r="H658" s="512">
        <v>1</v>
      </c>
      <c r="I658" s="512">
        <v>114</v>
      </c>
      <c r="J658" s="512">
        <v>7</v>
      </c>
      <c r="K658" s="512">
        <v>798</v>
      </c>
      <c r="L658" s="512">
        <v>1</v>
      </c>
      <c r="M658" s="512">
        <v>114</v>
      </c>
      <c r="N658" s="512">
        <v>21</v>
      </c>
      <c r="O658" s="512">
        <v>2415</v>
      </c>
      <c r="P658" s="549">
        <v>3.0263157894736841</v>
      </c>
      <c r="Q658" s="513">
        <v>115</v>
      </c>
    </row>
    <row r="659" spans="1:17" ht="14.4" customHeight="1" x14ac:dyDescent="0.3">
      <c r="A659" s="507" t="s">
        <v>1630</v>
      </c>
      <c r="B659" s="508" t="s">
        <v>1508</v>
      </c>
      <c r="C659" s="508" t="s">
        <v>1480</v>
      </c>
      <c r="D659" s="508" t="s">
        <v>1561</v>
      </c>
      <c r="E659" s="508" t="s">
        <v>1562</v>
      </c>
      <c r="F659" s="512"/>
      <c r="G659" s="512"/>
      <c r="H659" s="512"/>
      <c r="I659" s="512"/>
      <c r="J659" s="512"/>
      <c r="K659" s="512"/>
      <c r="L659" s="512"/>
      <c r="M659" s="512"/>
      <c r="N659" s="512">
        <v>1</v>
      </c>
      <c r="O659" s="512">
        <v>347</v>
      </c>
      <c r="P659" s="549"/>
      <c r="Q659" s="513">
        <v>347</v>
      </c>
    </row>
    <row r="660" spans="1:17" ht="14.4" customHeight="1" x14ac:dyDescent="0.3">
      <c r="A660" s="507" t="s">
        <v>1630</v>
      </c>
      <c r="B660" s="508" t="s">
        <v>1508</v>
      </c>
      <c r="C660" s="508" t="s">
        <v>1480</v>
      </c>
      <c r="D660" s="508" t="s">
        <v>1568</v>
      </c>
      <c r="E660" s="508" t="s">
        <v>1569</v>
      </c>
      <c r="F660" s="512">
        <v>1</v>
      </c>
      <c r="G660" s="512">
        <v>1064</v>
      </c>
      <c r="H660" s="512"/>
      <c r="I660" s="512">
        <v>1064</v>
      </c>
      <c r="J660" s="512"/>
      <c r="K660" s="512"/>
      <c r="L660" s="512"/>
      <c r="M660" s="512"/>
      <c r="N660" s="512">
        <v>2</v>
      </c>
      <c r="O660" s="512">
        <v>2134</v>
      </c>
      <c r="P660" s="549"/>
      <c r="Q660" s="513">
        <v>1067</v>
      </c>
    </row>
    <row r="661" spans="1:17" ht="14.4" customHeight="1" thickBot="1" x14ac:dyDescent="0.35">
      <c r="A661" s="514" t="s">
        <v>1630</v>
      </c>
      <c r="B661" s="515" t="s">
        <v>1508</v>
      </c>
      <c r="C661" s="515" t="s">
        <v>1480</v>
      </c>
      <c r="D661" s="515" t="s">
        <v>1570</v>
      </c>
      <c r="E661" s="515" t="s">
        <v>1571</v>
      </c>
      <c r="F661" s="519">
        <v>2</v>
      </c>
      <c r="G661" s="519">
        <v>602</v>
      </c>
      <c r="H661" s="519"/>
      <c r="I661" s="519">
        <v>301</v>
      </c>
      <c r="J661" s="519"/>
      <c r="K661" s="519"/>
      <c r="L661" s="519"/>
      <c r="M661" s="519"/>
      <c r="N661" s="519"/>
      <c r="O661" s="519"/>
      <c r="P661" s="527"/>
      <c r="Q661" s="52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49.011689999999987</v>
      </c>
      <c r="C5" s="29">
        <v>52.295740000000002</v>
      </c>
      <c r="D5" s="8"/>
      <c r="E5" s="117">
        <v>99.17822000000001</v>
      </c>
      <c r="F5" s="28">
        <v>87.278065307617183</v>
      </c>
      <c r="G5" s="116">
        <f>E5-F5</f>
        <v>11.900154692382827</v>
      </c>
      <c r="H5" s="122">
        <f>IF(F5&lt;0.00000001,"",E5/F5)</f>
        <v>1.1363475994849332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29805.580389999996</v>
      </c>
      <c r="C6" s="31">
        <v>29157.001200000002</v>
      </c>
      <c r="D6" s="8"/>
      <c r="E6" s="118">
        <v>29683.953929999996</v>
      </c>
      <c r="F6" s="30">
        <v>31132.355024112698</v>
      </c>
      <c r="G6" s="119">
        <f>E6-F6</f>
        <v>-1448.4010941127017</v>
      </c>
      <c r="H6" s="123">
        <f>IF(F6&lt;0.00000001,"",E6/F6)</f>
        <v>0.95347601898440115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27011.719930000003</v>
      </c>
      <c r="C7" s="31">
        <v>29559.033429999996</v>
      </c>
      <c r="D7" s="8"/>
      <c r="E7" s="118">
        <v>34687.12659</v>
      </c>
      <c r="F7" s="30">
        <v>32825.145302734374</v>
      </c>
      <c r="G7" s="119">
        <f>E7-F7</f>
        <v>1861.9812872656257</v>
      </c>
      <c r="H7" s="123">
        <f>IF(F7&lt;0.00000001,"",E7/F7)</f>
        <v>1.0567242359506179</v>
      </c>
    </row>
    <row r="8" spans="1:10" ht="14.4" customHeight="1" thickBot="1" x14ac:dyDescent="0.35">
      <c r="A8" s="1" t="s">
        <v>75</v>
      </c>
      <c r="B8" s="11">
        <v>-39206.553740000003</v>
      </c>
      <c r="C8" s="33">
        <v>-39184.446060000017</v>
      </c>
      <c r="D8" s="8"/>
      <c r="E8" s="120">
        <v>-36884.946089999998</v>
      </c>
      <c r="F8" s="32">
        <v>-38500.143539373399</v>
      </c>
      <c r="G8" s="121">
        <f>E8-F8</f>
        <v>1615.1974493734015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17659.758269999991</v>
      </c>
      <c r="C9" s="35">
        <v>19583.884309999979</v>
      </c>
      <c r="D9" s="8"/>
      <c r="E9" s="3">
        <v>27585.31265</v>
      </c>
      <c r="F9" s="34">
        <v>25544.634852781295</v>
      </c>
      <c r="G9" s="34">
        <f>E9-F9</f>
        <v>2040.6777972187047</v>
      </c>
      <c r="H9" s="125">
        <f>IF(F9&lt;0.00000001,"",E9/F9)</f>
        <v>1.0798867476078451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13519.25066</v>
      </c>
      <c r="C11" s="29">
        <f>IF(ISERROR(VLOOKUP("Celkem:",'ZV Vykáz.-A'!A:H,5,0)),0,VLOOKUP("Celkem:",'ZV Vykáz.-A'!A:H,5,0)/1000)</f>
        <v>12006.86766</v>
      </c>
      <c r="D11" s="8"/>
      <c r="E11" s="117">
        <f>IF(ISERROR(VLOOKUP("Celkem:",'ZV Vykáz.-A'!A:H,8,0)),0,VLOOKUP("Celkem:",'ZV Vykáz.-A'!A:H,8,0)/1000)</f>
        <v>11906.120989999998</v>
      </c>
      <c r="F11" s="28">
        <f>C11</f>
        <v>12006.86766</v>
      </c>
      <c r="G11" s="116">
        <f>E11-F11</f>
        <v>-100.74667000000227</v>
      </c>
      <c r="H11" s="122">
        <f>IF(F11&lt;0.00000001,"",E11/F11)</f>
        <v>0.99160924623699886</v>
      </c>
      <c r="I11" s="116">
        <f>E11-B11</f>
        <v>-1613.1296700000021</v>
      </c>
      <c r="J11" s="122">
        <f>IF(B11&lt;0.00000001,"",E11/B11)</f>
        <v>0.88067906198582147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13519.25066</v>
      </c>
      <c r="C13" s="37">
        <f>SUM(C11:C12)</f>
        <v>12006.86766</v>
      </c>
      <c r="D13" s="8"/>
      <c r="E13" s="5">
        <f>SUM(E11:E12)</f>
        <v>11906.120989999998</v>
      </c>
      <c r="F13" s="36">
        <f>SUM(F11:F12)</f>
        <v>12006.86766</v>
      </c>
      <c r="G13" s="36">
        <f>E13-F13</f>
        <v>-100.74667000000227</v>
      </c>
      <c r="H13" s="126">
        <f>IF(F13&lt;0.00000001,"",E13/F13)</f>
        <v>0.99160924623699886</v>
      </c>
      <c r="I13" s="36">
        <f>SUM(I11:I12)</f>
        <v>-1613.1296700000021</v>
      </c>
      <c r="J13" s="126">
        <f>IF(B13&lt;0.00000001,"",E13/B13)</f>
        <v>0.88067906198582147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0.7655399611537268</v>
      </c>
      <c r="C15" s="39">
        <f>IF(C9=0,"",C13/C9)</f>
        <v>0.61309939692959781</v>
      </c>
      <c r="D15" s="8"/>
      <c r="E15" s="6">
        <f>IF(E9=0,"",E13/E9)</f>
        <v>0.43161087717452418</v>
      </c>
      <c r="F15" s="38">
        <f>IF(F9=0,"",F13/F9)</f>
        <v>0.47003481275805725</v>
      </c>
      <c r="G15" s="38">
        <f>IF(ISERROR(F15-E15),"",E15-F15)</f>
        <v>-3.8423935583533075E-2</v>
      </c>
      <c r="H15" s="127">
        <f>IF(ISERROR(F15-E15),"",IF(F15&lt;0.00000001,"",E15/F15))</f>
        <v>0.91825300054251269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0.62562086286858642</v>
      </c>
      <c r="C4" s="201">
        <f t="shared" ref="C4:M4" si="0">(C10+C8)/C6</f>
        <v>0.31318614046561583</v>
      </c>
      <c r="D4" s="201">
        <f t="shared" si="0"/>
        <v>0.33565798248060508</v>
      </c>
      <c r="E4" s="201">
        <f t="shared" si="0"/>
        <v>0.47739590098536816</v>
      </c>
      <c r="F4" s="201">
        <f t="shared" si="0"/>
        <v>0.43199486299501272</v>
      </c>
      <c r="G4" s="201">
        <f t="shared" si="0"/>
        <v>0.50671544987377126</v>
      </c>
      <c r="H4" s="201">
        <f t="shared" si="0"/>
        <v>0.42020748218136728</v>
      </c>
      <c r="I4" s="201">
        <f t="shared" si="0"/>
        <v>0.43589077284872862</v>
      </c>
      <c r="J4" s="201">
        <f t="shared" si="0"/>
        <v>0.43162490562551681</v>
      </c>
      <c r="K4" s="201">
        <f t="shared" si="0"/>
        <v>0.43162490562551681</v>
      </c>
      <c r="L4" s="201">
        <f t="shared" si="0"/>
        <v>0.43162490562551681</v>
      </c>
      <c r="M4" s="201">
        <f t="shared" si="0"/>
        <v>0.43162490562551681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2386.7367899999999</v>
      </c>
      <c r="C5" s="201">
        <f>IF(ISERROR(VLOOKUP($A5,'Man Tab'!$A:$Q,COLUMN()+2,0)),0,VLOOKUP($A5,'Man Tab'!$A:$Q,COLUMN()+2,0))</f>
        <v>6793.7886500000004</v>
      </c>
      <c r="D5" s="201">
        <f>IF(ISERROR(VLOOKUP($A5,'Man Tab'!$A:$Q,COLUMN()+2,0)),0,VLOOKUP($A5,'Man Tab'!$A:$Q,COLUMN()+2,0))</f>
        <v>3645.8172800000102</v>
      </c>
      <c r="E5" s="201">
        <f>IF(ISERROR(VLOOKUP($A5,'Man Tab'!$A:$Q,COLUMN()+2,0)),0,VLOOKUP($A5,'Man Tab'!$A:$Q,COLUMN()+2,0))</f>
        <v>-804.03872000000297</v>
      </c>
      <c r="F5" s="201">
        <f>IF(ISERROR(VLOOKUP($A5,'Man Tab'!$A:$Q,COLUMN()+2,0)),0,VLOOKUP($A5,'Man Tab'!$A:$Q,COLUMN()+2,0))</f>
        <v>4280.20694</v>
      </c>
      <c r="G5" s="201">
        <f>IF(ISERROR(VLOOKUP($A5,'Man Tab'!$A:$Q,COLUMN()+2,0)),0,VLOOKUP($A5,'Man Tab'!$A:$Q,COLUMN()+2,0))</f>
        <v>143.55552999999799</v>
      </c>
      <c r="H5" s="201">
        <f>IF(ISERROR(VLOOKUP($A5,'Man Tab'!$A:$Q,COLUMN()+2,0)),0,VLOOKUP($A5,'Man Tab'!$A:$Q,COLUMN()+2,0))</f>
        <v>6300.6916799999999</v>
      </c>
      <c r="I5" s="201">
        <f>IF(ISERROR(VLOOKUP($A5,'Man Tab'!$A:$Q,COLUMN()+2,0)),0,VLOOKUP($A5,'Man Tab'!$A:$Q,COLUMN()+2,0))</f>
        <v>2036.88409</v>
      </c>
      <c r="J5" s="201">
        <f>IF(ISERROR(VLOOKUP($A5,'Man Tab'!$A:$Q,COLUMN()+2,0)),0,VLOOKUP($A5,'Man Tab'!$A:$Q,COLUMN()+2,0))</f>
        <v>2800.7738000000099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2386.7367899999999</v>
      </c>
      <c r="C6" s="203">
        <f t="shared" ref="C6:M6" si="1">C5+B6</f>
        <v>9180.5254400000013</v>
      </c>
      <c r="D6" s="203">
        <f t="shared" si="1"/>
        <v>12826.342720000011</v>
      </c>
      <c r="E6" s="203">
        <f t="shared" si="1"/>
        <v>12022.304000000009</v>
      </c>
      <c r="F6" s="203">
        <f t="shared" si="1"/>
        <v>16302.510940000009</v>
      </c>
      <c r="G6" s="203">
        <f t="shared" si="1"/>
        <v>16446.066470000009</v>
      </c>
      <c r="H6" s="203">
        <f t="shared" si="1"/>
        <v>22746.758150000009</v>
      </c>
      <c r="I6" s="203">
        <f t="shared" si="1"/>
        <v>24783.642240000008</v>
      </c>
      <c r="J6" s="203">
        <f t="shared" si="1"/>
        <v>27584.416040000018</v>
      </c>
      <c r="K6" s="203">
        <f t="shared" si="1"/>
        <v>27584.416040000018</v>
      </c>
      <c r="L6" s="203">
        <f t="shared" si="1"/>
        <v>27584.416040000018</v>
      </c>
      <c r="M6" s="203">
        <f t="shared" si="1"/>
        <v>27584.416040000018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1493192.33</v>
      </c>
      <c r="C9" s="202">
        <v>1382021</v>
      </c>
      <c r="D9" s="202">
        <v>1430050.9900000002</v>
      </c>
      <c r="E9" s="202">
        <v>1434134.33</v>
      </c>
      <c r="F9" s="202">
        <v>1303202.33</v>
      </c>
      <c r="G9" s="202">
        <v>1290874.9900000002</v>
      </c>
      <c r="H9" s="202">
        <v>1224882</v>
      </c>
      <c r="I9" s="202">
        <v>1244603</v>
      </c>
      <c r="J9" s="202">
        <v>1103160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1493.1923300000001</v>
      </c>
      <c r="C10" s="203">
        <f t="shared" ref="C10:M10" si="3">C9/1000+B10</f>
        <v>2875.21333</v>
      </c>
      <c r="D10" s="203">
        <f t="shared" si="3"/>
        <v>4305.2643200000002</v>
      </c>
      <c r="E10" s="203">
        <f t="shared" si="3"/>
        <v>5739.3986500000001</v>
      </c>
      <c r="F10" s="203">
        <f t="shared" si="3"/>
        <v>7042.6009800000002</v>
      </c>
      <c r="G10" s="203">
        <f t="shared" si="3"/>
        <v>8333.4759699999995</v>
      </c>
      <c r="H10" s="203">
        <f t="shared" si="3"/>
        <v>9558.3579699999991</v>
      </c>
      <c r="I10" s="203">
        <f t="shared" si="3"/>
        <v>10802.96097</v>
      </c>
      <c r="J10" s="203">
        <f t="shared" si="3"/>
        <v>11906.12097</v>
      </c>
      <c r="K10" s="203">
        <f t="shared" si="3"/>
        <v>11906.12097</v>
      </c>
      <c r="L10" s="203">
        <f t="shared" si="3"/>
        <v>11906.12097</v>
      </c>
      <c r="M10" s="203">
        <f t="shared" si="3"/>
        <v>11906.12097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0.47003481275805725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0.47003481275805725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116.37074916806399</v>
      </c>
      <c r="C7" s="52">
        <v>9.6975624306720007</v>
      </c>
      <c r="D7" s="52">
        <v>4.2098300000000002</v>
      </c>
      <c r="E7" s="52">
        <v>16.38862</v>
      </c>
      <c r="F7" s="52">
        <v>4.8724400000000001</v>
      </c>
      <c r="G7" s="52">
        <v>5.2039900000000001</v>
      </c>
      <c r="H7" s="52">
        <v>5.8290199999999999</v>
      </c>
      <c r="I7" s="52">
        <v>38.263890000000004</v>
      </c>
      <c r="J7" s="52">
        <v>7.49885</v>
      </c>
      <c r="K7" s="52">
        <v>6.02264</v>
      </c>
      <c r="L7" s="52">
        <v>10.88894</v>
      </c>
      <c r="M7" s="52">
        <v>0</v>
      </c>
      <c r="N7" s="52">
        <v>0</v>
      </c>
      <c r="O7" s="52">
        <v>0</v>
      </c>
      <c r="P7" s="53">
        <v>99.178219999999996</v>
      </c>
      <c r="Q7" s="95">
        <v>1.136347644163</v>
      </c>
    </row>
    <row r="8" spans="1:17" ht="14.4" customHeight="1" x14ac:dyDescent="0.3">
      <c r="A8" s="15" t="s">
        <v>36</v>
      </c>
      <c r="B8" s="51">
        <v>1828.4288695959399</v>
      </c>
      <c r="C8" s="52">
        <v>152.36907246632799</v>
      </c>
      <c r="D8" s="52">
        <v>266.548</v>
      </c>
      <c r="E8" s="52">
        <v>158.33799999999999</v>
      </c>
      <c r="F8" s="52">
        <v>185.16800000000001</v>
      </c>
      <c r="G8" s="52">
        <v>129.698000000001</v>
      </c>
      <c r="H8" s="52">
        <v>179.49799999999999</v>
      </c>
      <c r="I8" s="52">
        <v>152.643</v>
      </c>
      <c r="J8" s="52">
        <v>192.4</v>
      </c>
      <c r="K8" s="52">
        <v>95.974999999999994</v>
      </c>
      <c r="L8" s="52">
        <v>161.46</v>
      </c>
      <c r="M8" s="52">
        <v>0</v>
      </c>
      <c r="N8" s="52">
        <v>0</v>
      </c>
      <c r="O8" s="52">
        <v>0</v>
      </c>
      <c r="P8" s="53">
        <v>1521.7280000000001</v>
      </c>
      <c r="Q8" s="95">
        <v>1.109679846126</v>
      </c>
    </row>
    <row r="9" spans="1:17" ht="14.4" customHeight="1" x14ac:dyDescent="0.3">
      <c r="A9" s="15" t="s">
        <v>37</v>
      </c>
      <c r="B9" s="51">
        <v>41509.8067096136</v>
      </c>
      <c r="C9" s="52">
        <v>3459.1505591344699</v>
      </c>
      <c r="D9" s="52">
        <v>3790.2191499999999</v>
      </c>
      <c r="E9" s="52">
        <v>2300.8243299999999</v>
      </c>
      <c r="F9" s="52">
        <v>2871.3695600000101</v>
      </c>
      <c r="G9" s="52">
        <v>3232.4417400000102</v>
      </c>
      <c r="H9" s="52">
        <v>3790.5746800000002</v>
      </c>
      <c r="I9" s="52">
        <v>3515.6471499999998</v>
      </c>
      <c r="J9" s="52">
        <v>3117.6413499999999</v>
      </c>
      <c r="K9" s="52">
        <v>3791.16527</v>
      </c>
      <c r="L9" s="52">
        <v>3274.0707000000102</v>
      </c>
      <c r="M9" s="52">
        <v>0</v>
      </c>
      <c r="N9" s="52">
        <v>0</v>
      </c>
      <c r="O9" s="52">
        <v>0</v>
      </c>
      <c r="P9" s="53">
        <v>29683.95393</v>
      </c>
      <c r="Q9" s="95">
        <v>0.95347601873599996</v>
      </c>
    </row>
    <row r="10" spans="1:17" ht="14.4" customHeight="1" x14ac:dyDescent="0.3">
      <c r="A10" s="15" t="s">
        <v>38</v>
      </c>
      <c r="B10" s="51">
        <v>1902.1233357394001</v>
      </c>
      <c r="C10" s="52">
        <v>158.51027797828399</v>
      </c>
      <c r="D10" s="52">
        <v>184.87761</v>
      </c>
      <c r="E10" s="52">
        <v>145.18858</v>
      </c>
      <c r="F10" s="52">
        <v>164.69797</v>
      </c>
      <c r="G10" s="52">
        <v>172.32627000000099</v>
      </c>
      <c r="H10" s="52">
        <v>154.63826</v>
      </c>
      <c r="I10" s="52">
        <v>166.58359999999999</v>
      </c>
      <c r="J10" s="52">
        <v>152.57297</v>
      </c>
      <c r="K10" s="52">
        <v>158.21816999999999</v>
      </c>
      <c r="L10" s="52">
        <v>143.91945999999999</v>
      </c>
      <c r="M10" s="52">
        <v>0</v>
      </c>
      <c r="N10" s="52">
        <v>0</v>
      </c>
      <c r="O10" s="52">
        <v>0</v>
      </c>
      <c r="P10" s="53">
        <v>1443.02289</v>
      </c>
      <c r="Q10" s="95">
        <v>1.011517225959</v>
      </c>
    </row>
    <row r="11" spans="1:17" ht="14.4" customHeight="1" x14ac:dyDescent="0.3">
      <c r="A11" s="15" t="s">
        <v>39</v>
      </c>
      <c r="B11" s="51">
        <v>813.38138167669501</v>
      </c>
      <c r="C11" s="52">
        <v>67.781781806390995</v>
      </c>
      <c r="D11" s="52">
        <v>58.341380000000001</v>
      </c>
      <c r="E11" s="52">
        <v>14.809150000000001</v>
      </c>
      <c r="F11" s="52">
        <v>66.370919999999998</v>
      </c>
      <c r="G11" s="52">
        <v>43.185760000000002</v>
      </c>
      <c r="H11" s="52">
        <v>76.842820000000003</v>
      </c>
      <c r="I11" s="52">
        <v>61.738129999999998</v>
      </c>
      <c r="J11" s="52">
        <v>51.704709999999999</v>
      </c>
      <c r="K11" s="52">
        <v>63.571159999999999</v>
      </c>
      <c r="L11" s="52">
        <v>40.90643</v>
      </c>
      <c r="M11" s="52">
        <v>0</v>
      </c>
      <c r="N11" s="52">
        <v>0</v>
      </c>
      <c r="O11" s="52">
        <v>0</v>
      </c>
      <c r="P11" s="53">
        <v>477.47046</v>
      </c>
      <c r="Q11" s="95">
        <v>0.78269222082199996</v>
      </c>
    </row>
    <row r="12" spans="1:17" ht="14.4" customHeight="1" x14ac:dyDescent="0.3">
      <c r="A12" s="15" t="s">
        <v>40</v>
      </c>
      <c r="B12" s="51">
        <v>576.34989057558096</v>
      </c>
      <c r="C12" s="52">
        <v>48.029157547964999</v>
      </c>
      <c r="D12" s="52">
        <v>69.118279999999999</v>
      </c>
      <c r="E12" s="52">
        <v>64.624899999999997</v>
      </c>
      <c r="F12" s="52">
        <v>64.602699999999999</v>
      </c>
      <c r="G12" s="52">
        <v>107.8704</v>
      </c>
      <c r="H12" s="52">
        <v>1.532</v>
      </c>
      <c r="I12" s="52">
        <v>64.858649999999997</v>
      </c>
      <c r="J12" s="52">
        <v>65.518079999999998</v>
      </c>
      <c r="K12" s="52">
        <v>0.63400000000000001</v>
      </c>
      <c r="L12" s="52">
        <v>75.181539999999998</v>
      </c>
      <c r="M12" s="52">
        <v>0</v>
      </c>
      <c r="N12" s="52">
        <v>0</v>
      </c>
      <c r="O12" s="52">
        <v>0</v>
      </c>
      <c r="P12" s="53">
        <v>513.94055000000105</v>
      </c>
      <c r="Q12" s="95">
        <v>1.188954969666</v>
      </c>
    </row>
    <row r="13" spans="1:17" ht="14.4" customHeight="1" x14ac:dyDescent="0.3">
      <c r="A13" s="15" t="s">
        <v>41</v>
      </c>
      <c r="B13" s="51">
        <v>169.915120987775</v>
      </c>
      <c r="C13" s="52">
        <v>14.159593415647</v>
      </c>
      <c r="D13" s="52">
        <v>16.014330000000001</v>
      </c>
      <c r="E13" s="52">
        <v>15.53692</v>
      </c>
      <c r="F13" s="52">
        <v>33.437080000000002</v>
      </c>
      <c r="G13" s="52">
        <v>14.17672</v>
      </c>
      <c r="H13" s="52">
        <v>10.962569999999999</v>
      </c>
      <c r="I13" s="52">
        <v>10.12262</v>
      </c>
      <c r="J13" s="52">
        <v>12.24274</v>
      </c>
      <c r="K13" s="52">
        <v>11.61354</v>
      </c>
      <c r="L13" s="52">
        <v>19.099779999999999</v>
      </c>
      <c r="M13" s="52">
        <v>0</v>
      </c>
      <c r="N13" s="52">
        <v>0</v>
      </c>
      <c r="O13" s="52">
        <v>0</v>
      </c>
      <c r="P13" s="53">
        <v>143.2063</v>
      </c>
      <c r="Q13" s="95">
        <v>1.1237477407730001</v>
      </c>
    </row>
    <row r="14" spans="1:17" ht="14.4" customHeight="1" x14ac:dyDescent="0.3">
      <c r="A14" s="15" t="s">
        <v>42</v>
      </c>
      <c r="B14" s="51">
        <v>1356.45071036175</v>
      </c>
      <c r="C14" s="52">
        <v>113.037559196812</v>
      </c>
      <c r="D14" s="52">
        <v>142.76599999999999</v>
      </c>
      <c r="E14" s="52">
        <v>129.44399999999999</v>
      </c>
      <c r="F14" s="52">
        <v>130.59700000000001</v>
      </c>
      <c r="G14" s="52">
        <v>100.798</v>
      </c>
      <c r="H14" s="52">
        <v>99.119</v>
      </c>
      <c r="I14" s="52">
        <v>92.12</v>
      </c>
      <c r="J14" s="52">
        <v>107.304</v>
      </c>
      <c r="K14" s="52">
        <v>101.509</v>
      </c>
      <c r="L14" s="52">
        <v>95.831999999999994</v>
      </c>
      <c r="M14" s="52">
        <v>0</v>
      </c>
      <c r="N14" s="52">
        <v>0</v>
      </c>
      <c r="O14" s="52">
        <v>0</v>
      </c>
      <c r="P14" s="53">
        <v>999.48900000000106</v>
      </c>
      <c r="Q14" s="95">
        <v>0.98245516023500001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-102900</v>
      </c>
      <c r="C16" s="52">
        <v>-8575</v>
      </c>
      <c r="D16" s="52">
        <v>-8933.75</v>
      </c>
      <c r="E16" s="52">
        <v>-7362.7979999999998</v>
      </c>
      <c r="F16" s="52">
        <v>-8155.5150000000203</v>
      </c>
      <c r="G16" s="52">
        <v>-9883.4510000000391</v>
      </c>
      <c r="H16" s="52">
        <v>-8513.848</v>
      </c>
      <c r="I16" s="52">
        <v>-9123.0930000000008</v>
      </c>
      <c r="J16" s="52">
        <v>-8180.6019999999999</v>
      </c>
      <c r="K16" s="52">
        <v>-8793.7219999999998</v>
      </c>
      <c r="L16" s="52">
        <v>-8544.1950000000197</v>
      </c>
      <c r="M16" s="52">
        <v>0</v>
      </c>
      <c r="N16" s="52">
        <v>0</v>
      </c>
      <c r="O16" s="52">
        <v>0</v>
      </c>
      <c r="P16" s="53">
        <v>-77490.974000000104</v>
      </c>
      <c r="Q16" s="95">
        <v>1.0040942533199999</v>
      </c>
    </row>
    <row r="17" spans="1:17" ht="14.4" customHeight="1" x14ac:dyDescent="0.3">
      <c r="A17" s="15" t="s">
        <v>45</v>
      </c>
      <c r="B17" s="51">
        <v>556.465306857737</v>
      </c>
      <c r="C17" s="52">
        <v>46.372108904811</v>
      </c>
      <c r="D17" s="52">
        <v>188.12115</v>
      </c>
      <c r="E17" s="52">
        <v>108.03145000000001</v>
      </c>
      <c r="F17" s="52">
        <v>17.974340000000002</v>
      </c>
      <c r="G17" s="52">
        <v>69.863050000000001</v>
      </c>
      <c r="H17" s="52">
        <v>40.915080000000003</v>
      </c>
      <c r="I17" s="52">
        <v>74.836179999999999</v>
      </c>
      <c r="J17" s="52">
        <v>121.95867</v>
      </c>
      <c r="K17" s="52">
        <v>62.465730000000001</v>
      </c>
      <c r="L17" s="52">
        <v>28.760660000000001</v>
      </c>
      <c r="M17" s="52">
        <v>0</v>
      </c>
      <c r="N17" s="52">
        <v>0</v>
      </c>
      <c r="O17" s="52">
        <v>0</v>
      </c>
      <c r="P17" s="53">
        <v>712.92630999999994</v>
      </c>
      <c r="Q17" s="95">
        <v>1.7082258347799999</v>
      </c>
    </row>
    <row r="18" spans="1:17" ht="14.4" customHeight="1" x14ac:dyDescent="0.3">
      <c r="A18" s="15" t="s">
        <v>46</v>
      </c>
      <c r="B18" s="51">
        <v>670</v>
      </c>
      <c r="C18" s="52">
        <v>55.833333333333002</v>
      </c>
      <c r="D18" s="52">
        <v>62.98</v>
      </c>
      <c r="E18" s="52">
        <v>54.795999999999999</v>
      </c>
      <c r="F18" s="52">
        <v>56.453000000000003</v>
      </c>
      <c r="G18" s="52">
        <v>66.111000000000004</v>
      </c>
      <c r="H18" s="52">
        <v>53.156999999999996</v>
      </c>
      <c r="I18" s="52">
        <v>59.921999999999997</v>
      </c>
      <c r="J18" s="52">
        <v>45.064</v>
      </c>
      <c r="K18" s="52">
        <v>61.494</v>
      </c>
      <c r="L18" s="52">
        <v>47.811</v>
      </c>
      <c r="M18" s="52">
        <v>0</v>
      </c>
      <c r="N18" s="52">
        <v>0</v>
      </c>
      <c r="O18" s="52">
        <v>0</v>
      </c>
      <c r="P18" s="53">
        <v>507.78800000000098</v>
      </c>
      <c r="Q18" s="95">
        <v>1.0105233830839999</v>
      </c>
    </row>
    <row r="19" spans="1:17" ht="14.4" customHeight="1" x14ac:dyDescent="0.3">
      <c r="A19" s="15" t="s">
        <v>47</v>
      </c>
      <c r="B19" s="51">
        <v>1618.6866164288399</v>
      </c>
      <c r="C19" s="52">
        <v>134.89055136907001</v>
      </c>
      <c r="D19" s="52">
        <v>130.37550999999999</v>
      </c>
      <c r="E19" s="52">
        <v>216.46528000000001</v>
      </c>
      <c r="F19" s="52">
        <v>66.058149999999998</v>
      </c>
      <c r="G19" s="52">
        <v>125.913750000001</v>
      </c>
      <c r="H19" s="52">
        <v>136.52238</v>
      </c>
      <c r="I19" s="52">
        <v>208.37922</v>
      </c>
      <c r="J19" s="52">
        <v>106.14019</v>
      </c>
      <c r="K19" s="52">
        <v>93.763999999999996</v>
      </c>
      <c r="L19" s="52">
        <v>118.86058</v>
      </c>
      <c r="M19" s="52">
        <v>0</v>
      </c>
      <c r="N19" s="52">
        <v>0</v>
      </c>
      <c r="O19" s="52">
        <v>0</v>
      </c>
      <c r="P19" s="53">
        <v>1202.4790599999999</v>
      </c>
      <c r="Q19" s="95">
        <v>0.99049772640300005</v>
      </c>
    </row>
    <row r="20" spans="1:17" ht="14.4" customHeight="1" x14ac:dyDescent="0.3">
      <c r="A20" s="15" t="s">
        <v>48</v>
      </c>
      <c r="B20" s="51">
        <v>43766.860404386898</v>
      </c>
      <c r="C20" s="52">
        <v>3647.2383670322401</v>
      </c>
      <c r="D20" s="52">
        <v>3705.4204500000001</v>
      </c>
      <c r="E20" s="52">
        <v>3498.3833300000001</v>
      </c>
      <c r="F20" s="52">
        <v>3725.57240000001</v>
      </c>
      <c r="G20" s="52">
        <v>3658.10356000002</v>
      </c>
      <c r="H20" s="52">
        <v>3772.77781</v>
      </c>
      <c r="I20" s="52">
        <v>3719.0769599999999</v>
      </c>
      <c r="J20" s="52">
        <v>5051.84292</v>
      </c>
      <c r="K20" s="52">
        <v>3800.1463699999999</v>
      </c>
      <c r="L20" s="52">
        <v>3755.8027900000102</v>
      </c>
      <c r="M20" s="52">
        <v>0</v>
      </c>
      <c r="N20" s="52">
        <v>0</v>
      </c>
      <c r="O20" s="52">
        <v>0</v>
      </c>
      <c r="P20" s="53">
        <v>34687.12659</v>
      </c>
      <c r="Q20" s="95">
        <v>1.0567242359319999</v>
      </c>
    </row>
    <row r="21" spans="1:17" ht="14.4" customHeight="1" x14ac:dyDescent="0.3">
      <c r="A21" s="16" t="s">
        <v>49</v>
      </c>
      <c r="B21" s="51">
        <v>4077.5025342461799</v>
      </c>
      <c r="C21" s="52">
        <v>339.79187785384801</v>
      </c>
      <c r="D21" s="52">
        <v>278.76100000000002</v>
      </c>
      <c r="E21" s="52">
        <v>274.19900000000001</v>
      </c>
      <c r="F21" s="52">
        <v>274.198000000001</v>
      </c>
      <c r="G21" s="52">
        <v>277.28100000000097</v>
      </c>
      <c r="H21" s="52">
        <v>274.14</v>
      </c>
      <c r="I21" s="52">
        <v>260.79899999999998</v>
      </c>
      <c r="J21" s="52">
        <v>260.798</v>
      </c>
      <c r="K21" s="52">
        <v>237.62</v>
      </c>
      <c r="L21" s="52">
        <v>237.62</v>
      </c>
      <c r="M21" s="52">
        <v>0</v>
      </c>
      <c r="N21" s="52">
        <v>0</v>
      </c>
      <c r="O21" s="52">
        <v>0</v>
      </c>
      <c r="P21" s="53">
        <v>2375.4160000000002</v>
      </c>
      <c r="Q21" s="95">
        <v>0.77675520903600004</v>
      </c>
    </row>
    <row r="22" spans="1:17" ht="14.4" customHeight="1" x14ac:dyDescent="0.3">
      <c r="A22" s="15" t="s">
        <v>50</v>
      </c>
      <c r="B22" s="51">
        <v>65</v>
      </c>
      <c r="C22" s="52">
        <v>5.4166666666659999</v>
      </c>
      <c r="D22" s="52">
        <v>53.99</v>
      </c>
      <c r="E22" s="52">
        <v>73.180899999999994</v>
      </c>
      <c r="F22" s="52">
        <v>37.526919999999997</v>
      </c>
      <c r="G22" s="52">
        <v>15.536</v>
      </c>
      <c r="H22" s="52">
        <v>0</v>
      </c>
      <c r="I22" s="52">
        <v>0</v>
      </c>
      <c r="J22" s="52">
        <v>0</v>
      </c>
      <c r="K22" s="52">
        <v>6.7154999999999996</v>
      </c>
      <c r="L22" s="52">
        <v>12.192</v>
      </c>
      <c r="M22" s="52">
        <v>0</v>
      </c>
      <c r="N22" s="52">
        <v>0</v>
      </c>
      <c r="O22" s="52">
        <v>0</v>
      </c>
      <c r="P22" s="53">
        <v>199.14132000000001</v>
      </c>
      <c r="Q22" s="95">
        <v>4.084950153846</v>
      </c>
    </row>
    <row r="23" spans="1:17" ht="14.4" customHeight="1" x14ac:dyDescent="0.3">
      <c r="A23" s="16" t="s">
        <v>51</v>
      </c>
      <c r="B23" s="51">
        <v>37460</v>
      </c>
      <c r="C23" s="52">
        <v>3121.6666666666702</v>
      </c>
      <c r="D23" s="52">
        <v>2330.5749999999998</v>
      </c>
      <c r="E23" s="52">
        <v>6984.3285999999998</v>
      </c>
      <c r="F23" s="52">
        <v>4060.9338000000098</v>
      </c>
      <c r="G23" s="52">
        <v>1016.0309999999999</v>
      </c>
      <c r="H23" s="52">
        <v>4160.2366000000002</v>
      </c>
      <c r="I23" s="52">
        <v>781.83900000000006</v>
      </c>
      <c r="J23" s="52">
        <v>5156.8069999999998</v>
      </c>
      <c r="K23" s="52">
        <v>2309.8130000000001</v>
      </c>
      <c r="L23" s="52">
        <v>3293.7470000000098</v>
      </c>
      <c r="M23" s="52">
        <v>0</v>
      </c>
      <c r="N23" s="52">
        <v>0</v>
      </c>
      <c r="O23" s="52">
        <v>0</v>
      </c>
      <c r="P23" s="53">
        <v>30094.311000000002</v>
      </c>
      <c r="Q23" s="95">
        <v>1.071162520021</v>
      </c>
    </row>
    <row r="24" spans="1:17" ht="14.4" customHeight="1" x14ac:dyDescent="0.3">
      <c r="A24" s="16" t="s">
        <v>52</v>
      </c>
      <c r="B24" s="51">
        <v>472.17155108960998</v>
      </c>
      <c r="C24" s="52">
        <v>39.347629257466998</v>
      </c>
      <c r="D24" s="52">
        <v>38.1691</v>
      </c>
      <c r="E24" s="52">
        <v>102.047589999999</v>
      </c>
      <c r="F24" s="52">
        <v>41.5</v>
      </c>
      <c r="G24" s="52">
        <v>44.872040000002002</v>
      </c>
      <c r="H24" s="52">
        <v>37.309720000001001</v>
      </c>
      <c r="I24" s="52">
        <v>59.819129999997998</v>
      </c>
      <c r="J24" s="52">
        <v>31.800200000000999</v>
      </c>
      <c r="K24" s="52">
        <v>29.878709999998001</v>
      </c>
      <c r="L24" s="52">
        <v>28.815920000001</v>
      </c>
      <c r="M24" s="52">
        <v>0</v>
      </c>
      <c r="N24" s="52">
        <v>0</v>
      </c>
      <c r="O24" s="52">
        <v>0</v>
      </c>
      <c r="P24" s="53">
        <v>414.21241000000299</v>
      </c>
      <c r="Q24" s="95"/>
    </row>
    <row r="25" spans="1:17" ht="14.4" customHeight="1" x14ac:dyDescent="0.3">
      <c r="A25" s="17" t="s">
        <v>53</v>
      </c>
      <c r="B25" s="54">
        <v>34059.5131807281</v>
      </c>
      <c r="C25" s="55">
        <v>2838.2927650606698</v>
      </c>
      <c r="D25" s="55">
        <v>2386.7367899999999</v>
      </c>
      <c r="E25" s="55">
        <v>6793.7886500000004</v>
      </c>
      <c r="F25" s="55">
        <v>3645.8172800000102</v>
      </c>
      <c r="G25" s="55">
        <v>-804.03872000000297</v>
      </c>
      <c r="H25" s="55">
        <v>4280.20694</v>
      </c>
      <c r="I25" s="55">
        <v>143.55552999999799</v>
      </c>
      <c r="J25" s="55">
        <v>6300.6916799999999</v>
      </c>
      <c r="K25" s="55">
        <v>2036.88409</v>
      </c>
      <c r="L25" s="55">
        <v>2800.7738000000099</v>
      </c>
      <c r="M25" s="55">
        <v>0</v>
      </c>
      <c r="N25" s="55">
        <v>0</v>
      </c>
      <c r="O25" s="55">
        <v>0</v>
      </c>
      <c r="P25" s="56">
        <v>27584.41604</v>
      </c>
      <c r="Q25" s="96">
        <v>1.079851646484</v>
      </c>
    </row>
    <row r="26" spans="1:17" ht="14.4" customHeight="1" x14ac:dyDescent="0.3">
      <c r="A26" s="15" t="s">
        <v>54</v>
      </c>
      <c r="B26" s="51">
        <v>7424.3104121102597</v>
      </c>
      <c r="C26" s="52">
        <v>618.69253434252198</v>
      </c>
      <c r="D26" s="52">
        <v>590.26562000000001</v>
      </c>
      <c r="E26" s="52">
        <v>569.45824000000005</v>
      </c>
      <c r="F26" s="52">
        <v>608.20331999999996</v>
      </c>
      <c r="G26" s="52">
        <v>614.00617</v>
      </c>
      <c r="H26" s="52">
        <v>560.06703000000005</v>
      </c>
      <c r="I26" s="52">
        <v>781.72996999999998</v>
      </c>
      <c r="J26" s="52">
        <v>721.96346000000005</v>
      </c>
      <c r="K26" s="52">
        <v>542.71196999999995</v>
      </c>
      <c r="L26" s="52">
        <v>590.75664000000097</v>
      </c>
      <c r="M26" s="52">
        <v>0</v>
      </c>
      <c r="N26" s="52">
        <v>0</v>
      </c>
      <c r="O26" s="52">
        <v>0</v>
      </c>
      <c r="P26" s="53">
        <v>5579.1624199999997</v>
      </c>
      <c r="Q26" s="95">
        <v>1.0019628509239999</v>
      </c>
    </row>
    <row r="27" spans="1:17" ht="14.4" customHeight="1" x14ac:dyDescent="0.3">
      <c r="A27" s="18" t="s">
        <v>55</v>
      </c>
      <c r="B27" s="54">
        <v>41483.8235928383</v>
      </c>
      <c r="C27" s="55">
        <v>3456.9852994031899</v>
      </c>
      <c r="D27" s="55">
        <v>2977.0024100000001</v>
      </c>
      <c r="E27" s="55">
        <v>7363.2468900000003</v>
      </c>
      <c r="F27" s="55">
        <v>4254.0206000000098</v>
      </c>
      <c r="G27" s="55">
        <v>-190.032550000003</v>
      </c>
      <c r="H27" s="55">
        <v>4840.2739700000002</v>
      </c>
      <c r="I27" s="55">
        <v>925.28549999999802</v>
      </c>
      <c r="J27" s="55">
        <v>7022.6551399999998</v>
      </c>
      <c r="K27" s="55">
        <v>2579.5960599999999</v>
      </c>
      <c r="L27" s="55">
        <v>3391.53044000001</v>
      </c>
      <c r="M27" s="55">
        <v>0</v>
      </c>
      <c r="N27" s="55">
        <v>0</v>
      </c>
      <c r="O27" s="55">
        <v>0</v>
      </c>
      <c r="P27" s="56">
        <v>33163.578459999997</v>
      </c>
      <c r="Q27" s="96">
        <v>1.065911981675</v>
      </c>
    </row>
    <row r="28" spans="1:17" ht="14.4" customHeight="1" x14ac:dyDescent="0.3">
      <c r="A28" s="16" t="s">
        <v>56</v>
      </c>
      <c r="B28" s="51">
        <v>331.76097034632602</v>
      </c>
      <c r="C28" s="52">
        <v>27.646747528860001</v>
      </c>
      <c r="D28" s="52">
        <v>18.4559</v>
      </c>
      <c r="E28" s="52">
        <v>20.271599999999999</v>
      </c>
      <c r="F28" s="52">
        <v>27.536850000000001</v>
      </c>
      <c r="G28" s="52">
        <v>20.439599999999999</v>
      </c>
      <c r="H28" s="52">
        <v>20.045249999999999</v>
      </c>
      <c r="I28" s="52">
        <v>20.204339999999998</v>
      </c>
      <c r="J28" s="52">
        <v>11.6868</v>
      </c>
      <c r="K28" s="52">
        <v>8.9803999999999995</v>
      </c>
      <c r="L28" s="52">
        <v>18.922799999999999</v>
      </c>
      <c r="M28" s="52">
        <v>0</v>
      </c>
      <c r="N28" s="52">
        <v>0</v>
      </c>
      <c r="O28" s="52">
        <v>0</v>
      </c>
      <c r="P28" s="53">
        <v>166.54354000000001</v>
      </c>
      <c r="Q28" s="95">
        <v>0.66933145602199995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45390</v>
      </c>
      <c r="C30" s="52">
        <v>3782.5</v>
      </c>
      <c r="D30" s="52">
        <v>2826.6623</v>
      </c>
      <c r="E30" s="52">
        <v>8437.0105999999996</v>
      </c>
      <c r="F30" s="52">
        <v>5230.2258000000002</v>
      </c>
      <c r="G30" s="52">
        <v>1400.3612000000001</v>
      </c>
      <c r="H30" s="52">
        <v>5010.2121999999999</v>
      </c>
      <c r="I30" s="52">
        <v>1195.0015000000001</v>
      </c>
      <c r="J30" s="52">
        <v>6177.3378499999999</v>
      </c>
      <c r="K30" s="52">
        <v>2827.9005000000002</v>
      </c>
      <c r="L30" s="52">
        <v>4050.9182999999998</v>
      </c>
      <c r="M30" s="52">
        <v>0</v>
      </c>
      <c r="N30" s="52">
        <v>0</v>
      </c>
      <c r="O30" s="52">
        <v>0</v>
      </c>
      <c r="P30" s="53">
        <v>37155.630250000002</v>
      </c>
      <c r="Q30" s="95">
        <v>1.0914483439810001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72.739999999999995</v>
      </c>
      <c r="F31" s="58">
        <v>0</v>
      </c>
      <c r="G31" s="58">
        <v>3.2530000000000001</v>
      </c>
      <c r="H31" s="58">
        <v>5.36</v>
      </c>
      <c r="I31" s="58">
        <v>19.824000000000002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101.17700000000001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25093.114227179201</v>
      </c>
      <c r="C6" s="459">
        <v>35279.134250000003</v>
      </c>
      <c r="D6" s="460">
        <v>10186.0200228209</v>
      </c>
      <c r="E6" s="461">
        <v>1.405928890714</v>
      </c>
      <c r="F6" s="459">
        <v>34059.5131807281</v>
      </c>
      <c r="G6" s="460">
        <v>25544.634885545998</v>
      </c>
      <c r="H6" s="462">
        <v>2800.7738000000099</v>
      </c>
      <c r="I6" s="459">
        <v>27584.41604</v>
      </c>
      <c r="J6" s="460">
        <v>2039.78115445396</v>
      </c>
      <c r="K6" s="463">
        <v>0.80988873486299995</v>
      </c>
    </row>
    <row r="7" spans="1:11" ht="14.4" customHeight="1" thickBot="1" x14ac:dyDescent="0.35">
      <c r="A7" s="478" t="s">
        <v>274</v>
      </c>
      <c r="B7" s="459">
        <v>-66586.948060380397</v>
      </c>
      <c r="C7" s="459">
        <v>-59295.304580000004</v>
      </c>
      <c r="D7" s="460">
        <v>7291.6434803803604</v>
      </c>
      <c r="E7" s="461">
        <v>0.89049440329100005</v>
      </c>
      <c r="F7" s="459">
        <v>-54627.173232281202</v>
      </c>
      <c r="G7" s="460">
        <v>-40970.379924210902</v>
      </c>
      <c r="H7" s="462">
        <v>-4722.8362300000099</v>
      </c>
      <c r="I7" s="459">
        <v>-42506.307999999997</v>
      </c>
      <c r="J7" s="460">
        <v>-1535.92807578917</v>
      </c>
      <c r="K7" s="463">
        <v>0.77811655783900002</v>
      </c>
    </row>
    <row r="8" spans="1:11" ht="14.4" customHeight="1" thickBot="1" x14ac:dyDescent="0.35">
      <c r="A8" s="479" t="s">
        <v>275</v>
      </c>
      <c r="B8" s="459">
        <v>45986.7295934664</v>
      </c>
      <c r="C8" s="459">
        <v>47150.712919999998</v>
      </c>
      <c r="D8" s="460">
        <v>1163.9833265336099</v>
      </c>
      <c r="E8" s="461">
        <v>1.025311287339</v>
      </c>
      <c r="F8" s="459">
        <v>46916.376057357098</v>
      </c>
      <c r="G8" s="460">
        <v>35187.282043017804</v>
      </c>
      <c r="H8" s="462">
        <v>3725.5267700000099</v>
      </c>
      <c r="I8" s="459">
        <v>33985.177000000003</v>
      </c>
      <c r="J8" s="460">
        <v>-1202.10504301777</v>
      </c>
      <c r="K8" s="463">
        <v>0.72437770893499998</v>
      </c>
    </row>
    <row r="9" spans="1:11" ht="14.4" customHeight="1" thickBot="1" x14ac:dyDescent="0.35">
      <c r="A9" s="480" t="s">
        <v>276</v>
      </c>
      <c r="B9" s="464">
        <v>0</v>
      </c>
      <c r="C9" s="464">
        <v>-1.2E-4</v>
      </c>
      <c r="D9" s="465">
        <v>-1.2E-4</v>
      </c>
      <c r="E9" s="466" t="s">
        <v>271</v>
      </c>
      <c r="F9" s="464">
        <v>0</v>
      </c>
      <c r="G9" s="465">
        <v>0</v>
      </c>
      <c r="H9" s="467">
        <v>-8.0000000000000196E-5</v>
      </c>
      <c r="I9" s="464">
        <v>-3.5E-4</v>
      </c>
      <c r="J9" s="465">
        <v>-3.5E-4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-1.2E-4</v>
      </c>
      <c r="D10" s="460">
        <v>-1.2E-4</v>
      </c>
      <c r="E10" s="469" t="s">
        <v>271</v>
      </c>
      <c r="F10" s="459">
        <v>0</v>
      </c>
      <c r="G10" s="460">
        <v>0</v>
      </c>
      <c r="H10" s="462">
        <v>-8.0000000000000196E-5</v>
      </c>
      <c r="I10" s="459">
        <v>-3.5E-4</v>
      </c>
      <c r="J10" s="460">
        <v>-3.5E-4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105.01041062674599</v>
      </c>
      <c r="C11" s="464">
        <v>84.741950000000003</v>
      </c>
      <c r="D11" s="465">
        <v>-20.268460626745998</v>
      </c>
      <c r="E11" s="471">
        <v>0.80698617874300005</v>
      </c>
      <c r="F11" s="464">
        <v>116.37074916806399</v>
      </c>
      <c r="G11" s="465">
        <v>87.278061876048</v>
      </c>
      <c r="H11" s="467">
        <v>10.88894</v>
      </c>
      <c r="I11" s="464">
        <v>99.178219999999996</v>
      </c>
      <c r="J11" s="465">
        <v>11.900158123952</v>
      </c>
      <c r="K11" s="472">
        <v>0.85226073312200001</v>
      </c>
    </row>
    <row r="12" spans="1:11" ht="14.4" customHeight="1" thickBot="1" x14ac:dyDescent="0.35">
      <c r="A12" s="481" t="s">
        <v>279</v>
      </c>
      <c r="B12" s="459">
        <v>100</v>
      </c>
      <c r="C12" s="459">
        <v>82.811620000000005</v>
      </c>
      <c r="D12" s="460">
        <v>-17.188379999999999</v>
      </c>
      <c r="E12" s="461">
        <v>0.82811619999999997</v>
      </c>
      <c r="F12" s="459">
        <v>111.37074916806399</v>
      </c>
      <c r="G12" s="460">
        <v>83.528061876048</v>
      </c>
      <c r="H12" s="462">
        <v>10.88786</v>
      </c>
      <c r="I12" s="459">
        <v>61.109580000000001</v>
      </c>
      <c r="J12" s="460">
        <v>-22.418481876047</v>
      </c>
      <c r="K12" s="463">
        <v>0.54870403994299999</v>
      </c>
    </row>
    <row r="13" spans="1:11" ht="14.4" customHeight="1" thickBot="1" x14ac:dyDescent="0.35">
      <c r="A13" s="481" t="s">
        <v>280</v>
      </c>
      <c r="B13" s="459">
        <v>5.0104106267460002</v>
      </c>
      <c r="C13" s="459">
        <v>1.9303300000000001</v>
      </c>
      <c r="D13" s="460">
        <v>-3.0800806267460001</v>
      </c>
      <c r="E13" s="461">
        <v>0.385263832408</v>
      </c>
      <c r="F13" s="459">
        <v>5</v>
      </c>
      <c r="G13" s="460">
        <v>3.75</v>
      </c>
      <c r="H13" s="462">
        <v>1.08E-3</v>
      </c>
      <c r="I13" s="459">
        <v>38.068640000000002</v>
      </c>
      <c r="J13" s="460">
        <v>34.318640000000002</v>
      </c>
      <c r="K13" s="463">
        <v>7.6137280000000001</v>
      </c>
    </row>
    <row r="14" spans="1:11" ht="14.4" customHeight="1" thickBot="1" x14ac:dyDescent="0.35">
      <c r="A14" s="480" t="s">
        <v>281</v>
      </c>
      <c r="B14" s="464">
        <v>1553.62117635462</v>
      </c>
      <c r="C14" s="464">
        <v>1923.5060000000001</v>
      </c>
      <c r="D14" s="465">
        <v>369.88482364538402</v>
      </c>
      <c r="E14" s="471">
        <v>1.2380791593689999</v>
      </c>
      <c r="F14" s="464">
        <v>1828.4288695959399</v>
      </c>
      <c r="G14" s="465">
        <v>1371.32165219695</v>
      </c>
      <c r="H14" s="467">
        <v>161.46</v>
      </c>
      <c r="I14" s="464">
        <v>1521.7280000000001</v>
      </c>
      <c r="J14" s="465">
        <v>150.40634780304799</v>
      </c>
      <c r="K14" s="472">
        <v>0.83225988459400002</v>
      </c>
    </row>
    <row r="15" spans="1:11" ht="14.4" customHeight="1" thickBot="1" x14ac:dyDescent="0.35">
      <c r="A15" s="481" t="s">
        <v>282</v>
      </c>
      <c r="B15" s="459">
        <v>1181.36174803822</v>
      </c>
      <c r="C15" s="459">
        <v>1467.7239999999999</v>
      </c>
      <c r="D15" s="460">
        <v>286.362251961781</v>
      </c>
      <c r="E15" s="461">
        <v>1.2424001390229999</v>
      </c>
      <c r="F15" s="459">
        <v>1420.92060735784</v>
      </c>
      <c r="G15" s="460">
        <v>1065.6904555183801</v>
      </c>
      <c r="H15" s="462">
        <v>97.754000000000005</v>
      </c>
      <c r="I15" s="459">
        <v>1190.8399999999999</v>
      </c>
      <c r="J15" s="460">
        <v>125.149544481625</v>
      </c>
      <c r="K15" s="463">
        <v>0.838076380786</v>
      </c>
    </row>
    <row r="16" spans="1:11" ht="14.4" customHeight="1" thickBot="1" x14ac:dyDescent="0.35">
      <c r="A16" s="481" t="s">
        <v>283</v>
      </c>
      <c r="B16" s="459">
        <v>372.25942831639702</v>
      </c>
      <c r="C16" s="459">
        <v>455.78199999999998</v>
      </c>
      <c r="D16" s="460">
        <v>83.522571683603005</v>
      </c>
      <c r="E16" s="461">
        <v>1.224366571617</v>
      </c>
      <c r="F16" s="459">
        <v>407.50826223810299</v>
      </c>
      <c r="G16" s="460">
        <v>305.631196678577</v>
      </c>
      <c r="H16" s="462">
        <v>63.706000000000003</v>
      </c>
      <c r="I16" s="459">
        <v>330.88799999999998</v>
      </c>
      <c r="J16" s="460">
        <v>25.256803321423</v>
      </c>
      <c r="K16" s="463">
        <v>0.811978628807</v>
      </c>
    </row>
    <row r="17" spans="1:11" ht="14.4" customHeight="1" thickBot="1" x14ac:dyDescent="0.35">
      <c r="A17" s="480" t="s">
        <v>284</v>
      </c>
      <c r="B17" s="464">
        <v>41460</v>
      </c>
      <c r="C17" s="464">
        <v>41620.97006</v>
      </c>
      <c r="D17" s="465">
        <v>160.97005999998501</v>
      </c>
      <c r="E17" s="471">
        <v>1.0038825388320001</v>
      </c>
      <c r="F17" s="464">
        <v>41509.8067096136</v>
      </c>
      <c r="G17" s="465">
        <v>31132.355032210198</v>
      </c>
      <c r="H17" s="467">
        <v>3274.0707000000102</v>
      </c>
      <c r="I17" s="464">
        <v>29683.95393</v>
      </c>
      <c r="J17" s="465">
        <v>-1448.4011022101799</v>
      </c>
      <c r="K17" s="472">
        <v>0.71510701405199995</v>
      </c>
    </row>
    <row r="18" spans="1:11" ht="14.4" customHeight="1" thickBot="1" x14ac:dyDescent="0.35">
      <c r="A18" s="481" t="s">
        <v>285</v>
      </c>
      <c r="B18" s="459">
        <v>17200</v>
      </c>
      <c r="C18" s="459">
        <v>16436.360909999999</v>
      </c>
      <c r="D18" s="460">
        <v>-763.63909000000399</v>
      </c>
      <c r="E18" s="461">
        <v>0.955602378488</v>
      </c>
      <c r="F18" s="459">
        <v>16265</v>
      </c>
      <c r="G18" s="460">
        <v>12198.75</v>
      </c>
      <c r="H18" s="462">
        <v>1188.9308000000001</v>
      </c>
      <c r="I18" s="459">
        <v>11037.733389999999</v>
      </c>
      <c r="J18" s="460">
        <v>-1161.0166099999899</v>
      </c>
      <c r="K18" s="463">
        <v>0.67861871441699995</v>
      </c>
    </row>
    <row r="19" spans="1:11" ht="14.4" customHeight="1" thickBot="1" x14ac:dyDescent="0.35">
      <c r="A19" s="481" t="s">
        <v>286</v>
      </c>
      <c r="B19" s="459">
        <v>490</v>
      </c>
      <c r="C19" s="459">
        <v>519.54813000000001</v>
      </c>
      <c r="D19" s="460">
        <v>29.54813</v>
      </c>
      <c r="E19" s="461">
        <v>1.060302306122</v>
      </c>
      <c r="F19" s="459">
        <v>579.806709613615</v>
      </c>
      <c r="G19" s="460">
        <v>434.85503221021099</v>
      </c>
      <c r="H19" s="462">
        <v>43.940899999999999</v>
      </c>
      <c r="I19" s="459">
        <v>383.59571999999997</v>
      </c>
      <c r="J19" s="460">
        <v>-51.259312210209998</v>
      </c>
      <c r="K19" s="463">
        <v>0.66159241285000003</v>
      </c>
    </row>
    <row r="20" spans="1:11" ht="14.4" customHeight="1" thickBot="1" x14ac:dyDescent="0.35">
      <c r="A20" s="481" t="s">
        <v>287</v>
      </c>
      <c r="B20" s="459">
        <v>240</v>
      </c>
      <c r="C20" s="459">
        <v>272.38371999999998</v>
      </c>
      <c r="D20" s="460">
        <v>32.383719999999997</v>
      </c>
      <c r="E20" s="461">
        <v>1.1349321666659999</v>
      </c>
      <c r="F20" s="459">
        <v>270</v>
      </c>
      <c r="G20" s="460">
        <v>202.5</v>
      </c>
      <c r="H20" s="462">
        <v>22.111989999999999</v>
      </c>
      <c r="I20" s="459">
        <v>204.60933</v>
      </c>
      <c r="J20" s="460">
        <v>2.1093299999999999</v>
      </c>
      <c r="K20" s="463">
        <v>0.75781233333300002</v>
      </c>
    </row>
    <row r="21" spans="1:11" ht="14.4" customHeight="1" thickBot="1" x14ac:dyDescent="0.35">
      <c r="A21" s="481" t="s">
        <v>288</v>
      </c>
      <c r="B21" s="459">
        <v>440</v>
      </c>
      <c r="C21" s="459">
        <v>454.17757</v>
      </c>
      <c r="D21" s="460">
        <v>14.177569999999999</v>
      </c>
      <c r="E21" s="461">
        <v>1.0322217499999999</v>
      </c>
      <c r="F21" s="459">
        <v>460</v>
      </c>
      <c r="G21" s="460">
        <v>345</v>
      </c>
      <c r="H21" s="462">
        <v>27.59732</v>
      </c>
      <c r="I21" s="459">
        <v>312.59219999999999</v>
      </c>
      <c r="J21" s="460">
        <v>-32.407799999999</v>
      </c>
      <c r="K21" s="463">
        <v>0.679548260869</v>
      </c>
    </row>
    <row r="22" spans="1:11" ht="14.4" customHeight="1" thickBot="1" x14ac:dyDescent="0.35">
      <c r="A22" s="481" t="s">
        <v>289</v>
      </c>
      <c r="B22" s="459">
        <v>22900</v>
      </c>
      <c r="C22" s="459">
        <v>23708.11465</v>
      </c>
      <c r="D22" s="460">
        <v>808.11465000000305</v>
      </c>
      <c r="E22" s="461">
        <v>1.035288849344</v>
      </c>
      <c r="F22" s="459">
        <v>23700</v>
      </c>
      <c r="G22" s="460">
        <v>17775</v>
      </c>
      <c r="H22" s="462">
        <v>1966.7316900000001</v>
      </c>
      <c r="I22" s="459">
        <v>17637.192289999999</v>
      </c>
      <c r="J22" s="460">
        <v>-137.807709999986</v>
      </c>
      <c r="K22" s="463">
        <v>0.74418532869099996</v>
      </c>
    </row>
    <row r="23" spans="1:11" ht="14.4" customHeight="1" thickBot="1" x14ac:dyDescent="0.35">
      <c r="A23" s="481" t="s">
        <v>290</v>
      </c>
      <c r="B23" s="459">
        <v>60</v>
      </c>
      <c r="C23" s="459">
        <v>54.849080000000001</v>
      </c>
      <c r="D23" s="460">
        <v>-5.1509200000000002</v>
      </c>
      <c r="E23" s="461">
        <v>0.91415133333300003</v>
      </c>
      <c r="F23" s="459">
        <v>55</v>
      </c>
      <c r="G23" s="460">
        <v>41.25</v>
      </c>
      <c r="H23" s="462">
        <v>4.7839999999999998</v>
      </c>
      <c r="I23" s="459">
        <v>42.725000000000001</v>
      </c>
      <c r="J23" s="460">
        <v>1.4750000000000001</v>
      </c>
      <c r="K23" s="463">
        <v>0.776818181818</v>
      </c>
    </row>
    <row r="24" spans="1:11" ht="14.4" customHeight="1" thickBot="1" x14ac:dyDescent="0.35">
      <c r="A24" s="481" t="s">
        <v>291</v>
      </c>
      <c r="B24" s="459">
        <v>130</v>
      </c>
      <c r="C24" s="459">
        <v>175.536</v>
      </c>
      <c r="D24" s="460">
        <v>45.535999999998999</v>
      </c>
      <c r="E24" s="461">
        <v>1.3502769230759999</v>
      </c>
      <c r="F24" s="459">
        <v>180</v>
      </c>
      <c r="G24" s="460">
        <v>135</v>
      </c>
      <c r="H24" s="462">
        <v>19.974</v>
      </c>
      <c r="I24" s="459">
        <v>65.506</v>
      </c>
      <c r="J24" s="460">
        <v>-69.493999999999005</v>
      </c>
      <c r="K24" s="463">
        <v>0.36392222222199999</v>
      </c>
    </row>
    <row r="25" spans="1:11" ht="14.4" customHeight="1" thickBot="1" x14ac:dyDescent="0.35">
      <c r="A25" s="480" t="s">
        <v>292</v>
      </c>
      <c r="B25" s="464">
        <v>1908</v>
      </c>
      <c r="C25" s="464">
        <v>1850.8189</v>
      </c>
      <c r="D25" s="465">
        <v>-57.181099999998999</v>
      </c>
      <c r="E25" s="471">
        <v>0.97003087001999999</v>
      </c>
      <c r="F25" s="464">
        <v>1902.1233357394001</v>
      </c>
      <c r="G25" s="465">
        <v>1426.59250180455</v>
      </c>
      <c r="H25" s="467">
        <v>143.91945999999999</v>
      </c>
      <c r="I25" s="464">
        <v>1443.02289</v>
      </c>
      <c r="J25" s="465">
        <v>16.430388195448</v>
      </c>
      <c r="K25" s="472">
        <v>0.75863791946900005</v>
      </c>
    </row>
    <row r="26" spans="1:11" ht="14.4" customHeight="1" thickBot="1" x14ac:dyDescent="0.35">
      <c r="A26" s="481" t="s">
        <v>293</v>
      </c>
      <c r="B26" s="459">
        <v>1900</v>
      </c>
      <c r="C26" s="459">
        <v>1850.8189</v>
      </c>
      <c r="D26" s="460">
        <v>-49.181099999998999</v>
      </c>
      <c r="E26" s="461">
        <v>0.97411521052600003</v>
      </c>
      <c r="F26" s="459">
        <v>1900</v>
      </c>
      <c r="G26" s="460">
        <v>1425</v>
      </c>
      <c r="H26" s="462">
        <v>143.91945999999999</v>
      </c>
      <c r="I26" s="459">
        <v>1443.02289</v>
      </c>
      <c r="J26" s="460">
        <v>18.022890000000999</v>
      </c>
      <c r="K26" s="463">
        <v>0.75948573157800003</v>
      </c>
    </row>
    <row r="27" spans="1:11" ht="14.4" customHeight="1" thickBot="1" x14ac:dyDescent="0.35">
      <c r="A27" s="481" t="s">
        <v>294</v>
      </c>
      <c r="B27" s="459">
        <v>8</v>
      </c>
      <c r="C27" s="459">
        <v>0</v>
      </c>
      <c r="D27" s="460">
        <v>-8</v>
      </c>
      <c r="E27" s="461">
        <v>0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63">
        <v>9</v>
      </c>
    </row>
    <row r="28" spans="1:11" ht="14.4" customHeight="1" thickBot="1" x14ac:dyDescent="0.35">
      <c r="A28" s="481" t="s">
        <v>295</v>
      </c>
      <c r="B28" s="459">
        <v>0</v>
      </c>
      <c r="C28" s="459">
        <v>-2.2204460492503101E-16</v>
      </c>
      <c r="D28" s="460">
        <v>-2.2204460492503101E-16</v>
      </c>
      <c r="E28" s="461">
        <v>-4.4942328371557898E+307</v>
      </c>
      <c r="F28" s="459">
        <v>2.1233357394030001</v>
      </c>
      <c r="G28" s="460">
        <v>1.5925018045520001</v>
      </c>
      <c r="H28" s="462">
        <v>0</v>
      </c>
      <c r="I28" s="459">
        <v>0</v>
      </c>
      <c r="J28" s="460">
        <v>-1.5925018045520001</v>
      </c>
      <c r="K28" s="463">
        <v>0</v>
      </c>
    </row>
    <row r="29" spans="1:11" ht="14.4" customHeight="1" thickBot="1" x14ac:dyDescent="0.35">
      <c r="A29" s="480" t="s">
        <v>296</v>
      </c>
      <c r="B29" s="464">
        <v>760.235888705967</v>
      </c>
      <c r="C29" s="464">
        <v>852.73699999999997</v>
      </c>
      <c r="D29" s="465">
        <v>92.501111294032</v>
      </c>
      <c r="E29" s="471">
        <v>1.121674223314</v>
      </c>
      <c r="F29" s="464">
        <v>813.38138167669501</v>
      </c>
      <c r="G29" s="465">
        <v>610.036036257521</v>
      </c>
      <c r="H29" s="467">
        <v>40.90643</v>
      </c>
      <c r="I29" s="464">
        <v>477.47046</v>
      </c>
      <c r="J29" s="465">
        <v>-132.565576257521</v>
      </c>
      <c r="K29" s="472">
        <v>0.58701916561599998</v>
      </c>
    </row>
    <row r="30" spans="1:11" ht="14.4" customHeight="1" thickBot="1" x14ac:dyDescent="0.35">
      <c r="A30" s="481" t="s">
        <v>297</v>
      </c>
      <c r="B30" s="459">
        <v>0</v>
      </c>
      <c r="C30" s="459">
        <v>31.777989999999999</v>
      </c>
      <c r="D30" s="460">
        <v>31.777989999999999</v>
      </c>
      <c r="E30" s="469" t="s">
        <v>271</v>
      </c>
      <c r="F30" s="459">
        <v>0</v>
      </c>
      <c r="G30" s="460">
        <v>0</v>
      </c>
      <c r="H30" s="462">
        <v>1.8132900000000001</v>
      </c>
      <c r="I30" s="459">
        <v>-42.377839999999999</v>
      </c>
      <c r="J30" s="460">
        <v>-42.377839999999999</v>
      </c>
      <c r="K30" s="470" t="s">
        <v>271</v>
      </c>
    </row>
    <row r="31" spans="1:11" ht="14.4" customHeight="1" thickBot="1" x14ac:dyDescent="0.35">
      <c r="A31" s="481" t="s">
        <v>298</v>
      </c>
      <c r="B31" s="459">
        <v>31</v>
      </c>
      <c r="C31" s="459">
        <v>30.505749999999999</v>
      </c>
      <c r="D31" s="460">
        <v>-0.49425000000000002</v>
      </c>
      <c r="E31" s="461">
        <v>0.98405645161199995</v>
      </c>
      <c r="F31" s="459">
        <v>31</v>
      </c>
      <c r="G31" s="460">
        <v>23.25</v>
      </c>
      <c r="H31" s="462">
        <v>2.0928100000000001</v>
      </c>
      <c r="I31" s="459">
        <v>24.87838</v>
      </c>
      <c r="J31" s="460">
        <v>1.6283799999999999</v>
      </c>
      <c r="K31" s="463">
        <v>0.80252838709600005</v>
      </c>
    </row>
    <row r="32" spans="1:11" ht="14.4" customHeight="1" thickBot="1" x14ac:dyDescent="0.35">
      <c r="A32" s="481" t="s">
        <v>299</v>
      </c>
      <c r="B32" s="459">
        <v>217.09303827399799</v>
      </c>
      <c r="C32" s="459">
        <v>195.30896999999999</v>
      </c>
      <c r="D32" s="460">
        <v>-21.784068273997001</v>
      </c>
      <c r="E32" s="461">
        <v>0.89965561103500002</v>
      </c>
      <c r="F32" s="459">
        <v>194.941570194452</v>
      </c>
      <c r="G32" s="460">
        <v>146.20617764583901</v>
      </c>
      <c r="H32" s="462">
        <v>11.96058</v>
      </c>
      <c r="I32" s="459">
        <v>130.33382</v>
      </c>
      <c r="J32" s="460">
        <v>-15.872357645837999</v>
      </c>
      <c r="K32" s="463">
        <v>0.66857889710200002</v>
      </c>
    </row>
    <row r="33" spans="1:11" ht="14.4" customHeight="1" thickBot="1" x14ac:dyDescent="0.35">
      <c r="A33" s="481" t="s">
        <v>300</v>
      </c>
      <c r="B33" s="459">
        <v>251</v>
      </c>
      <c r="C33" s="459">
        <v>240.9674</v>
      </c>
      <c r="D33" s="460">
        <v>-10.0326</v>
      </c>
      <c r="E33" s="461">
        <v>0.96002948207100003</v>
      </c>
      <c r="F33" s="459">
        <v>245</v>
      </c>
      <c r="G33" s="460">
        <v>183.75</v>
      </c>
      <c r="H33" s="462">
        <v>13.783300000000001</v>
      </c>
      <c r="I33" s="459">
        <v>172.97730000000001</v>
      </c>
      <c r="J33" s="460">
        <v>-10.772699999999</v>
      </c>
      <c r="K33" s="463">
        <v>0.70602979591799997</v>
      </c>
    </row>
    <row r="34" spans="1:11" ht="14.4" customHeight="1" thickBot="1" x14ac:dyDescent="0.35">
      <c r="A34" s="481" t="s">
        <v>301</v>
      </c>
      <c r="B34" s="459">
        <v>11.266601931495</v>
      </c>
      <c r="C34" s="459">
        <v>14.616440000000001</v>
      </c>
      <c r="D34" s="460">
        <v>3.3498380685039999</v>
      </c>
      <c r="E34" s="461">
        <v>1.297324613834</v>
      </c>
      <c r="F34" s="459">
        <v>12.250121341899</v>
      </c>
      <c r="G34" s="460">
        <v>9.1875910064240003</v>
      </c>
      <c r="H34" s="462">
        <v>0.29599999999999999</v>
      </c>
      <c r="I34" s="459">
        <v>10.60416</v>
      </c>
      <c r="J34" s="460">
        <v>1.4165689935750001</v>
      </c>
      <c r="K34" s="463">
        <v>0.86563713975000001</v>
      </c>
    </row>
    <row r="35" spans="1:11" ht="14.4" customHeight="1" thickBot="1" x14ac:dyDescent="0.35">
      <c r="A35" s="481" t="s">
        <v>302</v>
      </c>
      <c r="B35" s="459">
        <v>0</v>
      </c>
      <c r="C35" s="459">
        <v>0</v>
      </c>
      <c r="D35" s="460">
        <v>0</v>
      </c>
      <c r="E35" s="461">
        <v>1</v>
      </c>
      <c r="F35" s="459">
        <v>0</v>
      </c>
      <c r="G35" s="460">
        <v>0</v>
      </c>
      <c r="H35" s="462">
        <v>0</v>
      </c>
      <c r="I35" s="459">
        <v>0.68300000000000005</v>
      </c>
      <c r="J35" s="460">
        <v>0.68300000000000005</v>
      </c>
      <c r="K35" s="470" t="s">
        <v>303</v>
      </c>
    </row>
    <row r="36" spans="1:11" ht="14.4" customHeight="1" thickBot="1" x14ac:dyDescent="0.35">
      <c r="A36" s="481" t="s">
        <v>304</v>
      </c>
      <c r="B36" s="459">
        <v>0</v>
      </c>
      <c r="C36" s="459">
        <v>14.3264</v>
      </c>
      <c r="D36" s="460">
        <v>14.3264</v>
      </c>
      <c r="E36" s="469" t="s">
        <v>303</v>
      </c>
      <c r="F36" s="459">
        <v>0</v>
      </c>
      <c r="G36" s="460">
        <v>0</v>
      </c>
      <c r="H36" s="462">
        <v>0</v>
      </c>
      <c r="I36" s="459">
        <v>2.8323999999999998</v>
      </c>
      <c r="J36" s="460">
        <v>2.8323999999999998</v>
      </c>
      <c r="K36" s="470" t="s">
        <v>271</v>
      </c>
    </row>
    <row r="37" spans="1:11" ht="14.4" customHeight="1" thickBot="1" x14ac:dyDescent="0.35">
      <c r="A37" s="481" t="s">
        <v>305</v>
      </c>
      <c r="B37" s="459">
        <v>12</v>
      </c>
      <c r="C37" s="459">
        <v>0</v>
      </c>
      <c r="D37" s="460">
        <v>-12</v>
      </c>
      <c r="E37" s="461">
        <v>0</v>
      </c>
      <c r="F37" s="459">
        <v>10</v>
      </c>
      <c r="G37" s="460">
        <v>7.5</v>
      </c>
      <c r="H37" s="462">
        <v>0</v>
      </c>
      <c r="I37" s="459">
        <v>0</v>
      </c>
      <c r="J37" s="460">
        <v>-7.5</v>
      </c>
      <c r="K37" s="463">
        <v>0</v>
      </c>
    </row>
    <row r="38" spans="1:11" ht="14.4" customHeight="1" thickBot="1" x14ac:dyDescent="0.35">
      <c r="A38" s="481" t="s">
        <v>306</v>
      </c>
      <c r="B38" s="459">
        <v>65.876248500474006</v>
      </c>
      <c r="C38" s="459">
        <v>40.392270000000003</v>
      </c>
      <c r="D38" s="460">
        <v>-25.483978500473999</v>
      </c>
      <c r="E38" s="461">
        <v>0.613153768155</v>
      </c>
      <c r="F38" s="459">
        <v>49.189690140342996</v>
      </c>
      <c r="G38" s="460">
        <v>36.892267605256997</v>
      </c>
      <c r="H38" s="462">
        <v>4.6555</v>
      </c>
      <c r="I38" s="459">
        <v>59.274050000000003</v>
      </c>
      <c r="J38" s="460">
        <v>22.381782394742</v>
      </c>
      <c r="K38" s="463">
        <v>1.205009623579</v>
      </c>
    </row>
    <row r="39" spans="1:11" ht="14.4" customHeight="1" thickBot="1" x14ac:dyDescent="0.35">
      <c r="A39" s="481" t="s">
        <v>307</v>
      </c>
      <c r="B39" s="459">
        <v>0</v>
      </c>
      <c r="C39" s="459">
        <v>18.00056</v>
      </c>
      <c r="D39" s="460">
        <v>18.00056</v>
      </c>
      <c r="E39" s="469" t="s">
        <v>271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271</v>
      </c>
    </row>
    <row r="40" spans="1:11" ht="14.4" customHeight="1" thickBot="1" x14ac:dyDescent="0.35">
      <c r="A40" s="481" t="s">
        <v>308</v>
      </c>
      <c r="B40" s="459">
        <v>0</v>
      </c>
      <c r="C40" s="459">
        <v>5.9138000000000002</v>
      </c>
      <c r="D40" s="460">
        <v>5.9138000000000002</v>
      </c>
      <c r="E40" s="469" t="s">
        <v>271</v>
      </c>
      <c r="F40" s="459">
        <v>0</v>
      </c>
      <c r="G40" s="460">
        <v>0</v>
      </c>
      <c r="H40" s="462">
        <v>0</v>
      </c>
      <c r="I40" s="459">
        <v>4.5560600000000004</v>
      </c>
      <c r="J40" s="460">
        <v>4.5560600000000004</v>
      </c>
      <c r="K40" s="470" t="s">
        <v>271</v>
      </c>
    </row>
    <row r="41" spans="1:11" ht="14.4" customHeight="1" thickBot="1" x14ac:dyDescent="0.35">
      <c r="A41" s="481" t="s">
        <v>309</v>
      </c>
      <c r="B41" s="459">
        <v>0</v>
      </c>
      <c r="C41" s="459">
        <v>0</v>
      </c>
      <c r="D41" s="460">
        <v>0</v>
      </c>
      <c r="E41" s="461">
        <v>1</v>
      </c>
      <c r="F41" s="459">
        <v>0</v>
      </c>
      <c r="G41" s="460">
        <v>0</v>
      </c>
      <c r="H41" s="462">
        <v>0</v>
      </c>
      <c r="I41" s="459">
        <v>1.21</v>
      </c>
      <c r="J41" s="460">
        <v>1.21</v>
      </c>
      <c r="K41" s="470" t="s">
        <v>303</v>
      </c>
    </row>
    <row r="42" spans="1:11" ht="14.4" customHeight="1" thickBot="1" x14ac:dyDescent="0.35">
      <c r="A42" s="481" t="s">
        <v>310</v>
      </c>
      <c r="B42" s="459">
        <v>0</v>
      </c>
      <c r="C42" s="459">
        <v>0</v>
      </c>
      <c r="D42" s="460">
        <v>0</v>
      </c>
      <c r="E42" s="461">
        <v>1</v>
      </c>
      <c r="F42" s="459">
        <v>0</v>
      </c>
      <c r="G42" s="460">
        <v>0</v>
      </c>
      <c r="H42" s="462">
        <v>0</v>
      </c>
      <c r="I42" s="459">
        <v>2.2033999999999998</v>
      </c>
      <c r="J42" s="460">
        <v>2.2033999999999998</v>
      </c>
      <c r="K42" s="470" t="s">
        <v>303</v>
      </c>
    </row>
    <row r="43" spans="1:11" ht="14.4" customHeight="1" thickBot="1" x14ac:dyDescent="0.35">
      <c r="A43" s="481" t="s">
        <v>311</v>
      </c>
      <c r="B43" s="459">
        <v>172</v>
      </c>
      <c r="C43" s="459">
        <v>260.92741999999998</v>
      </c>
      <c r="D43" s="460">
        <v>88.927419999999998</v>
      </c>
      <c r="E43" s="461">
        <v>1.51701988372</v>
      </c>
      <c r="F43" s="459">
        <v>271</v>
      </c>
      <c r="G43" s="460">
        <v>203.25</v>
      </c>
      <c r="H43" s="462">
        <v>6.3049499999999998</v>
      </c>
      <c r="I43" s="459">
        <v>110.29573000000001</v>
      </c>
      <c r="J43" s="460">
        <v>-92.954269999998999</v>
      </c>
      <c r="K43" s="463">
        <v>0.40699531365300001</v>
      </c>
    </row>
    <row r="44" spans="1:11" ht="14.4" customHeight="1" thickBot="1" x14ac:dyDescent="0.35">
      <c r="A44" s="480" t="s">
        <v>312</v>
      </c>
      <c r="B44" s="464">
        <v>26.862117779064</v>
      </c>
      <c r="C44" s="464">
        <v>624.88684999999998</v>
      </c>
      <c r="D44" s="465">
        <v>598.02473222093602</v>
      </c>
      <c r="E44" s="471">
        <v>23.262754453671999</v>
      </c>
      <c r="F44" s="464">
        <v>576.34989057558096</v>
      </c>
      <c r="G44" s="465">
        <v>432.262417931686</v>
      </c>
      <c r="H44" s="467">
        <v>75.181539999999998</v>
      </c>
      <c r="I44" s="464">
        <v>513.94055000000105</v>
      </c>
      <c r="J44" s="465">
        <v>81.678132068314994</v>
      </c>
      <c r="K44" s="472">
        <v>0.89171622724900002</v>
      </c>
    </row>
    <row r="45" spans="1:11" ht="14.4" customHeight="1" thickBot="1" x14ac:dyDescent="0.35">
      <c r="A45" s="481" t="s">
        <v>313</v>
      </c>
      <c r="B45" s="459">
        <v>0</v>
      </c>
      <c r="C45" s="459">
        <v>1.6389</v>
      </c>
      <c r="D45" s="460">
        <v>1.6389</v>
      </c>
      <c r="E45" s="469" t="s">
        <v>271</v>
      </c>
      <c r="F45" s="459">
        <v>0</v>
      </c>
      <c r="G45" s="460">
        <v>0</v>
      </c>
      <c r="H45" s="462">
        <v>0</v>
      </c>
      <c r="I45" s="459">
        <v>0.14399999999999999</v>
      </c>
      <c r="J45" s="460">
        <v>0.14399999999999999</v>
      </c>
      <c r="K45" s="470" t="s">
        <v>271</v>
      </c>
    </row>
    <row r="46" spans="1:11" ht="14.4" customHeight="1" thickBot="1" x14ac:dyDescent="0.35">
      <c r="A46" s="481" t="s">
        <v>314</v>
      </c>
      <c r="B46" s="459">
        <v>0</v>
      </c>
      <c r="C46" s="459">
        <v>576.29780000000005</v>
      </c>
      <c r="D46" s="460">
        <v>576.29780000000005</v>
      </c>
      <c r="E46" s="469" t="s">
        <v>271</v>
      </c>
      <c r="F46" s="459">
        <v>532.61180962777496</v>
      </c>
      <c r="G46" s="460">
        <v>399.45885722083199</v>
      </c>
      <c r="H46" s="462">
        <v>64.033000000000001</v>
      </c>
      <c r="I46" s="459">
        <v>490.92108000000098</v>
      </c>
      <c r="J46" s="460">
        <v>91.462222779168997</v>
      </c>
      <c r="K46" s="463">
        <v>0.92172398569799996</v>
      </c>
    </row>
    <row r="47" spans="1:11" ht="14.4" customHeight="1" thickBot="1" x14ac:dyDescent="0.35">
      <c r="A47" s="481" t="s">
        <v>315</v>
      </c>
      <c r="B47" s="459">
        <v>16.814969134203</v>
      </c>
      <c r="C47" s="459">
        <v>27.76998</v>
      </c>
      <c r="D47" s="460">
        <v>10.955010865796</v>
      </c>
      <c r="E47" s="461">
        <v>1.651503477548</v>
      </c>
      <c r="F47" s="459">
        <v>25.737404535873001</v>
      </c>
      <c r="G47" s="460">
        <v>19.303053401903998</v>
      </c>
      <c r="H47" s="462">
        <v>10.350339999999999</v>
      </c>
      <c r="I47" s="459">
        <v>11.882339999999999</v>
      </c>
      <c r="J47" s="460">
        <v>-7.420713401904</v>
      </c>
      <c r="K47" s="463">
        <v>0.46167592320500001</v>
      </c>
    </row>
    <row r="48" spans="1:11" ht="14.4" customHeight="1" thickBot="1" x14ac:dyDescent="0.35">
      <c r="A48" s="481" t="s">
        <v>316</v>
      </c>
      <c r="B48" s="459">
        <v>4.5031561094520001</v>
      </c>
      <c r="C48" s="459">
        <v>8.0844299999999993</v>
      </c>
      <c r="D48" s="460">
        <v>3.5812738905470001</v>
      </c>
      <c r="E48" s="461">
        <v>1.7952808660190001</v>
      </c>
      <c r="F48" s="459">
        <v>8.1034475643399997</v>
      </c>
      <c r="G48" s="460">
        <v>6.0775856732550002</v>
      </c>
      <c r="H48" s="462">
        <v>0</v>
      </c>
      <c r="I48" s="459">
        <v>5.2531999999999996</v>
      </c>
      <c r="J48" s="460">
        <v>-0.82438567325500001</v>
      </c>
      <c r="K48" s="463">
        <v>0.64826729096299995</v>
      </c>
    </row>
    <row r="49" spans="1:11" ht="14.4" customHeight="1" thickBot="1" x14ac:dyDescent="0.35">
      <c r="A49" s="481" t="s">
        <v>317</v>
      </c>
      <c r="B49" s="459">
        <v>0</v>
      </c>
      <c r="C49" s="459">
        <v>0.69599999999999995</v>
      </c>
      <c r="D49" s="460">
        <v>0.69599999999999995</v>
      </c>
      <c r="E49" s="469" t="s">
        <v>271</v>
      </c>
      <c r="F49" s="459">
        <v>0</v>
      </c>
      <c r="G49" s="460">
        <v>0</v>
      </c>
      <c r="H49" s="462">
        <v>0</v>
      </c>
      <c r="I49" s="459">
        <v>0</v>
      </c>
      <c r="J49" s="460">
        <v>0</v>
      </c>
      <c r="K49" s="470" t="s">
        <v>271</v>
      </c>
    </row>
    <row r="50" spans="1:11" ht="14.4" customHeight="1" thickBot="1" x14ac:dyDescent="0.35">
      <c r="A50" s="481" t="s">
        <v>318</v>
      </c>
      <c r="B50" s="459">
        <v>5.5439925354090001</v>
      </c>
      <c r="C50" s="459">
        <v>10.39974</v>
      </c>
      <c r="D50" s="460">
        <v>4.8557474645900003</v>
      </c>
      <c r="E50" s="461">
        <v>1.8758575040600001</v>
      </c>
      <c r="F50" s="459">
        <v>9.8972288475920003</v>
      </c>
      <c r="G50" s="460">
        <v>7.4229216356940002</v>
      </c>
      <c r="H50" s="462">
        <v>0.79820000000000002</v>
      </c>
      <c r="I50" s="459">
        <v>4.3869300000000004</v>
      </c>
      <c r="J50" s="460">
        <v>-3.0359916356940002</v>
      </c>
      <c r="K50" s="463">
        <v>0.44324831400300002</v>
      </c>
    </row>
    <row r="51" spans="1:11" ht="14.4" customHeight="1" thickBot="1" x14ac:dyDescent="0.35">
      <c r="A51" s="481" t="s">
        <v>319</v>
      </c>
      <c r="B51" s="459">
        <v>0</v>
      </c>
      <c r="C51" s="459">
        <v>0</v>
      </c>
      <c r="D51" s="460">
        <v>0</v>
      </c>
      <c r="E51" s="461">
        <v>1</v>
      </c>
      <c r="F51" s="459">
        <v>0</v>
      </c>
      <c r="G51" s="460">
        <v>0</v>
      </c>
      <c r="H51" s="462">
        <v>0</v>
      </c>
      <c r="I51" s="459">
        <v>1.353</v>
      </c>
      <c r="J51" s="460">
        <v>1.353</v>
      </c>
      <c r="K51" s="470" t="s">
        <v>303</v>
      </c>
    </row>
    <row r="52" spans="1:11" ht="14.4" customHeight="1" thickBot="1" x14ac:dyDescent="0.35">
      <c r="A52" s="480" t="s">
        <v>320</v>
      </c>
      <c r="B52" s="464">
        <v>173</v>
      </c>
      <c r="C52" s="464">
        <v>174.17627999999999</v>
      </c>
      <c r="D52" s="465">
        <v>1.1762799999989999</v>
      </c>
      <c r="E52" s="471">
        <v>1.0067993063580001</v>
      </c>
      <c r="F52" s="464">
        <v>169.915120987775</v>
      </c>
      <c r="G52" s="465">
        <v>127.436340740831</v>
      </c>
      <c r="H52" s="467">
        <v>19.099779999999999</v>
      </c>
      <c r="I52" s="464">
        <v>143.2063</v>
      </c>
      <c r="J52" s="465">
        <v>15.769959259167999</v>
      </c>
      <c r="K52" s="472">
        <v>0.84281080557999999</v>
      </c>
    </row>
    <row r="53" spans="1:11" ht="14.4" customHeight="1" thickBot="1" x14ac:dyDescent="0.35">
      <c r="A53" s="481" t="s">
        <v>321</v>
      </c>
      <c r="B53" s="459">
        <v>12</v>
      </c>
      <c r="C53" s="459">
        <v>8.1831899999999997</v>
      </c>
      <c r="D53" s="460">
        <v>-3.8168099999999998</v>
      </c>
      <c r="E53" s="461">
        <v>0.68193250000000005</v>
      </c>
      <c r="F53" s="459">
        <v>0</v>
      </c>
      <c r="G53" s="460">
        <v>0</v>
      </c>
      <c r="H53" s="462">
        <v>1.6600999999999999</v>
      </c>
      <c r="I53" s="459">
        <v>17.070910000000001</v>
      </c>
      <c r="J53" s="460">
        <v>17.070910000000001</v>
      </c>
      <c r="K53" s="470" t="s">
        <v>271</v>
      </c>
    </row>
    <row r="54" spans="1:11" ht="14.4" customHeight="1" thickBot="1" x14ac:dyDescent="0.35">
      <c r="A54" s="481" t="s">
        <v>322</v>
      </c>
      <c r="B54" s="459">
        <v>37</v>
      </c>
      <c r="C54" s="459">
        <v>40.155500000000004</v>
      </c>
      <c r="D54" s="460">
        <v>3.1554999999989999</v>
      </c>
      <c r="E54" s="461">
        <v>1.0852837837830001</v>
      </c>
      <c r="F54" s="459">
        <v>44.915120987774998</v>
      </c>
      <c r="G54" s="460">
        <v>33.686340740831</v>
      </c>
      <c r="H54" s="462">
        <v>1.4507699999999999</v>
      </c>
      <c r="I54" s="459">
        <v>37.629249999999999</v>
      </c>
      <c r="J54" s="460">
        <v>3.9429092591680002</v>
      </c>
      <c r="K54" s="463">
        <v>0.83778578733499998</v>
      </c>
    </row>
    <row r="55" spans="1:11" ht="14.4" customHeight="1" thickBot="1" x14ac:dyDescent="0.35">
      <c r="A55" s="481" t="s">
        <v>323</v>
      </c>
      <c r="B55" s="459">
        <v>0</v>
      </c>
      <c r="C55" s="459">
        <v>1.8416999999999999</v>
      </c>
      <c r="D55" s="460">
        <v>1.8416999999999999</v>
      </c>
      <c r="E55" s="469" t="s">
        <v>271</v>
      </c>
      <c r="F55" s="459">
        <v>0</v>
      </c>
      <c r="G55" s="460">
        <v>0</v>
      </c>
      <c r="H55" s="462">
        <v>0</v>
      </c>
      <c r="I55" s="459">
        <v>9.8000000000000004E-2</v>
      </c>
      <c r="J55" s="460">
        <v>9.8000000000000004E-2</v>
      </c>
      <c r="K55" s="470" t="s">
        <v>271</v>
      </c>
    </row>
    <row r="56" spans="1:11" ht="14.4" customHeight="1" thickBot="1" x14ac:dyDescent="0.35">
      <c r="A56" s="481" t="s">
        <v>324</v>
      </c>
      <c r="B56" s="459">
        <v>110</v>
      </c>
      <c r="C56" s="459">
        <v>112.3939</v>
      </c>
      <c r="D56" s="460">
        <v>2.3938999999999999</v>
      </c>
      <c r="E56" s="461">
        <v>1.021762727272</v>
      </c>
      <c r="F56" s="459">
        <v>115</v>
      </c>
      <c r="G56" s="460">
        <v>86.25</v>
      </c>
      <c r="H56" s="462">
        <v>14.483700000000001</v>
      </c>
      <c r="I56" s="459">
        <v>79.362229999999997</v>
      </c>
      <c r="J56" s="460">
        <v>-6.8877699999989996</v>
      </c>
      <c r="K56" s="463">
        <v>0.690106347826</v>
      </c>
    </row>
    <row r="57" spans="1:11" ht="14.4" customHeight="1" thickBot="1" x14ac:dyDescent="0.35">
      <c r="A57" s="481" t="s">
        <v>325</v>
      </c>
      <c r="B57" s="459">
        <v>14</v>
      </c>
      <c r="C57" s="459">
        <v>11.601990000000001</v>
      </c>
      <c r="D57" s="460">
        <v>-2.3980100000000002</v>
      </c>
      <c r="E57" s="461">
        <v>0.82871357142799995</v>
      </c>
      <c r="F57" s="459">
        <v>10</v>
      </c>
      <c r="G57" s="460">
        <v>7.5</v>
      </c>
      <c r="H57" s="462">
        <v>1.5052099999999999</v>
      </c>
      <c r="I57" s="459">
        <v>9.0459099999999992</v>
      </c>
      <c r="J57" s="460">
        <v>1.5459099999999999</v>
      </c>
      <c r="K57" s="463">
        <v>0.90459100000000003</v>
      </c>
    </row>
    <row r="58" spans="1:11" ht="14.4" customHeight="1" thickBot="1" x14ac:dyDescent="0.35">
      <c r="A58" s="480" t="s">
        <v>326</v>
      </c>
      <c r="B58" s="464">
        <v>0</v>
      </c>
      <c r="C58" s="464">
        <v>1.899</v>
      </c>
      <c r="D58" s="465">
        <v>1.899</v>
      </c>
      <c r="E58" s="466" t="s">
        <v>303</v>
      </c>
      <c r="F58" s="464">
        <v>0</v>
      </c>
      <c r="G58" s="465">
        <v>0</v>
      </c>
      <c r="H58" s="467">
        <v>0</v>
      </c>
      <c r="I58" s="464">
        <v>1.5</v>
      </c>
      <c r="J58" s="465">
        <v>1.5</v>
      </c>
      <c r="K58" s="468" t="s">
        <v>271</v>
      </c>
    </row>
    <row r="59" spans="1:11" ht="14.4" customHeight="1" thickBot="1" x14ac:dyDescent="0.35">
      <c r="A59" s="481" t="s">
        <v>327</v>
      </c>
      <c r="B59" s="459">
        <v>0</v>
      </c>
      <c r="C59" s="459">
        <v>1.899</v>
      </c>
      <c r="D59" s="460">
        <v>1.899</v>
      </c>
      <c r="E59" s="469" t="s">
        <v>303</v>
      </c>
      <c r="F59" s="459">
        <v>0</v>
      </c>
      <c r="G59" s="460">
        <v>0</v>
      </c>
      <c r="H59" s="462">
        <v>0</v>
      </c>
      <c r="I59" s="459">
        <v>1.5</v>
      </c>
      <c r="J59" s="460">
        <v>1.5</v>
      </c>
      <c r="K59" s="470" t="s">
        <v>271</v>
      </c>
    </row>
    <row r="60" spans="1:11" ht="14.4" customHeight="1" thickBot="1" x14ac:dyDescent="0.35">
      <c r="A60" s="480" t="s">
        <v>328</v>
      </c>
      <c r="B60" s="464">
        <v>0</v>
      </c>
      <c r="C60" s="464">
        <v>16.977</v>
      </c>
      <c r="D60" s="465">
        <v>16.977</v>
      </c>
      <c r="E60" s="466" t="s">
        <v>271</v>
      </c>
      <c r="F60" s="464">
        <v>0</v>
      </c>
      <c r="G60" s="465">
        <v>0</v>
      </c>
      <c r="H60" s="467">
        <v>0</v>
      </c>
      <c r="I60" s="464">
        <v>101.17700000000001</v>
      </c>
      <c r="J60" s="465">
        <v>101.17700000000001</v>
      </c>
      <c r="K60" s="468" t="s">
        <v>271</v>
      </c>
    </row>
    <row r="61" spans="1:11" ht="14.4" customHeight="1" thickBot="1" x14ac:dyDescent="0.35">
      <c r="A61" s="481" t="s">
        <v>329</v>
      </c>
      <c r="B61" s="459">
        <v>0</v>
      </c>
      <c r="C61" s="459">
        <v>0</v>
      </c>
      <c r="D61" s="460">
        <v>0</v>
      </c>
      <c r="E61" s="461">
        <v>1</v>
      </c>
      <c r="F61" s="459">
        <v>0</v>
      </c>
      <c r="G61" s="460">
        <v>0</v>
      </c>
      <c r="H61" s="462">
        <v>0</v>
      </c>
      <c r="I61" s="459">
        <v>57.243000000000002</v>
      </c>
      <c r="J61" s="460">
        <v>57.243000000000002</v>
      </c>
      <c r="K61" s="470" t="s">
        <v>303</v>
      </c>
    </row>
    <row r="62" spans="1:11" ht="14.4" customHeight="1" thickBot="1" x14ac:dyDescent="0.35">
      <c r="A62" s="481" t="s">
        <v>330</v>
      </c>
      <c r="B62" s="459">
        <v>0</v>
      </c>
      <c r="C62" s="459">
        <v>16.977</v>
      </c>
      <c r="D62" s="460">
        <v>16.977</v>
      </c>
      <c r="E62" s="469" t="s">
        <v>271</v>
      </c>
      <c r="F62" s="459">
        <v>0</v>
      </c>
      <c r="G62" s="460">
        <v>0</v>
      </c>
      <c r="H62" s="462">
        <v>0</v>
      </c>
      <c r="I62" s="459">
        <v>43.933999999999997</v>
      </c>
      <c r="J62" s="460">
        <v>43.933999999999997</v>
      </c>
      <c r="K62" s="470" t="s">
        <v>271</v>
      </c>
    </row>
    <row r="63" spans="1:11" ht="14.4" customHeight="1" thickBot="1" x14ac:dyDescent="0.35">
      <c r="A63" s="479" t="s">
        <v>42</v>
      </c>
      <c r="B63" s="459">
        <v>1376.15388031878</v>
      </c>
      <c r="C63" s="459">
        <v>1348.0340000000001</v>
      </c>
      <c r="D63" s="460">
        <v>-28.119880318776001</v>
      </c>
      <c r="E63" s="461">
        <v>0.97956632559699996</v>
      </c>
      <c r="F63" s="459">
        <v>1356.45071036175</v>
      </c>
      <c r="G63" s="460">
        <v>1017.3380327713101</v>
      </c>
      <c r="H63" s="462">
        <v>95.831999999999994</v>
      </c>
      <c r="I63" s="459">
        <v>999.48900000000106</v>
      </c>
      <c r="J63" s="460">
        <v>-17.84903277131</v>
      </c>
      <c r="K63" s="463">
        <v>0.73684137017600004</v>
      </c>
    </row>
    <row r="64" spans="1:11" ht="14.4" customHeight="1" thickBot="1" x14ac:dyDescent="0.35">
      <c r="A64" s="480" t="s">
        <v>331</v>
      </c>
      <c r="B64" s="464">
        <v>1376.15388031878</v>
      </c>
      <c r="C64" s="464">
        <v>1348.0340000000001</v>
      </c>
      <c r="D64" s="465">
        <v>-28.119880318776001</v>
      </c>
      <c r="E64" s="471">
        <v>0.97956632559699996</v>
      </c>
      <c r="F64" s="464">
        <v>1356.45071036175</v>
      </c>
      <c r="G64" s="465">
        <v>1017.3380327713101</v>
      </c>
      <c r="H64" s="467">
        <v>95.831999999999994</v>
      </c>
      <c r="I64" s="464">
        <v>999.48900000000106</v>
      </c>
      <c r="J64" s="465">
        <v>-17.84903277131</v>
      </c>
      <c r="K64" s="472">
        <v>0.73684137017600004</v>
      </c>
    </row>
    <row r="65" spans="1:11" ht="14.4" customHeight="1" thickBot="1" x14ac:dyDescent="0.35">
      <c r="A65" s="481" t="s">
        <v>332</v>
      </c>
      <c r="B65" s="459">
        <v>611.99999999999704</v>
      </c>
      <c r="C65" s="459">
        <v>624.524</v>
      </c>
      <c r="D65" s="460">
        <v>12.524000000001999</v>
      </c>
      <c r="E65" s="461">
        <v>1.0204640522870001</v>
      </c>
      <c r="F65" s="459">
        <v>618.79951433154304</v>
      </c>
      <c r="G65" s="460">
        <v>464.09963574865702</v>
      </c>
      <c r="H65" s="462">
        <v>50.445</v>
      </c>
      <c r="I65" s="459">
        <v>475.81700000000097</v>
      </c>
      <c r="J65" s="460">
        <v>11.717364251343</v>
      </c>
      <c r="K65" s="463">
        <v>0.76893563905499995</v>
      </c>
    </row>
    <row r="66" spans="1:11" ht="14.4" customHeight="1" thickBot="1" x14ac:dyDescent="0.35">
      <c r="A66" s="481" t="s">
        <v>333</v>
      </c>
      <c r="B66" s="459">
        <v>364.15388031878098</v>
      </c>
      <c r="C66" s="459">
        <v>333.43799999999999</v>
      </c>
      <c r="D66" s="460">
        <v>-30.715880318781</v>
      </c>
      <c r="E66" s="461">
        <v>0.91565137163400001</v>
      </c>
      <c r="F66" s="459">
        <v>354.56562710130203</v>
      </c>
      <c r="G66" s="460">
        <v>265.92422032597602</v>
      </c>
      <c r="H66" s="462">
        <v>29.009</v>
      </c>
      <c r="I66" s="459">
        <v>281.65600000000001</v>
      </c>
      <c r="J66" s="460">
        <v>15.731779674023</v>
      </c>
      <c r="K66" s="463">
        <v>0.79436916178899997</v>
      </c>
    </row>
    <row r="67" spans="1:11" ht="14.4" customHeight="1" thickBot="1" x14ac:dyDescent="0.35">
      <c r="A67" s="481" t="s">
        <v>334</v>
      </c>
      <c r="B67" s="459">
        <v>396.99999999999801</v>
      </c>
      <c r="C67" s="459">
        <v>389.363</v>
      </c>
      <c r="D67" s="460">
        <v>-7.6369999999980003</v>
      </c>
      <c r="E67" s="461">
        <v>0.98076322418100004</v>
      </c>
      <c r="F67" s="459">
        <v>382.46388069929702</v>
      </c>
      <c r="G67" s="460">
        <v>286.84791052447298</v>
      </c>
      <c r="H67" s="462">
        <v>16.178000000000001</v>
      </c>
      <c r="I67" s="459">
        <v>242.05799999999999</v>
      </c>
      <c r="J67" s="460">
        <v>-44.789910524471999</v>
      </c>
      <c r="K67" s="463">
        <v>0.63289113617000003</v>
      </c>
    </row>
    <row r="68" spans="1:11" ht="14.4" customHeight="1" thickBot="1" x14ac:dyDescent="0.35">
      <c r="A68" s="481" t="s">
        <v>335</v>
      </c>
      <c r="B68" s="459">
        <v>2.9999999999989999</v>
      </c>
      <c r="C68" s="459">
        <v>0.70899999999999996</v>
      </c>
      <c r="D68" s="460">
        <v>-2.2909999999989998</v>
      </c>
      <c r="E68" s="461">
        <v>0.236333333333</v>
      </c>
      <c r="F68" s="459">
        <v>0.62168822960699999</v>
      </c>
      <c r="G68" s="460">
        <v>0.466266172205</v>
      </c>
      <c r="H68" s="462">
        <v>0.2</v>
      </c>
      <c r="I68" s="459">
        <v>-4.2000000000000003E-2</v>
      </c>
      <c r="J68" s="460">
        <v>-0.50826617220500003</v>
      </c>
      <c r="K68" s="463">
        <v>-6.7557978419999998E-2</v>
      </c>
    </row>
    <row r="69" spans="1:11" ht="14.4" customHeight="1" thickBot="1" x14ac:dyDescent="0.35">
      <c r="A69" s="479" t="s">
        <v>43</v>
      </c>
      <c r="B69" s="459">
        <v>0.16846583445499999</v>
      </c>
      <c r="C69" s="459">
        <v>0</v>
      </c>
      <c r="D69" s="460">
        <v>-0.16846583445499999</v>
      </c>
      <c r="E69" s="461">
        <v>0</v>
      </c>
      <c r="F69" s="459">
        <v>0</v>
      </c>
      <c r="G69" s="460">
        <v>0</v>
      </c>
      <c r="H69" s="462">
        <v>0</v>
      </c>
      <c r="I69" s="459">
        <v>0</v>
      </c>
      <c r="J69" s="460">
        <v>0</v>
      </c>
      <c r="K69" s="463">
        <v>9</v>
      </c>
    </row>
    <row r="70" spans="1:11" ht="14.4" customHeight="1" thickBot="1" x14ac:dyDescent="0.35">
      <c r="A70" s="480" t="s">
        <v>336</v>
      </c>
      <c r="B70" s="464">
        <v>0.16846583445499999</v>
      </c>
      <c r="C70" s="464">
        <v>0</v>
      </c>
      <c r="D70" s="465">
        <v>-0.16846583445499999</v>
      </c>
      <c r="E70" s="471">
        <v>0</v>
      </c>
      <c r="F70" s="464">
        <v>0</v>
      </c>
      <c r="G70" s="465">
        <v>0</v>
      </c>
      <c r="H70" s="467">
        <v>0</v>
      </c>
      <c r="I70" s="464">
        <v>0</v>
      </c>
      <c r="J70" s="465">
        <v>0</v>
      </c>
      <c r="K70" s="472">
        <v>9</v>
      </c>
    </row>
    <row r="71" spans="1:11" ht="14.4" customHeight="1" thickBot="1" x14ac:dyDescent="0.35">
      <c r="A71" s="481" t="s">
        <v>337</v>
      </c>
      <c r="B71" s="459">
        <v>0.16846583445499999</v>
      </c>
      <c r="C71" s="459">
        <v>0</v>
      </c>
      <c r="D71" s="460">
        <v>-0.16846583445499999</v>
      </c>
      <c r="E71" s="461">
        <v>0</v>
      </c>
      <c r="F71" s="459">
        <v>0</v>
      </c>
      <c r="G71" s="460">
        <v>0</v>
      </c>
      <c r="H71" s="462">
        <v>0</v>
      </c>
      <c r="I71" s="459">
        <v>0</v>
      </c>
      <c r="J71" s="460">
        <v>0</v>
      </c>
      <c r="K71" s="463">
        <v>9</v>
      </c>
    </row>
    <row r="72" spans="1:11" ht="14.4" customHeight="1" thickBot="1" x14ac:dyDescent="0.35">
      <c r="A72" s="482" t="s">
        <v>338</v>
      </c>
      <c r="B72" s="464">
        <v>-113950</v>
      </c>
      <c r="C72" s="464">
        <v>-107794.0515</v>
      </c>
      <c r="D72" s="465">
        <v>6155.9484999999804</v>
      </c>
      <c r="E72" s="471">
        <v>0.945976757349</v>
      </c>
      <c r="F72" s="464">
        <v>-102900</v>
      </c>
      <c r="G72" s="465">
        <v>-77175</v>
      </c>
      <c r="H72" s="467">
        <v>-8544.1950000000197</v>
      </c>
      <c r="I72" s="464">
        <v>-77490.974000000104</v>
      </c>
      <c r="J72" s="465">
        <v>-315.97400000008901</v>
      </c>
      <c r="K72" s="472">
        <v>0.75307068999000004</v>
      </c>
    </row>
    <row r="73" spans="1:11" ht="14.4" customHeight="1" thickBot="1" x14ac:dyDescent="0.35">
      <c r="A73" s="480" t="s">
        <v>339</v>
      </c>
      <c r="B73" s="464">
        <v>-113950</v>
      </c>
      <c r="C73" s="464">
        <v>-107794.0515</v>
      </c>
      <c r="D73" s="465">
        <v>6155.9484999999804</v>
      </c>
      <c r="E73" s="471">
        <v>0.945976757349</v>
      </c>
      <c r="F73" s="464">
        <v>-102900</v>
      </c>
      <c r="G73" s="465">
        <v>-77175</v>
      </c>
      <c r="H73" s="467">
        <v>-8544.1950000000197</v>
      </c>
      <c r="I73" s="464">
        <v>-77490.974000000104</v>
      </c>
      <c r="J73" s="465">
        <v>-315.97400000008901</v>
      </c>
      <c r="K73" s="472">
        <v>0.75307068999000004</v>
      </c>
    </row>
    <row r="74" spans="1:11" ht="14.4" customHeight="1" thickBot="1" x14ac:dyDescent="0.35">
      <c r="A74" s="481" t="s">
        <v>340</v>
      </c>
      <c r="B74" s="459">
        <v>-75950</v>
      </c>
      <c r="C74" s="459">
        <v>-65260.193500000001</v>
      </c>
      <c r="D74" s="460">
        <v>10689.806500000001</v>
      </c>
      <c r="E74" s="461">
        <v>0.859252053982</v>
      </c>
      <c r="F74" s="459">
        <v>-72000</v>
      </c>
      <c r="G74" s="460">
        <v>-54000</v>
      </c>
      <c r="H74" s="462">
        <v>-5180.0680000000102</v>
      </c>
      <c r="I74" s="459">
        <v>-45811.387000000002</v>
      </c>
      <c r="J74" s="460">
        <v>8188.6129999999503</v>
      </c>
      <c r="K74" s="463">
        <v>0.63626926388799998</v>
      </c>
    </row>
    <row r="75" spans="1:11" ht="14.4" customHeight="1" thickBot="1" x14ac:dyDescent="0.35">
      <c r="A75" s="481" t="s">
        <v>341</v>
      </c>
      <c r="B75" s="459">
        <v>-38000</v>
      </c>
      <c r="C75" s="459">
        <v>-42533.858</v>
      </c>
      <c r="D75" s="460">
        <v>-4533.8580000000102</v>
      </c>
      <c r="E75" s="461">
        <v>1.1193120526310001</v>
      </c>
      <c r="F75" s="459">
        <v>-30900</v>
      </c>
      <c r="G75" s="460">
        <v>-23175</v>
      </c>
      <c r="H75" s="462">
        <v>-3364.12700000001</v>
      </c>
      <c r="I75" s="459">
        <v>-31679.587</v>
      </c>
      <c r="J75" s="460">
        <v>-8504.5870000000396</v>
      </c>
      <c r="K75" s="463">
        <v>1.02522935275</v>
      </c>
    </row>
    <row r="76" spans="1:11" ht="14.4" customHeight="1" thickBot="1" x14ac:dyDescent="0.35">
      <c r="A76" s="483" t="s">
        <v>342</v>
      </c>
      <c r="B76" s="464">
        <v>3843.2827077381899</v>
      </c>
      <c r="C76" s="464">
        <v>3014.5176299999998</v>
      </c>
      <c r="D76" s="465">
        <v>-828.76507773819003</v>
      </c>
      <c r="E76" s="471">
        <v>0.78436010547099999</v>
      </c>
      <c r="F76" s="464">
        <v>2845.1519232865799</v>
      </c>
      <c r="G76" s="465">
        <v>2133.86394246494</v>
      </c>
      <c r="H76" s="467">
        <v>195.43224000000001</v>
      </c>
      <c r="I76" s="464">
        <v>2423.19337</v>
      </c>
      <c r="J76" s="465">
        <v>289.329427535067</v>
      </c>
      <c r="K76" s="472">
        <v>0.85169208370399996</v>
      </c>
    </row>
    <row r="77" spans="1:11" ht="14.4" customHeight="1" thickBot="1" x14ac:dyDescent="0.35">
      <c r="A77" s="479" t="s">
        <v>45</v>
      </c>
      <c r="B77" s="459">
        <v>1673.13223721803</v>
      </c>
      <c r="C77" s="459">
        <v>720.04849999999999</v>
      </c>
      <c r="D77" s="460">
        <v>-953.08373721803503</v>
      </c>
      <c r="E77" s="461">
        <v>0.43035958783299999</v>
      </c>
      <c r="F77" s="459">
        <v>556.465306857737</v>
      </c>
      <c r="G77" s="460">
        <v>417.34898014330298</v>
      </c>
      <c r="H77" s="462">
        <v>28.760660000000001</v>
      </c>
      <c r="I77" s="459">
        <v>712.92630999999994</v>
      </c>
      <c r="J77" s="460">
        <v>295.57732985669799</v>
      </c>
      <c r="K77" s="463">
        <v>1.281169376085</v>
      </c>
    </row>
    <row r="78" spans="1:11" ht="14.4" customHeight="1" thickBot="1" x14ac:dyDescent="0.35">
      <c r="A78" s="484" t="s">
        <v>343</v>
      </c>
      <c r="B78" s="459">
        <v>1673.13223721803</v>
      </c>
      <c r="C78" s="459">
        <v>720.04849999999999</v>
      </c>
      <c r="D78" s="460">
        <v>-953.08373721803503</v>
      </c>
      <c r="E78" s="461">
        <v>0.43035958783299999</v>
      </c>
      <c r="F78" s="459">
        <v>556.465306857737</v>
      </c>
      <c r="G78" s="460">
        <v>417.34898014330298</v>
      </c>
      <c r="H78" s="462">
        <v>28.760660000000001</v>
      </c>
      <c r="I78" s="459">
        <v>712.92630999999994</v>
      </c>
      <c r="J78" s="460">
        <v>295.57732985669799</v>
      </c>
      <c r="K78" s="463">
        <v>1.281169376085</v>
      </c>
    </row>
    <row r="79" spans="1:11" ht="14.4" customHeight="1" thickBot="1" x14ac:dyDescent="0.35">
      <c r="A79" s="481" t="s">
        <v>344</v>
      </c>
      <c r="B79" s="459">
        <v>398.97605906984899</v>
      </c>
      <c r="C79" s="459">
        <v>170.62440000000001</v>
      </c>
      <c r="D79" s="460">
        <v>-228.35165906985</v>
      </c>
      <c r="E79" s="461">
        <v>0.42765573552899999</v>
      </c>
      <c r="F79" s="459">
        <v>190.39505740278599</v>
      </c>
      <c r="G79" s="460">
        <v>142.79629305208999</v>
      </c>
      <c r="H79" s="462">
        <v>13.6668</v>
      </c>
      <c r="I79" s="459">
        <v>238.48456999999999</v>
      </c>
      <c r="J79" s="460">
        <v>95.688276947909998</v>
      </c>
      <c r="K79" s="463">
        <v>1.252577526187</v>
      </c>
    </row>
    <row r="80" spans="1:11" ht="14.4" customHeight="1" thickBot="1" x14ac:dyDescent="0.35">
      <c r="A80" s="481" t="s">
        <v>345</v>
      </c>
      <c r="B80" s="459">
        <v>0</v>
      </c>
      <c r="C80" s="459">
        <v>0</v>
      </c>
      <c r="D80" s="460">
        <v>0</v>
      </c>
      <c r="E80" s="461">
        <v>1</v>
      </c>
      <c r="F80" s="459">
        <v>0</v>
      </c>
      <c r="G80" s="460">
        <v>0</v>
      </c>
      <c r="H80" s="462">
        <v>0</v>
      </c>
      <c r="I80" s="459">
        <v>0.48399999999999999</v>
      </c>
      <c r="J80" s="460">
        <v>0.48399999999999999</v>
      </c>
      <c r="K80" s="470" t="s">
        <v>303</v>
      </c>
    </row>
    <row r="81" spans="1:11" ht="14.4" customHeight="1" thickBot="1" x14ac:dyDescent="0.35">
      <c r="A81" s="481" t="s">
        <v>346</v>
      </c>
      <c r="B81" s="459">
        <v>165.108939096151</v>
      </c>
      <c r="C81" s="459">
        <v>331.75626</v>
      </c>
      <c r="D81" s="460">
        <v>166.647320903848</v>
      </c>
      <c r="E81" s="461">
        <v>2.0093173744319999</v>
      </c>
      <c r="F81" s="459">
        <v>131.51463872048899</v>
      </c>
      <c r="G81" s="460">
        <v>98.635979040367005</v>
      </c>
      <c r="H81" s="462">
        <v>5.0819999999999999</v>
      </c>
      <c r="I81" s="459">
        <v>259.22251999999997</v>
      </c>
      <c r="J81" s="460">
        <v>160.586540959633</v>
      </c>
      <c r="K81" s="463">
        <v>1.971054496457</v>
      </c>
    </row>
    <row r="82" spans="1:11" ht="14.4" customHeight="1" thickBot="1" x14ac:dyDescent="0.35">
      <c r="A82" s="481" t="s">
        <v>347</v>
      </c>
      <c r="B82" s="459">
        <v>930.047239052034</v>
      </c>
      <c r="C82" s="459">
        <v>112.01627000000001</v>
      </c>
      <c r="D82" s="460">
        <v>-818.03096905203404</v>
      </c>
      <c r="E82" s="461">
        <v>0.12044148436300001</v>
      </c>
      <c r="F82" s="459">
        <v>135.69999263924501</v>
      </c>
      <c r="G82" s="460">
        <v>101.774994479434</v>
      </c>
      <c r="H82" s="462">
        <v>3.6638799999999998</v>
      </c>
      <c r="I82" s="459">
        <v>116.76143</v>
      </c>
      <c r="J82" s="460">
        <v>14.986435520565999</v>
      </c>
      <c r="K82" s="463">
        <v>0.86043799803499998</v>
      </c>
    </row>
    <row r="83" spans="1:11" ht="14.4" customHeight="1" thickBot="1" x14ac:dyDescent="0.35">
      <c r="A83" s="481" t="s">
        <v>348</v>
      </c>
      <c r="B83" s="459">
        <v>173.99999999999901</v>
      </c>
      <c r="C83" s="459">
        <v>105.04052</v>
      </c>
      <c r="D83" s="460">
        <v>-68.959479999999004</v>
      </c>
      <c r="E83" s="461">
        <v>0.60368114942499995</v>
      </c>
      <c r="F83" s="459">
        <v>98.229739252098</v>
      </c>
      <c r="G83" s="460">
        <v>73.672304439073997</v>
      </c>
      <c r="H83" s="462">
        <v>6.3479799999999997</v>
      </c>
      <c r="I83" s="459">
        <v>97.102590000000006</v>
      </c>
      <c r="J83" s="460">
        <v>23.430285560925999</v>
      </c>
      <c r="K83" s="463">
        <v>0.98852537672700003</v>
      </c>
    </row>
    <row r="84" spans="1:11" ht="14.4" customHeight="1" thickBot="1" x14ac:dyDescent="0.35">
      <c r="A84" s="481" t="s">
        <v>349</v>
      </c>
      <c r="B84" s="459">
        <v>5</v>
      </c>
      <c r="C84" s="459">
        <v>0.61104999999999998</v>
      </c>
      <c r="D84" s="460">
        <v>-4.3889500000000004</v>
      </c>
      <c r="E84" s="461">
        <v>0.12221</v>
      </c>
      <c r="F84" s="459">
        <v>0.62587884311599995</v>
      </c>
      <c r="G84" s="460">
        <v>0.46940913233699999</v>
      </c>
      <c r="H84" s="462">
        <v>0</v>
      </c>
      <c r="I84" s="459">
        <v>0.87119999999999997</v>
      </c>
      <c r="J84" s="460">
        <v>0.40179086766200001</v>
      </c>
      <c r="K84" s="463">
        <v>1.3919626930689999</v>
      </c>
    </row>
    <row r="85" spans="1:11" ht="14.4" customHeight="1" thickBot="1" x14ac:dyDescent="0.35">
      <c r="A85" s="482" t="s">
        <v>46</v>
      </c>
      <c r="B85" s="464">
        <v>645</v>
      </c>
      <c r="C85" s="464">
        <v>721.99400000000003</v>
      </c>
      <c r="D85" s="465">
        <v>76.994</v>
      </c>
      <c r="E85" s="471">
        <v>1.119370542635</v>
      </c>
      <c r="F85" s="464">
        <v>670</v>
      </c>
      <c r="G85" s="465">
        <v>502.5</v>
      </c>
      <c r="H85" s="467">
        <v>47.811</v>
      </c>
      <c r="I85" s="464">
        <v>507.78800000000098</v>
      </c>
      <c r="J85" s="465">
        <v>5.2880000000000003</v>
      </c>
      <c r="K85" s="472">
        <v>0.75789253731299999</v>
      </c>
    </row>
    <row r="86" spans="1:11" ht="14.4" customHeight="1" thickBot="1" x14ac:dyDescent="0.35">
      <c r="A86" s="480" t="s">
        <v>350</v>
      </c>
      <c r="B86" s="464">
        <v>0</v>
      </c>
      <c r="C86" s="464">
        <v>40.005000000000003</v>
      </c>
      <c r="D86" s="465">
        <v>40.005000000000003</v>
      </c>
      <c r="E86" s="466" t="s">
        <v>271</v>
      </c>
      <c r="F86" s="464">
        <v>0</v>
      </c>
      <c r="G86" s="465">
        <v>0</v>
      </c>
      <c r="H86" s="467">
        <v>2.4529999999999998</v>
      </c>
      <c r="I86" s="464">
        <v>17.759</v>
      </c>
      <c r="J86" s="465">
        <v>17.759</v>
      </c>
      <c r="K86" s="468" t="s">
        <v>271</v>
      </c>
    </row>
    <row r="87" spans="1:11" ht="14.4" customHeight="1" thickBot="1" x14ac:dyDescent="0.35">
      <c r="A87" s="481" t="s">
        <v>351</v>
      </c>
      <c r="B87" s="459">
        <v>0</v>
      </c>
      <c r="C87" s="459">
        <v>34.564999999999998</v>
      </c>
      <c r="D87" s="460">
        <v>34.564999999999998</v>
      </c>
      <c r="E87" s="469" t="s">
        <v>271</v>
      </c>
      <c r="F87" s="459">
        <v>0</v>
      </c>
      <c r="G87" s="460">
        <v>0</v>
      </c>
      <c r="H87" s="462">
        <v>2.4529999999999998</v>
      </c>
      <c r="I87" s="459">
        <v>14.079000000000001</v>
      </c>
      <c r="J87" s="460">
        <v>14.079000000000001</v>
      </c>
      <c r="K87" s="470" t="s">
        <v>271</v>
      </c>
    </row>
    <row r="88" spans="1:11" ht="14.4" customHeight="1" thickBot="1" x14ac:dyDescent="0.35">
      <c r="A88" s="481" t="s">
        <v>352</v>
      </c>
      <c r="B88" s="459">
        <v>0</v>
      </c>
      <c r="C88" s="459">
        <v>5.44</v>
      </c>
      <c r="D88" s="460">
        <v>5.44</v>
      </c>
      <c r="E88" s="469" t="s">
        <v>271</v>
      </c>
      <c r="F88" s="459">
        <v>0</v>
      </c>
      <c r="G88" s="460">
        <v>0</v>
      </c>
      <c r="H88" s="462">
        <v>0</v>
      </c>
      <c r="I88" s="459">
        <v>3.68</v>
      </c>
      <c r="J88" s="460">
        <v>3.68</v>
      </c>
      <c r="K88" s="470" t="s">
        <v>271</v>
      </c>
    </row>
    <row r="89" spans="1:11" ht="14.4" customHeight="1" thickBot="1" x14ac:dyDescent="0.35">
      <c r="A89" s="480" t="s">
        <v>353</v>
      </c>
      <c r="B89" s="464">
        <v>645</v>
      </c>
      <c r="C89" s="464">
        <v>681.98900000000003</v>
      </c>
      <c r="D89" s="465">
        <v>36.988999999999997</v>
      </c>
      <c r="E89" s="471">
        <v>1.0573472868210001</v>
      </c>
      <c r="F89" s="464">
        <v>670</v>
      </c>
      <c r="G89" s="465">
        <v>502.5</v>
      </c>
      <c r="H89" s="467">
        <v>45.357999999999997</v>
      </c>
      <c r="I89" s="464">
        <v>490.02900000000102</v>
      </c>
      <c r="J89" s="465">
        <v>-12.470999999999</v>
      </c>
      <c r="K89" s="472">
        <v>0.73138656716399997</v>
      </c>
    </row>
    <row r="90" spans="1:11" ht="14.4" customHeight="1" thickBot="1" x14ac:dyDescent="0.35">
      <c r="A90" s="481" t="s">
        <v>354</v>
      </c>
      <c r="B90" s="459">
        <v>645</v>
      </c>
      <c r="C90" s="459">
        <v>681.98900000000003</v>
      </c>
      <c r="D90" s="460">
        <v>36.988999999999997</v>
      </c>
      <c r="E90" s="461">
        <v>1.0573472868210001</v>
      </c>
      <c r="F90" s="459">
        <v>670</v>
      </c>
      <c r="G90" s="460">
        <v>502.5</v>
      </c>
      <c r="H90" s="462">
        <v>45.357999999999997</v>
      </c>
      <c r="I90" s="459">
        <v>490.02900000000102</v>
      </c>
      <c r="J90" s="460">
        <v>-12.470999999999</v>
      </c>
      <c r="K90" s="463">
        <v>0.73138656716399997</v>
      </c>
    </row>
    <row r="91" spans="1:11" ht="14.4" customHeight="1" thickBot="1" x14ac:dyDescent="0.35">
      <c r="A91" s="479" t="s">
        <v>47</v>
      </c>
      <c r="B91" s="459">
        <v>1525.1504705201601</v>
      </c>
      <c r="C91" s="459">
        <v>1572.47513</v>
      </c>
      <c r="D91" s="460">
        <v>47.324659479845003</v>
      </c>
      <c r="E91" s="461">
        <v>1.0310295019369999</v>
      </c>
      <c r="F91" s="459">
        <v>1618.6866164288399</v>
      </c>
      <c r="G91" s="460">
        <v>1214.01496232163</v>
      </c>
      <c r="H91" s="462">
        <v>118.86058</v>
      </c>
      <c r="I91" s="459">
        <v>1202.4790599999999</v>
      </c>
      <c r="J91" s="460">
        <v>-11.535902321630999</v>
      </c>
      <c r="K91" s="463">
        <v>0.74287329480200004</v>
      </c>
    </row>
    <row r="92" spans="1:11" ht="14.4" customHeight="1" thickBot="1" x14ac:dyDescent="0.35">
      <c r="A92" s="480" t="s">
        <v>355</v>
      </c>
      <c r="B92" s="464">
        <v>7.7632962918909998</v>
      </c>
      <c r="C92" s="464">
        <v>8.7725000000000009</v>
      </c>
      <c r="D92" s="465">
        <v>1.0092037081080001</v>
      </c>
      <c r="E92" s="471">
        <v>1.129996804213</v>
      </c>
      <c r="F92" s="464">
        <v>9.9344204489720003</v>
      </c>
      <c r="G92" s="465">
        <v>7.4508153367289998</v>
      </c>
      <c r="H92" s="467">
        <v>0</v>
      </c>
      <c r="I92" s="464">
        <v>0</v>
      </c>
      <c r="J92" s="465">
        <v>-7.4508153367289998</v>
      </c>
      <c r="K92" s="472">
        <v>0</v>
      </c>
    </row>
    <row r="93" spans="1:11" ht="14.4" customHeight="1" thickBot="1" x14ac:dyDescent="0.35">
      <c r="A93" s="481" t="s">
        <v>356</v>
      </c>
      <c r="B93" s="459">
        <v>7.7632962918909998</v>
      </c>
      <c r="C93" s="459">
        <v>8.7725000000000009</v>
      </c>
      <c r="D93" s="460">
        <v>1.0092037081080001</v>
      </c>
      <c r="E93" s="461">
        <v>1.129996804213</v>
      </c>
      <c r="F93" s="459">
        <v>9.9344204489720003</v>
      </c>
      <c r="G93" s="460">
        <v>7.4508153367289998</v>
      </c>
      <c r="H93" s="462">
        <v>0</v>
      </c>
      <c r="I93" s="459">
        <v>0</v>
      </c>
      <c r="J93" s="460">
        <v>-7.4508153367289998</v>
      </c>
      <c r="K93" s="463">
        <v>0</v>
      </c>
    </row>
    <row r="94" spans="1:11" ht="14.4" customHeight="1" thickBot="1" x14ac:dyDescent="0.35">
      <c r="A94" s="480" t="s">
        <v>357</v>
      </c>
      <c r="B94" s="464">
        <v>143.80172631047</v>
      </c>
      <c r="C94" s="464">
        <v>146.01526000000001</v>
      </c>
      <c r="D94" s="465">
        <v>2.2135336895300002</v>
      </c>
      <c r="E94" s="471">
        <v>1.015392956303</v>
      </c>
      <c r="F94" s="464">
        <v>149.41643112182601</v>
      </c>
      <c r="G94" s="465">
        <v>112.06232334137</v>
      </c>
      <c r="H94" s="467">
        <v>13.07583</v>
      </c>
      <c r="I94" s="464">
        <v>130.85042000000001</v>
      </c>
      <c r="J94" s="465">
        <v>18.78809665863</v>
      </c>
      <c r="K94" s="472">
        <v>0.87574317641999999</v>
      </c>
    </row>
    <row r="95" spans="1:11" ht="14.4" customHeight="1" thickBot="1" x14ac:dyDescent="0.35">
      <c r="A95" s="481" t="s">
        <v>358</v>
      </c>
      <c r="B95" s="459">
        <v>36.576415907147002</v>
      </c>
      <c r="C95" s="459">
        <v>42.655299999999997</v>
      </c>
      <c r="D95" s="460">
        <v>6.0788840928520003</v>
      </c>
      <c r="E95" s="461">
        <v>1.166196822244</v>
      </c>
      <c r="F95" s="459">
        <v>43.080322406035002</v>
      </c>
      <c r="G95" s="460">
        <v>32.310241804526001</v>
      </c>
      <c r="H95" s="462">
        <v>2.6057999999999999</v>
      </c>
      <c r="I95" s="459">
        <v>28.773800000000001</v>
      </c>
      <c r="J95" s="460">
        <v>-3.536441804526</v>
      </c>
      <c r="K95" s="463">
        <v>0.66791050746500003</v>
      </c>
    </row>
    <row r="96" spans="1:11" ht="14.4" customHeight="1" thickBot="1" x14ac:dyDescent="0.35">
      <c r="A96" s="481" t="s">
        <v>359</v>
      </c>
      <c r="B96" s="459">
        <v>107.225310403322</v>
      </c>
      <c r="C96" s="459">
        <v>103.35996</v>
      </c>
      <c r="D96" s="460">
        <v>-3.8653504033220001</v>
      </c>
      <c r="E96" s="461">
        <v>0.96395113813300004</v>
      </c>
      <c r="F96" s="459">
        <v>106.336108715791</v>
      </c>
      <c r="G96" s="460">
        <v>79.752081536842994</v>
      </c>
      <c r="H96" s="462">
        <v>10.47003</v>
      </c>
      <c r="I96" s="459">
        <v>102.07662000000001</v>
      </c>
      <c r="J96" s="460">
        <v>22.324538463155999</v>
      </c>
      <c r="K96" s="463">
        <v>0.95994315790499996</v>
      </c>
    </row>
    <row r="97" spans="1:11" ht="14.4" customHeight="1" thickBot="1" x14ac:dyDescent="0.35">
      <c r="A97" s="480" t="s">
        <v>360</v>
      </c>
      <c r="B97" s="464">
        <v>16</v>
      </c>
      <c r="C97" s="464">
        <v>16.2</v>
      </c>
      <c r="D97" s="465">
        <v>0.19999999999900001</v>
      </c>
      <c r="E97" s="471">
        <v>1.0125</v>
      </c>
      <c r="F97" s="464">
        <v>17.036619718309002</v>
      </c>
      <c r="G97" s="465">
        <v>12.777464788732001</v>
      </c>
      <c r="H97" s="467">
        <v>0</v>
      </c>
      <c r="I97" s="464">
        <v>13.77</v>
      </c>
      <c r="J97" s="465">
        <v>0.99253521126699995</v>
      </c>
      <c r="K97" s="472">
        <v>0.80825892857100001</v>
      </c>
    </row>
    <row r="98" spans="1:11" ht="14.4" customHeight="1" thickBot="1" x14ac:dyDescent="0.35">
      <c r="A98" s="481" t="s">
        <v>361</v>
      </c>
      <c r="B98" s="459">
        <v>16</v>
      </c>
      <c r="C98" s="459">
        <v>16.2</v>
      </c>
      <c r="D98" s="460">
        <v>0.19999999999900001</v>
      </c>
      <c r="E98" s="461">
        <v>1.0125</v>
      </c>
      <c r="F98" s="459">
        <v>17.036619718309002</v>
      </c>
      <c r="G98" s="460">
        <v>12.777464788732001</v>
      </c>
      <c r="H98" s="462">
        <v>0</v>
      </c>
      <c r="I98" s="459">
        <v>13.77</v>
      </c>
      <c r="J98" s="460">
        <v>0.99253521126699995</v>
      </c>
      <c r="K98" s="463">
        <v>0.80825892857100001</v>
      </c>
    </row>
    <row r="99" spans="1:11" ht="14.4" customHeight="1" thickBot="1" x14ac:dyDescent="0.35">
      <c r="A99" s="480" t="s">
        <v>362</v>
      </c>
      <c r="B99" s="464">
        <v>0</v>
      </c>
      <c r="C99" s="464">
        <v>0</v>
      </c>
      <c r="D99" s="465">
        <v>0</v>
      </c>
      <c r="E99" s="466" t="s">
        <v>271</v>
      </c>
      <c r="F99" s="464">
        <v>0</v>
      </c>
      <c r="G99" s="465">
        <v>0</v>
      </c>
      <c r="H99" s="467">
        <v>0</v>
      </c>
      <c r="I99" s="464">
        <v>45.738</v>
      </c>
      <c r="J99" s="465">
        <v>45.738</v>
      </c>
      <c r="K99" s="468" t="s">
        <v>303</v>
      </c>
    </row>
    <row r="100" spans="1:11" ht="14.4" customHeight="1" thickBot="1" x14ac:dyDescent="0.35">
      <c r="A100" s="481" t="s">
        <v>363</v>
      </c>
      <c r="B100" s="459">
        <v>0</v>
      </c>
      <c r="C100" s="459">
        <v>0</v>
      </c>
      <c r="D100" s="460">
        <v>0</v>
      </c>
      <c r="E100" s="469" t="s">
        <v>271</v>
      </c>
      <c r="F100" s="459">
        <v>0</v>
      </c>
      <c r="G100" s="460">
        <v>0</v>
      </c>
      <c r="H100" s="462">
        <v>0</v>
      </c>
      <c r="I100" s="459">
        <v>45.738</v>
      </c>
      <c r="J100" s="460">
        <v>45.738</v>
      </c>
      <c r="K100" s="470" t="s">
        <v>303</v>
      </c>
    </row>
    <row r="101" spans="1:11" ht="14.4" customHeight="1" thickBot="1" x14ac:dyDescent="0.35">
      <c r="A101" s="480" t="s">
        <v>364</v>
      </c>
      <c r="B101" s="464">
        <v>310.98107227013497</v>
      </c>
      <c r="C101" s="464">
        <v>287.47782999999998</v>
      </c>
      <c r="D101" s="465">
        <v>-23.503242270135001</v>
      </c>
      <c r="E101" s="471">
        <v>0.92442227400300003</v>
      </c>
      <c r="F101" s="464">
        <v>304.55907893785599</v>
      </c>
      <c r="G101" s="465">
        <v>228.419309203392</v>
      </c>
      <c r="H101" s="467">
        <v>20.355519999999999</v>
      </c>
      <c r="I101" s="464">
        <v>186.48164</v>
      </c>
      <c r="J101" s="465">
        <v>-41.937669203391998</v>
      </c>
      <c r="K101" s="472">
        <v>0.612300380767</v>
      </c>
    </row>
    <row r="102" spans="1:11" ht="14.4" customHeight="1" thickBot="1" x14ac:dyDescent="0.35">
      <c r="A102" s="481" t="s">
        <v>365</v>
      </c>
      <c r="B102" s="459">
        <v>35</v>
      </c>
      <c r="C102" s="459">
        <v>19.826550000000001</v>
      </c>
      <c r="D102" s="460">
        <v>-15.173450000000001</v>
      </c>
      <c r="E102" s="461">
        <v>0.56647285714200002</v>
      </c>
      <c r="F102" s="459">
        <v>22.559513887575001</v>
      </c>
      <c r="G102" s="460">
        <v>16.919635415681</v>
      </c>
      <c r="H102" s="462">
        <v>1.7845299999999999</v>
      </c>
      <c r="I102" s="459">
        <v>15.696899999999999</v>
      </c>
      <c r="J102" s="460">
        <v>-1.222735415681</v>
      </c>
      <c r="K102" s="463">
        <v>0.69579956723400005</v>
      </c>
    </row>
    <row r="103" spans="1:11" ht="14.4" customHeight="1" thickBot="1" x14ac:dyDescent="0.35">
      <c r="A103" s="481" t="s">
        <v>366</v>
      </c>
      <c r="B103" s="459">
        <v>0</v>
      </c>
      <c r="C103" s="459">
        <v>17.16056</v>
      </c>
      <c r="D103" s="460">
        <v>17.16056</v>
      </c>
      <c r="E103" s="469" t="s">
        <v>271</v>
      </c>
      <c r="F103" s="459">
        <v>17.267204914042001</v>
      </c>
      <c r="G103" s="460">
        <v>12.950403685531001</v>
      </c>
      <c r="H103" s="462">
        <v>0</v>
      </c>
      <c r="I103" s="459">
        <v>0.65339999999999998</v>
      </c>
      <c r="J103" s="460">
        <v>-12.297003685530999</v>
      </c>
      <c r="K103" s="463">
        <v>3.7840519252999999E-2</v>
      </c>
    </row>
    <row r="104" spans="1:11" ht="14.4" customHeight="1" thickBot="1" x14ac:dyDescent="0.35">
      <c r="A104" s="481" t="s">
        <v>367</v>
      </c>
      <c r="B104" s="459">
        <v>0.68498295278300003</v>
      </c>
      <c r="C104" s="459">
        <v>10.417999999999999</v>
      </c>
      <c r="D104" s="460">
        <v>9.7330170472160003</v>
      </c>
      <c r="E104" s="461">
        <v>15.2091376255</v>
      </c>
      <c r="F104" s="459">
        <v>20.999999999999002</v>
      </c>
      <c r="G104" s="460">
        <v>15.749999999999</v>
      </c>
      <c r="H104" s="462">
        <v>0</v>
      </c>
      <c r="I104" s="459">
        <v>0</v>
      </c>
      <c r="J104" s="460">
        <v>-15.749999999999</v>
      </c>
      <c r="K104" s="463">
        <v>0</v>
      </c>
    </row>
    <row r="105" spans="1:11" ht="14.4" customHeight="1" thickBot="1" x14ac:dyDescent="0.35">
      <c r="A105" s="481" t="s">
        <v>368</v>
      </c>
      <c r="B105" s="459">
        <v>275.29608931735203</v>
      </c>
      <c r="C105" s="459">
        <v>240.07272</v>
      </c>
      <c r="D105" s="460">
        <v>-35.223369317352002</v>
      </c>
      <c r="E105" s="461">
        <v>0.87205277995499997</v>
      </c>
      <c r="F105" s="459">
        <v>243.73236013623901</v>
      </c>
      <c r="G105" s="460">
        <v>182.79927010217901</v>
      </c>
      <c r="H105" s="462">
        <v>18.570989999999998</v>
      </c>
      <c r="I105" s="459">
        <v>170.13133999999999</v>
      </c>
      <c r="J105" s="460">
        <v>-12.667930102179</v>
      </c>
      <c r="K105" s="463">
        <v>0.69802524336399996</v>
      </c>
    </row>
    <row r="106" spans="1:11" ht="14.4" customHeight="1" thickBot="1" x14ac:dyDescent="0.35">
      <c r="A106" s="480" t="s">
        <v>369</v>
      </c>
      <c r="B106" s="464">
        <v>822.15063572783197</v>
      </c>
      <c r="C106" s="464">
        <v>974.42904999999996</v>
      </c>
      <c r="D106" s="465">
        <v>152.27841427216899</v>
      </c>
      <c r="E106" s="471">
        <v>1.185219602898</v>
      </c>
      <c r="F106" s="464">
        <v>982.74006620187902</v>
      </c>
      <c r="G106" s="465">
        <v>737.05504965140904</v>
      </c>
      <c r="H106" s="467">
        <v>43.942230000000002</v>
      </c>
      <c r="I106" s="464">
        <v>674.91462000000104</v>
      </c>
      <c r="J106" s="465">
        <v>-62.140429651407999</v>
      </c>
      <c r="K106" s="472">
        <v>0.68676819355499996</v>
      </c>
    </row>
    <row r="107" spans="1:11" ht="14.4" customHeight="1" thickBot="1" x14ac:dyDescent="0.35">
      <c r="A107" s="481" t="s">
        <v>370</v>
      </c>
      <c r="B107" s="459">
        <v>32.363999999999002</v>
      </c>
      <c r="C107" s="459">
        <v>32.747680000000003</v>
      </c>
      <c r="D107" s="460">
        <v>0.38368000000000002</v>
      </c>
      <c r="E107" s="461">
        <v>1.0118551476940001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0" t="s">
        <v>271</v>
      </c>
    </row>
    <row r="108" spans="1:11" ht="14.4" customHeight="1" thickBot="1" x14ac:dyDescent="0.35">
      <c r="A108" s="481" t="s">
        <v>371</v>
      </c>
      <c r="B108" s="459">
        <v>499.15794695329998</v>
      </c>
      <c r="C108" s="459">
        <v>689.19547</v>
      </c>
      <c r="D108" s="460">
        <v>190.03752304669999</v>
      </c>
      <c r="E108" s="461">
        <v>1.380716212586</v>
      </c>
      <c r="F108" s="459">
        <v>667.02070296315196</v>
      </c>
      <c r="G108" s="460">
        <v>500.26552722236403</v>
      </c>
      <c r="H108" s="462">
        <v>20.966000000000001</v>
      </c>
      <c r="I108" s="459">
        <v>391.20745000000102</v>
      </c>
      <c r="J108" s="460">
        <v>-109.058077222363</v>
      </c>
      <c r="K108" s="463">
        <v>0.58649971172100002</v>
      </c>
    </row>
    <row r="109" spans="1:11" ht="14.4" customHeight="1" thickBot="1" x14ac:dyDescent="0.35">
      <c r="A109" s="481" t="s">
        <v>372</v>
      </c>
      <c r="B109" s="459">
        <v>15</v>
      </c>
      <c r="C109" s="459">
        <v>10.720599999999999</v>
      </c>
      <c r="D109" s="460">
        <v>-4.2793999999989998</v>
      </c>
      <c r="E109" s="461">
        <v>0.71470666666600002</v>
      </c>
      <c r="F109" s="459">
        <v>23.440664749136999</v>
      </c>
      <c r="G109" s="460">
        <v>17.580498561852998</v>
      </c>
      <c r="H109" s="462">
        <v>0</v>
      </c>
      <c r="I109" s="459">
        <v>10.934799999999999</v>
      </c>
      <c r="J109" s="460">
        <v>-6.645698561853</v>
      </c>
      <c r="K109" s="463">
        <v>0.46648847705500002</v>
      </c>
    </row>
    <row r="110" spans="1:11" ht="14.4" customHeight="1" thickBot="1" x14ac:dyDescent="0.35">
      <c r="A110" s="481" t="s">
        <v>373</v>
      </c>
      <c r="B110" s="459">
        <v>254.187868097077</v>
      </c>
      <c r="C110" s="459">
        <v>227.11448999999999</v>
      </c>
      <c r="D110" s="460">
        <v>-27.073378097075999</v>
      </c>
      <c r="E110" s="461">
        <v>0.893490675618</v>
      </c>
      <c r="F110" s="459">
        <v>276.106635407238</v>
      </c>
      <c r="G110" s="460">
        <v>207.079976555428</v>
      </c>
      <c r="H110" s="462">
        <v>20.833189999999998</v>
      </c>
      <c r="I110" s="459">
        <v>256.15332999999998</v>
      </c>
      <c r="J110" s="460">
        <v>49.073353444570998</v>
      </c>
      <c r="K110" s="463">
        <v>0.92773333615099995</v>
      </c>
    </row>
    <row r="111" spans="1:11" ht="14.4" customHeight="1" thickBot="1" x14ac:dyDescent="0.35">
      <c r="A111" s="481" t="s">
        <v>374</v>
      </c>
      <c r="B111" s="459">
        <v>21.440820677453999</v>
      </c>
      <c r="C111" s="459">
        <v>14.65081</v>
      </c>
      <c r="D111" s="460">
        <v>-6.7900106774540001</v>
      </c>
      <c r="E111" s="461">
        <v>0.68331386285899998</v>
      </c>
      <c r="F111" s="459">
        <v>16.172063082352</v>
      </c>
      <c r="G111" s="460">
        <v>12.129047311763999</v>
      </c>
      <c r="H111" s="462">
        <v>2.1430400000000001</v>
      </c>
      <c r="I111" s="459">
        <v>16.619039999999998</v>
      </c>
      <c r="J111" s="460">
        <v>4.4899926882359997</v>
      </c>
      <c r="K111" s="463">
        <v>1.02763883095</v>
      </c>
    </row>
    <row r="112" spans="1:11" ht="14.4" customHeight="1" thickBot="1" x14ac:dyDescent="0.35">
      <c r="A112" s="480" t="s">
        <v>375</v>
      </c>
      <c r="B112" s="464">
        <v>224.453739919827</v>
      </c>
      <c r="C112" s="464">
        <v>139.58049</v>
      </c>
      <c r="D112" s="465">
        <v>-84.873249919825994</v>
      </c>
      <c r="E112" s="471">
        <v>0.62186751733199996</v>
      </c>
      <c r="F112" s="464">
        <v>155</v>
      </c>
      <c r="G112" s="465">
        <v>116.25</v>
      </c>
      <c r="H112" s="467">
        <v>41.487000000000002</v>
      </c>
      <c r="I112" s="464">
        <v>150.72438</v>
      </c>
      <c r="J112" s="465">
        <v>34.474379999999996</v>
      </c>
      <c r="K112" s="472">
        <v>0.97241535483800001</v>
      </c>
    </row>
    <row r="113" spans="1:11" ht="14.4" customHeight="1" thickBot="1" x14ac:dyDescent="0.35">
      <c r="A113" s="481" t="s">
        <v>376</v>
      </c>
      <c r="B113" s="459">
        <v>0</v>
      </c>
      <c r="C113" s="459">
        <v>3.8119999999999998</v>
      </c>
      <c r="D113" s="460">
        <v>3.8119999999999998</v>
      </c>
      <c r="E113" s="469" t="s">
        <v>271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271</v>
      </c>
    </row>
    <row r="114" spans="1:11" ht="14.4" customHeight="1" thickBot="1" x14ac:dyDescent="0.35">
      <c r="A114" s="481" t="s">
        <v>377</v>
      </c>
      <c r="B114" s="459">
        <v>0</v>
      </c>
      <c r="C114" s="459">
        <v>6.0499999999989997</v>
      </c>
      <c r="D114" s="460">
        <v>6.0499999999989997</v>
      </c>
      <c r="E114" s="469" t="s">
        <v>303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271</v>
      </c>
    </row>
    <row r="115" spans="1:11" ht="14.4" customHeight="1" thickBot="1" x14ac:dyDescent="0.35">
      <c r="A115" s="481" t="s">
        <v>378</v>
      </c>
      <c r="B115" s="459">
        <v>4.4537399198259999</v>
      </c>
      <c r="C115" s="459">
        <v>0</v>
      </c>
      <c r="D115" s="460">
        <v>-4.4537399198259999</v>
      </c>
      <c r="E115" s="461">
        <v>0</v>
      </c>
      <c r="F115" s="459">
        <v>0</v>
      </c>
      <c r="G115" s="460">
        <v>0</v>
      </c>
      <c r="H115" s="462">
        <v>0</v>
      </c>
      <c r="I115" s="459">
        <v>2.4424906541753401E-15</v>
      </c>
      <c r="J115" s="460">
        <v>2.4424906541753401E-15</v>
      </c>
      <c r="K115" s="470" t="s">
        <v>303</v>
      </c>
    </row>
    <row r="116" spans="1:11" ht="14.4" customHeight="1" thickBot="1" x14ac:dyDescent="0.35">
      <c r="A116" s="481" t="s">
        <v>379</v>
      </c>
      <c r="B116" s="459">
        <v>70</v>
      </c>
      <c r="C116" s="459">
        <v>47.046799999999998</v>
      </c>
      <c r="D116" s="460">
        <v>-22.953199999999999</v>
      </c>
      <c r="E116" s="461">
        <v>0.67209714285699995</v>
      </c>
      <c r="F116" s="459">
        <v>70</v>
      </c>
      <c r="G116" s="460">
        <v>52.5</v>
      </c>
      <c r="H116" s="462">
        <v>0.9</v>
      </c>
      <c r="I116" s="459">
        <v>90.895219999999995</v>
      </c>
      <c r="J116" s="460">
        <v>38.395220000000002</v>
      </c>
      <c r="K116" s="463">
        <v>1.298503142857</v>
      </c>
    </row>
    <row r="117" spans="1:11" ht="14.4" customHeight="1" thickBot="1" x14ac:dyDescent="0.35">
      <c r="A117" s="481" t="s">
        <v>380</v>
      </c>
      <c r="B117" s="459">
        <v>150</v>
      </c>
      <c r="C117" s="459">
        <v>68.829340000000002</v>
      </c>
      <c r="D117" s="460">
        <v>-81.170659999999998</v>
      </c>
      <c r="E117" s="461">
        <v>0.458862266666</v>
      </c>
      <c r="F117" s="459">
        <v>85</v>
      </c>
      <c r="G117" s="460">
        <v>63.75</v>
      </c>
      <c r="H117" s="462">
        <v>40.587000000000003</v>
      </c>
      <c r="I117" s="459">
        <v>50.806660000000001</v>
      </c>
      <c r="J117" s="460">
        <v>-12.943339999999001</v>
      </c>
      <c r="K117" s="463">
        <v>0.59772541176399996</v>
      </c>
    </row>
    <row r="118" spans="1:11" ht="14.4" customHeight="1" thickBot="1" x14ac:dyDescent="0.35">
      <c r="A118" s="481" t="s">
        <v>381</v>
      </c>
      <c r="B118" s="459">
        <v>0</v>
      </c>
      <c r="C118" s="459">
        <v>13.84235</v>
      </c>
      <c r="D118" s="460">
        <v>13.84235</v>
      </c>
      <c r="E118" s="469" t="s">
        <v>303</v>
      </c>
      <c r="F118" s="459">
        <v>0</v>
      </c>
      <c r="G118" s="460">
        <v>0</v>
      </c>
      <c r="H118" s="462">
        <v>0</v>
      </c>
      <c r="I118" s="459">
        <v>9.0225000000000009</v>
      </c>
      <c r="J118" s="460">
        <v>9.0225000000000009</v>
      </c>
      <c r="K118" s="470" t="s">
        <v>271</v>
      </c>
    </row>
    <row r="119" spans="1:11" ht="14.4" customHeight="1" thickBot="1" x14ac:dyDescent="0.35">
      <c r="A119" s="478" t="s">
        <v>48</v>
      </c>
      <c r="B119" s="459">
        <v>39365</v>
      </c>
      <c r="C119" s="459">
        <v>41010.411740000003</v>
      </c>
      <c r="D119" s="460">
        <v>1645.41174</v>
      </c>
      <c r="E119" s="461">
        <v>1.0417988502469999</v>
      </c>
      <c r="F119" s="459">
        <v>43766.860404386898</v>
      </c>
      <c r="G119" s="460">
        <v>32825.145303290199</v>
      </c>
      <c r="H119" s="462">
        <v>3755.8027900000102</v>
      </c>
      <c r="I119" s="459">
        <v>34687.12659</v>
      </c>
      <c r="J119" s="460">
        <v>1861.9812867098699</v>
      </c>
      <c r="K119" s="463">
        <v>0.79254317694900001</v>
      </c>
    </row>
    <row r="120" spans="1:11" ht="14.4" customHeight="1" thickBot="1" x14ac:dyDescent="0.35">
      <c r="A120" s="482" t="s">
        <v>382</v>
      </c>
      <c r="B120" s="464">
        <v>28966</v>
      </c>
      <c r="C120" s="464">
        <v>30230.794000000002</v>
      </c>
      <c r="D120" s="465">
        <v>1264.7939999999901</v>
      </c>
      <c r="E120" s="471">
        <v>1.0436647793960001</v>
      </c>
      <c r="F120" s="464">
        <v>32205.820404386901</v>
      </c>
      <c r="G120" s="465">
        <v>24154.3653032902</v>
      </c>
      <c r="H120" s="467">
        <v>2763.1150000000098</v>
      </c>
      <c r="I120" s="464">
        <v>25530.109</v>
      </c>
      <c r="J120" s="465">
        <v>1375.7436967098699</v>
      </c>
      <c r="K120" s="472">
        <v>0.79271723804600003</v>
      </c>
    </row>
    <row r="121" spans="1:11" ht="14.4" customHeight="1" thickBot="1" x14ac:dyDescent="0.35">
      <c r="A121" s="480" t="s">
        <v>383</v>
      </c>
      <c r="B121" s="464">
        <v>28886</v>
      </c>
      <c r="C121" s="464">
        <v>30078.757000000001</v>
      </c>
      <c r="D121" s="465">
        <v>1192.7569999999901</v>
      </c>
      <c r="E121" s="471">
        <v>1.041291871494</v>
      </c>
      <c r="F121" s="464">
        <v>32113.999999999902</v>
      </c>
      <c r="G121" s="465">
        <v>24085.499999999902</v>
      </c>
      <c r="H121" s="467">
        <v>2743.9570000000099</v>
      </c>
      <c r="I121" s="464">
        <v>25275.168000000001</v>
      </c>
      <c r="J121" s="465">
        <v>1189.6680000000999</v>
      </c>
      <c r="K121" s="472">
        <v>0.78704515164699995</v>
      </c>
    </row>
    <row r="122" spans="1:11" ht="14.4" customHeight="1" thickBot="1" x14ac:dyDescent="0.35">
      <c r="A122" s="481" t="s">
        <v>384</v>
      </c>
      <c r="B122" s="459">
        <v>28886</v>
      </c>
      <c r="C122" s="459">
        <v>30078.757000000001</v>
      </c>
      <c r="D122" s="460">
        <v>1192.7569999999901</v>
      </c>
      <c r="E122" s="461">
        <v>1.041291871494</v>
      </c>
      <c r="F122" s="459">
        <v>32113.999999999902</v>
      </c>
      <c r="G122" s="460">
        <v>24085.499999999902</v>
      </c>
      <c r="H122" s="462">
        <v>2743.9570000000099</v>
      </c>
      <c r="I122" s="459">
        <v>25275.168000000001</v>
      </c>
      <c r="J122" s="460">
        <v>1189.6680000000999</v>
      </c>
      <c r="K122" s="463">
        <v>0.78704515164699995</v>
      </c>
    </row>
    <row r="123" spans="1:11" ht="14.4" customHeight="1" thickBot="1" x14ac:dyDescent="0.35">
      <c r="A123" s="480" t="s">
        <v>385</v>
      </c>
      <c r="B123" s="464">
        <v>0</v>
      </c>
      <c r="C123" s="464">
        <v>-15.59</v>
      </c>
      <c r="D123" s="465">
        <v>-15.59</v>
      </c>
      <c r="E123" s="466" t="s">
        <v>303</v>
      </c>
      <c r="F123" s="464">
        <v>0</v>
      </c>
      <c r="G123" s="465">
        <v>0</v>
      </c>
      <c r="H123" s="467">
        <v>0</v>
      </c>
      <c r="I123" s="464">
        <v>0</v>
      </c>
      <c r="J123" s="465">
        <v>0</v>
      </c>
      <c r="K123" s="468" t="s">
        <v>271</v>
      </c>
    </row>
    <row r="124" spans="1:11" ht="14.4" customHeight="1" thickBot="1" x14ac:dyDescent="0.35">
      <c r="A124" s="481" t="s">
        <v>386</v>
      </c>
      <c r="B124" s="459">
        <v>0</v>
      </c>
      <c r="C124" s="459">
        <v>-15.59</v>
      </c>
      <c r="D124" s="460">
        <v>-15.59</v>
      </c>
      <c r="E124" s="469" t="s">
        <v>303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271</v>
      </c>
    </row>
    <row r="125" spans="1:11" ht="14.4" customHeight="1" thickBot="1" x14ac:dyDescent="0.35">
      <c r="A125" s="480" t="s">
        <v>387</v>
      </c>
      <c r="B125" s="464">
        <v>0</v>
      </c>
      <c r="C125" s="464">
        <v>35.774999999999999</v>
      </c>
      <c r="D125" s="465">
        <v>35.774999999999999</v>
      </c>
      <c r="E125" s="466" t="s">
        <v>303</v>
      </c>
      <c r="F125" s="464">
        <v>15.285404386970001</v>
      </c>
      <c r="G125" s="465">
        <v>11.464053290227</v>
      </c>
      <c r="H125" s="467">
        <v>0</v>
      </c>
      <c r="I125" s="464">
        <v>72.436000000000007</v>
      </c>
      <c r="J125" s="465">
        <v>60.971946709771998</v>
      </c>
      <c r="K125" s="472">
        <v>4.7388998135860003</v>
      </c>
    </row>
    <row r="126" spans="1:11" ht="14.4" customHeight="1" thickBot="1" x14ac:dyDescent="0.35">
      <c r="A126" s="481" t="s">
        <v>388</v>
      </c>
      <c r="B126" s="459">
        <v>0</v>
      </c>
      <c r="C126" s="459">
        <v>35.774999999999999</v>
      </c>
      <c r="D126" s="460">
        <v>35.774999999999999</v>
      </c>
      <c r="E126" s="469" t="s">
        <v>303</v>
      </c>
      <c r="F126" s="459">
        <v>15.285404386970001</v>
      </c>
      <c r="G126" s="460">
        <v>11.464053290227</v>
      </c>
      <c r="H126" s="462">
        <v>0</v>
      </c>
      <c r="I126" s="459">
        <v>72.436000000000007</v>
      </c>
      <c r="J126" s="460">
        <v>60.971946709771998</v>
      </c>
      <c r="K126" s="463">
        <v>4.7388998135860003</v>
      </c>
    </row>
    <row r="127" spans="1:11" ht="14.4" customHeight="1" thickBot="1" x14ac:dyDescent="0.35">
      <c r="A127" s="480" t="s">
        <v>389</v>
      </c>
      <c r="B127" s="464">
        <v>80</v>
      </c>
      <c r="C127" s="464">
        <v>73.602000000000004</v>
      </c>
      <c r="D127" s="465">
        <v>-6.3979999999999997</v>
      </c>
      <c r="E127" s="471">
        <v>0.920024999999</v>
      </c>
      <c r="F127" s="464">
        <v>76.534999999999997</v>
      </c>
      <c r="G127" s="465">
        <v>57.401249999999997</v>
      </c>
      <c r="H127" s="467">
        <v>5.1580000000000004</v>
      </c>
      <c r="I127" s="464">
        <v>89.754999999999995</v>
      </c>
      <c r="J127" s="465">
        <v>32.353749999999998</v>
      </c>
      <c r="K127" s="472">
        <v>1.1727314300639999</v>
      </c>
    </row>
    <row r="128" spans="1:11" ht="14.4" customHeight="1" thickBot="1" x14ac:dyDescent="0.35">
      <c r="A128" s="481" t="s">
        <v>390</v>
      </c>
      <c r="B128" s="459">
        <v>80</v>
      </c>
      <c r="C128" s="459">
        <v>73.602000000000004</v>
      </c>
      <c r="D128" s="460">
        <v>-6.3979999999999997</v>
      </c>
      <c r="E128" s="461">
        <v>0.920024999999</v>
      </c>
      <c r="F128" s="459">
        <v>76.534999999999997</v>
      </c>
      <c r="G128" s="460">
        <v>57.401249999999997</v>
      </c>
      <c r="H128" s="462">
        <v>5.1580000000000004</v>
      </c>
      <c r="I128" s="459">
        <v>89.754999999999995</v>
      </c>
      <c r="J128" s="460">
        <v>32.353749999999998</v>
      </c>
      <c r="K128" s="463">
        <v>1.1727314300639999</v>
      </c>
    </row>
    <row r="129" spans="1:11" ht="14.4" customHeight="1" thickBot="1" x14ac:dyDescent="0.35">
      <c r="A129" s="484" t="s">
        <v>391</v>
      </c>
      <c r="B129" s="459">
        <v>0</v>
      </c>
      <c r="C129" s="459">
        <v>58.25</v>
      </c>
      <c r="D129" s="460">
        <v>58.25</v>
      </c>
      <c r="E129" s="469" t="s">
        <v>303</v>
      </c>
      <c r="F129" s="459">
        <v>0</v>
      </c>
      <c r="G129" s="460">
        <v>0</v>
      </c>
      <c r="H129" s="462">
        <v>14</v>
      </c>
      <c r="I129" s="459">
        <v>92.75</v>
      </c>
      <c r="J129" s="460">
        <v>92.75</v>
      </c>
      <c r="K129" s="470" t="s">
        <v>271</v>
      </c>
    </row>
    <row r="130" spans="1:11" ht="14.4" customHeight="1" thickBot="1" x14ac:dyDescent="0.35">
      <c r="A130" s="481" t="s">
        <v>392</v>
      </c>
      <c r="B130" s="459">
        <v>0</v>
      </c>
      <c r="C130" s="459">
        <v>58.25</v>
      </c>
      <c r="D130" s="460">
        <v>58.25</v>
      </c>
      <c r="E130" s="469" t="s">
        <v>303</v>
      </c>
      <c r="F130" s="459">
        <v>0</v>
      </c>
      <c r="G130" s="460">
        <v>0</v>
      </c>
      <c r="H130" s="462">
        <v>14</v>
      </c>
      <c r="I130" s="459">
        <v>92.75</v>
      </c>
      <c r="J130" s="460">
        <v>92.75</v>
      </c>
      <c r="K130" s="470" t="s">
        <v>271</v>
      </c>
    </row>
    <row r="131" spans="1:11" ht="14.4" customHeight="1" thickBot="1" x14ac:dyDescent="0.35">
      <c r="A131" s="479" t="s">
        <v>393</v>
      </c>
      <c r="B131" s="459">
        <v>9821.9999999999909</v>
      </c>
      <c r="C131" s="459">
        <v>10176.88759</v>
      </c>
      <c r="D131" s="460">
        <v>354.88759000001102</v>
      </c>
      <c r="E131" s="461">
        <v>1.0361319069429999</v>
      </c>
      <c r="F131" s="459">
        <v>10918.76</v>
      </c>
      <c r="G131" s="460">
        <v>8189.07</v>
      </c>
      <c r="H131" s="462">
        <v>937.70324000000198</v>
      </c>
      <c r="I131" s="459">
        <v>8649.7273400000104</v>
      </c>
      <c r="J131" s="460">
        <v>460.65734000001203</v>
      </c>
      <c r="K131" s="463">
        <v>0.792189528847</v>
      </c>
    </row>
    <row r="132" spans="1:11" ht="14.4" customHeight="1" thickBot="1" x14ac:dyDescent="0.35">
      <c r="A132" s="480" t="s">
        <v>394</v>
      </c>
      <c r="B132" s="464">
        <v>2600.99999999999</v>
      </c>
      <c r="C132" s="464">
        <v>2715.4518400000002</v>
      </c>
      <c r="D132" s="465">
        <v>114.45184000000999</v>
      </c>
      <c r="E132" s="471">
        <v>1.0440030142250001</v>
      </c>
      <c r="F132" s="464">
        <v>2890.2600000000102</v>
      </c>
      <c r="G132" s="465">
        <v>2167.6950000000102</v>
      </c>
      <c r="H132" s="467">
        <v>248.21399000000099</v>
      </c>
      <c r="I132" s="464">
        <v>2289.6388400000001</v>
      </c>
      <c r="J132" s="465">
        <v>121.943839999997</v>
      </c>
      <c r="K132" s="472">
        <v>0.79219130458800002</v>
      </c>
    </row>
    <row r="133" spans="1:11" ht="14.4" customHeight="1" thickBot="1" x14ac:dyDescent="0.35">
      <c r="A133" s="481" t="s">
        <v>395</v>
      </c>
      <c r="B133" s="459">
        <v>2600.99999999999</v>
      </c>
      <c r="C133" s="459">
        <v>2715.4518400000002</v>
      </c>
      <c r="D133" s="460">
        <v>114.45184000000999</v>
      </c>
      <c r="E133" s="461">
        <v>1.0440030142250001</v>
      </c>
      <c r="F133" s="459">
        <v>2890.2600000000102</v>
      </c>
      <c r="G133" s="460">
        <v>2167.6950000000102</v>
      </c>
      <c r="H133" s="462">
        <v>248.21399000000099</v>
      </c>
      <c r="I133" s="459">
        <v>2289.6388400000001</v>
      </c>
      <c r="J133" s="460">
        <v>121.943839999997</v>
      </c>
      <c r="K133" s="463">
        <v>0.79219130458800002</v>
      </c>
    </row>
    <row r="134" spans="1:11" ht="14.4" customHeight="1" thickBot="1" x14ac:dyDescent="0.35">
      <c r="A134" s="480" t="s">
        <v>396</v>
      </c>
      <c r="B134" s="464">
        <v>7221</v>
      </c>
      <c r="C134" s="464">
        <v>7466.7357499999998</v>
      </c>
      <c r="D134" s="465">
        <v>245.73575000000301</v>
      </c>
      <c r="E134" s="471">
        <v>1.0340307090430001</v>
      </c>
      <c r="F134" s="464">
        <v>8028.49999999999</v>
      </c>
      <c r="G134" s="465">
        <v>6021.37499999999</v>
      </c>
      <c r="H134" s="467">
        <v>689.48925000000099</v>
      </c>
      <c r="I134" s="464">
        <v>6360.0885000000098</v>
      </c>
      <c r="J134" s="465">
        <v>338.71350000001399</v>
      </c>
      <c r="K134" s="472">
        <v>0.79218888958</v>
      </c>
    </row>
    <row r="135" spans="1:11" ht="14.4" customHeight="1" thickBot="1" x14ac:dyDescent="0.35">
      <c r="A135" s="481" t="s">
        <v>397</v>
      </c>
      <c r="B135" s="459">
        <v>7221</v>
      </c>
      <c r="C135" s="459">
        <v>7466.7357499999998</v>
      </c>
      <c r="D135" s="460">
        <v>245.73575000000301</v>
      </c>
      <c r="E135" s="461">
        <v>1.0340307090430001</v>
      </c>
      <c r="F135" s="459">
        <v>8028.49999999999</v>
      </c>
      <c r="G135" s="460">
        <v>6021.37499999999</v>
      </c>
      <c r="H135" s="462">
        <v>689.48925000000099</v>
      </c>
      <c r="I135" s="459">
        <v>6360.0885000000098</v>
      </c>
      <c r="J135" s="460">
        <v>338.71350000001399</v>
      </c>
      <c r="K135" s="463">
        <v>0.79218888958</v>
      </c>
    </row>
    <row r="136" spans="1:11" ht="14.4" customHeight="1" thickBot="1" x14ac:dyDescent="0.35">
      <c r="A136" s="480" t="s">
        <v>398</v>
      </c>
      <c r="B136" s="464">
        <v>0</v>
      </c>
      <c r="C136" s="464">
        <v>-1.403</v>
      </c>
      <c r="D136" s="465">
        <v>-1.403</v>
      </c>
      <c r="E136" s="466" t="s">
        <v>303</v>
      </c>
      <c r="F136" s="464">
        <v>0</v>
      </c>
      <c r="G136" s="465">
        <v>0</v>
      </c>
      <c r="H136" s="467">
        <v>0</v>
      </c>
      <c r="I136" s="464">
        <v>0</v>
      </c>
      <c r="J136" s="465">
        <v>0</v>
      </c>
      <c r="K136" s="468" t="s">
        <v>271</v>
      </c>
    </row>
    <row r="137" spans="1:11" ht="14.4" customHeight="1" thickBot="1" x14ac:dyDescent="0.35">
      <c r="A137" s="481" t="s">
        <v>399</v>
      </c>
      <c r="B137" s="459">
        <v>0</v>
      </c>
      <c r="C137" s="459">
        <v>-1.403</v>
      </c>
      <c r="D137" s="460">
        <v>-1.403</v>
      </c>
      <c r="E137" s="469" t="s">
        <v>303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271</v>
      </c>
    </row>
    <row r="138" spans="1:11" ht="14.4" customHeight="1" thickBot="1" x14ac:dyDescent="0.35">
      <c r="A138" s="480" t="s">
        <v>400</v>
      </c>
      <c r="B138" s="464">
        <v>0</v>
      </c>
      <c r="C138" s="464">
        <v>-3.8969999999999998</v>
      </c>
      <c r="D138" s="465">
        <v>-3.8969999999999998</v>
      </c>
      <c r="E138" s="466" t="s">
        <v>303</v>
      </c>
      <c r="F138" s="464">
        <v>0</v>
      </c>
      <c r="G138" s="465">
        <v>0</v>
      </c>
      <c r="H138" s="467">
        <v>0</v>
      </c>
      <c r="I138" s="464">
        <v>0</v>
      </c>
      <c r="J138" s="465">
        <v>0</v>
      </c>
      <c r="K138" s="468" t="s">
        <v>271</v>
      </c>
    </row>
    <row r="139" spans="1:11" ht="14.4" customHeight="1" thickBot="1" x14ac:dyDescent="0.35">
      <c r="A139" s="481" t="s">
        <v>401</v>
      </c>
      <c r="B139" s="459">
        <v>0</v>
      </c>
      <c r="C139" s="459">
        <v>-3.8969999999999998</v>
      </c>
      <c r="D139" s="460">
        <v>-3.8969999999999998</v>
      </c>
      <c r="E139" s="469" t="s">
        <v>303</v>
      </c>
      <c r="F139" s="459">
        <v>0</v>
      </c>
      <c r="G139" s="460">
        <v>0</v>
      </c>
      <c r="H139" s="462">
        <v>0</v>
      </c>
      <c r="I139" s="459">
        <v>0</v>
      </c>
      <c r="J139" s="460">
        <v>0</v>
      </c>
      <c r="K139" s="470" t="s">
        <v>271</v>
      </c>
    </row>
    <row r="140" spans="1:11" ht="14.4" customHeight="1" thickBot="1" x14ac:dyDescent="0.35">
      <c r="A140" s="479" t="s">
        <v>402</v>
      </c>
      <c r="B140" s="459">
        <v>577</v>
      </c>
      <c r="C140" s="459">
        <v>602.73014999999998</v>
      </c>
      <c r="D140" s="460">
        <v>25.730149999999</v>
      </c>
      <c r="E140" s="461">
        <v>1.0445929809350001</v>
      </c>
      <c r="F140" s="459">
        <v>642.28000000000202</v>
      </c>
      <c r="G140" s="460">
        <v>481.71000000000203</v>
      </c>
      <c r="H140" s="462">
        <v>54.984549999999999</v>
      </c>
      <c r="I140" s="459">
        <v>507.29025000000098</v>
      </c>
      <c r="J140" s="460">
        <v>25.580249999997999</v>
      </c>
      <c r="K140" s="463">
        <v>0.78982725602500004</v>
      </c>
    </row>
    <row r="141" spans="1:11" ht="14.4" customHeight="1" thickBot="1" x14ac:dyDescent="0.35">
      <c r="A141" s="480" t="s">
        <v>403</v>
      </c>
      <c r="B141" s="464">
        <v>577</v>
      </c>
      <c r="C141" s="464">
        <v>602.73014999999998</v>
      </c>
      <c r="D141" s="465">
        <v>25.730149999999</v>
      </c>
      <c r="E141" s="471">
        <v>1.0445929809350001</v>
      </c>
      <c r="F141" s="464">
        <v>642.28000000000202</v>
      </c>
      <c r="G141" s="465">
        <v>481.71000000000203</v>
      </c>
      <c r="H141" s="467">
        <v>54.984549999999999</v>
      </c>
      <c r="I141" s="464">
        <v>507.29025000000098</v>
      </c>
      <c r="J141" s="465">
        <v>25.580249999997999</v>
      </c>
      <c r="K141" s="472">
        <v>0.78982725602500004</v>
      </c>
    </row>
    <row r="142" spans="1:11" ht="14.4" customHeight="1" thickBot="1" x14ac:dyDescent="0.35">
      <c r="A142" s="481" t="s">
        <v>404</v>
      </c>
      <c r="B142" s="459">
        <v>577</v>
      </c>
      <c r="C142" s="459">
        <v>602.73014999999998</v>
      </c>
      <c r="D142" s="460">
        <v>25.730149999999</v>
      </c>
      <c r="E142" s="461">
        <v>1.0445929809350001</v>
      </c>
      <c r="F142" s="459">
        <v>642.28000000000202</v>
      </c>
      <c r="G142" s="460">
        <v>481.71000000000203</v>
      </c>
      <c r="H142" s="462">
        <v>54.984549999999999</v>
      </c>
      <c r="I142" s="459">
        <v>507.29025000000098</v>
      </c>
      <c r="J142" s="460">
        <v>25.580249999997999</v>
      </c>
      <c r="K142" s="463">
        <v>0.78982725602500004</v>
      </c>
    </row>
    <row r="143" spans="1:11" ht="14.4" customHeight="1" thickBot="1" x14ac:dyDescent="0.35">
      <c r="A143" s="478" t="s">
        <v>405</v>
      </c>
      <c r="B143" s="459">
        <v>44533.779579821297</v>
      </c>
      <c r="C143" s="459">
        <v>46026.059110000002</v>
      </c>
      <c r="D143" s="460">
        <v>1492.27953017865</v>
      </c>
      <c r="E143" s="461">
        <v>1.03350893511</v>
      </c>
      <c r="F143" s="459">
        <v>37932.171551089603</v>
      </c>
      <c r="G143" s="460">
        <v>28449.128663317199</v>
      </c>
      <c r="H143" s="462">
        <v>3322.5630000000101</v>
      </c>
      <c r="I143" s="459">
        <v>30405.84676</v>
      </c>
      <c r="J143" s="460">
        <v>1956.71809668282</v>
      </c>
      <c r="K143" s="463">
        <v>0.80158465800000001</v>
      </c>
    </row>
    <row r="144" spans="1:11" ht="14.4" customHeight="1" thickBot="1" x14ac:dyDescent="0.35">
      <c r="A144" s="479" t="s">
        <v>406</v>
      </c>
      <c r="B144" s="459">
        <v>44050</v>
      </c>
      <c r="C144" s="459">
        <v>45437.614600000001</v>
      </c>
      <c r="D144" s="460">
        <v>1387.6146000000001</v>
      </c>
      <c r="E144" s="461">
        <v>1.0315008989779999</v>
      </c>
      <c r="F144" s="459">
        <v>37460</v>
      </c>
      <c r="G144" s="460">
        <v>28095</v>
      </c>
      <c r="H144" s="462">
        <v>3293.7470000000098</v>
      </c>
      <c r="I144" s="459">
        <v>30094.311000000002</v>
      </c>
      <c r="J144" s="460">
        <v>1999.3110000000299</v>
      </c>
      <c r="K144" s="463">
        <v>0.80337189001599996</v>
      </c>
    </row>
    <row r="145" spans="1:11" ht="14.4" customHeight="1" thickBot="1" x14ac:dyDescent="0.35">
      <c r="A145" s="480" t="s">
        <v>407</v>
      </c>
      <c r="B145" s="464">
        <v>44050</v>
      </c>
      <c r="C145" s="464">
        <v>45437.614600000001</v>
      </c>
      <c r="D145" s="465">
        <v>1387.6146000000001</v>
      </c>
      <c r="E145" s="471">
        <v>1.0315008989779999</v>
      </c>
      <c r="F145" s="464">
        <v>37460</v>
      </c>
      <c r="G145" s="465">
        <v>28095</v>
      </c>
      <c r="H145" s="467">
        <v>3293.7470000000098</v>
      </c>
      <c r="I145" s="464">
        <v>30094.311000000002</v>
      </c>
      <c r="J145" s="465">
        <v>1999.3110000000299</v>
      </c>
      <c r="K145" s="472">
        <v>0.80337189001599996</v>
      </c>
    </row>
    <row r="146" spans="1:11" ht="14.4" customHeight="1" thickBot="1" x14ac:dyDescent="0.35">
      <c r="A146" s="481" t="s">
        <v>408</v>
      </c>
      <c r="B146" s="459">
        <v>11950</v>
      </c>
      <c r="C146" s="459">
        <v>7926.991</v>
      </c>
      <c r="D146" s="460">
        <v>-4023.009</v>
      </c>
      <c r="E146" s="461">
        <v>0.66334652719599996</v>
      </c>
      <c r="F146" s="459">
        <v>9900</v>
      </c>
      <c r="G146" s="460">
        <v>7425</v>
      </c>
      <c r="H146" s="462">
        <v>577.19200000000103</v>
      </c>
      <c r="I146" s="459">
        <v>6125.6910000000098</v>
      </c>
      <c r="J146" s="460">
        <v>-1299.30899999999</v>
      </c>
      <c r="K146" s="463">
        <v>0.61875666666600004</v>
      </c>
    </row>
    <row r="147" spans="1:11" ht="14.4" customHeight="1" thickBot="1" x14ac:dyDescent="0.35">
      <c r="A147" s="481" t="s">
        <v>409</v>
      </c>
      <c r="B147" s="459">
        <v>32000</v>
      </c>
      <c r="C147" s="459">
        <v>37338.089999999997</v>
      </c>
      <c r="D147" s="460">
        <v>5338.09</v>
      </c>
      <c r="E147" s="461">
        <v>1.1668153125</v>
      </c>
      <c r="F147" s="459">
        <v>27500</v>
      </c>
      <c r="G147" s="460">
        <v>20625</v>
      </c>
      <c r="H147" s="462">
        <v>2716.5550000000098</v>
      </c>
      <c r="I147" s="459">
        <v>23925.565999999999</v>
      </c>
      <c r="J147" s="460">
        <v>3300.5660000000198</v>
      </c>
      <c r="K147" s="463">
        <v>0.87002058181800002</v>
      </c>
    </row>
    <row r="148" spans="1:11" ht="14.4" customHeight="1" thickBot="1" x14ac:dyDescent="0.35">
      <c r="A148" s="481" t="s">
        <v>410</v>
      </c>
      <c r="B148" s="459">
        <v>100</v>
      </c>
      <c r="C148" s="459">
        <v>172.53360000000001</v>
      </c>
      <c r="D148" s="460">
        <v>72.533599999998998</v>
      </c>
      <c r="E148" s="461">
        <v>1.725336</v>
      </c>
      <c r="F148" s="459">
        <v>60</v>
      </c>
      <c r="G148" s="460">
        <v>45</v>
      </c>
      <c r="H148" s="462">
        <v>0</v>
      </c>
      <c r="I148" s="459">
        <v>43.054000000000002</v>
      </c>
      <c r="J148" s="460">
        <v>-1.9459999999990001</v>
      </c>
      <c r="K148" s="463">
        <v>0.717566666666</v>
      </c>
    </row>
    <row r="149" spans="1:11" ht="14.4" customHeight="1" thickBot="1" x14ac:dyDescent="0.35">
      <c r="A149" s="479" t="s">
        <v>411</v>
      </c>
      <c r="B149" s="459">
        <v>0</v>
      </c>
      <c r="C149" s="459">
        <v>3.0874299999989998</v>
      </c>
      <c r="D149" s="460">
        <v>3.0874299999989998</v>
      </c>
      <c r="E149" s="469" t="s">
        <v>303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63">
        <v>9</v>
      </c>
    </row>
    <row r="150" spans="1:11" ht="14.4" customHeight="1" thickBot="1" x14ac:dyDescent="0.35">
      <c r="A150" s="480" t="s">
        <v>412</v>
      </c>
      <c r="B150" s="464">
        <v>0</v>
      </c>
      <c r="C150" s="464">
        <v>3.0874299999989998</v>
      </c>
      <c r="D150" s="465">
        <v>3.0874299999989998</v>
      </c>
      <c r="E150" s="466" t="s">
        <v>303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72">
        <v>9</v>
      </c>
    </row>
    <row r="151" spans="1:11" ht="14.4" customHeight="1" thickBot="1" x14ac:dyDescent="0.35">
      <c r="A151" s="481" t="s">
        <v>413</v>
      </c>
      <c r="B151" s="459">
        <v>0</v>
      </c>
      <c r="C151" s="459">
        <v>3.0874299999989998</v>
      </c>
      <c r="D151" s="460">
        <v>3.0874299999989998</v>
      </c>
      <c r="E151" s="469" t="s">
        <v>303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63">
        <v>9</v>
      </c>
    </row>
    <row r="152" spans="1:11" ht="14.4" customHeight="1" thickBot="1" x14ac:dyDescent="0.35">
      <c r="A152" s="479" t="s">
        <v>414</v>
      </c>
      <c r="B152" s="459">
        <v>483.77957982134598</v>
      </c>
      <c r="C152" s="459">
        <v>585.35708</v>
      </c>
      <c r="D152" s="460">
        <v>101.57750017865401</v>
      </c>
      <c r="E152" s="461">
        <v>1.2099664897310001</v>
      </c>
      <c r="F152" s="459">
        <v>472.17155108960498</v>
      </c>
      <c r="G152" s="460">
        <v>354.12866331720397</v>
      </c>
      <c r="H152" s="462">
        <v>28.815999999999999</v>
      </c>
      <c r="I152" s="459">
        <v>311.53575999999998</v>
      </c>
      <c r="J152" s="460">
        <v>-42.592903317203003</v>
      </c>
      <c r="K152" s="463">
        <v>0.65979358409199995</v>
      </c>
    </row>
    <row r="153" spans="1:11" ht="14.4" customHeight="1" thickBot="1" x14ac:dyDescent="0.35">
      <c r="A153" s="480" t="s">
        <v>415</v>
      </c>
      <c r="B153" s="464">
        <v>0</v>
      </c>
      <c r="C153" s="464">
        <v>31.020769999999999</v>
      </c>
      <c r="D153" s="465">
        <v>31.020769999999999</v>
      </c>
      <c r="E153" s="466" t="s">
        <v>303</v>
      </c>
      <c r="F153" s="464">
        <v>0</v>
      </c>
      <c r="G153" s="465">
        <v>0</v>
      </c>
      <c r="H153" s="467">
        <v>0</v>
      </c>
      <c r="I153" s="464">
        <v>0</v>
      </c>
      <c r="J153" s="465">
        <v>0</v>
      </c>
      <c r="K153" s="468" t="s">
        <v>271</v>
      </c>
    </row>
    <row r="154" spans="1:11" ht="14.4" customHeight="1" thickBot="1" x14ac:dyDescent="0.35">
      <c r="A154" s="481" t="s">
        <v>416</v>
      </c>
      <c r="B154" s="459">
        <v>0</v>
      </c>
      <c r="C154" s="459">
        <v>31.020769999999999</v>
      </c>
      <c r="D154" s="460">
        <v>31.020769999999999</v>
      </c>
      <c r="E154" s="469" t="s">
        <v>303</v>
      </c>
      <c r="F154" s="459">
        <v>0</v>
      </c>
      <c r="G154" s="460">
        <v>0</v>
      </c>
      <c r="H154" s="462">
        <v>0</v>
      </c>
      <c r="I154" s="459">
        <v>0</v>
      </c>
      <c r="J154" s="460">
        <v>0</v>
      </c>
      <c r="K154" s="470" t="s">
        <v>271</v>
      </c>
    </row>
    <row r="155" spans="1:11" ht="14.4" customHeight="1" thickBot="1" x14ac:dyDescent="0.35">
      <c r="A155" s="480" t="s">
        <v>417</v>
      </c>
      <c r="B155" s="464">
        <v>0</v>
      </c>
      <c r="C155" s="464">
        <v>57.916310000000003</v>
      </c>
      <c r="D155" s="465">
        <v>57.916310000000003</v>
      </c>
      <c r="E155" s="466" t="s">
        <v>271</v>
      </c>
      <c r="F155" s="464">
        <v>0</v>
      </c>
      <c r="G155" s="465">
        <v>0</v>
      </c>
      <c r="H155" s="467">
        <v>0</v>
      </c>
      <c r="I155" s="464">
        <v>11.369759999999999</v>
      </c>
      <c r="J155" s="465">
        <v>11.369759999999999</v>
      </c>
      <c r="K155" s="468" t="s">
        <v>271</v>
      </c>
    </row>
    <row r="156" spans="1:11" ht="14.4" customHeight="1" thickBot="1" x14ac:dyDescent="0.35">
      <c r="A156" s="481" t="s">
        <v>418</v>
      </c>
      <c r="B156" s="459">
        <v>0</v>
      </c>
      <c r="C156" s="459">
        <v>28.747309999999999</v>
      </c>
      <c r="D156" s="460">
        <v>28.747309999999999</v>
      </c>
      <c r="E156" s="469" t="s">
        <v>271</v>
      </c>
      <c r="F156" s="459">
        <v>0</v>
      </c>
      <c r="G156" s="460">
        <v>0</v>
      </c>
      <c r="H156" s="462">
        <v>0</v>
      </c>
      <c r="I156" s="459">
        <v>8.3197600000000005</v>
      </c>
      <c r="J156" s="460">
        <v>8.3197600000000005</v>
      </c>
      <c r="K156" s="470" t="s">
        <v>271</v>
      </c>
    </row>
    <row r="157" spans="1:11" ht="14.4" customHeight="1" thickBot="1" x14ac:dyDescent="0.35">
      <c r="A157" s="481" t="s">
        <v>419</v>
      </c>
      <c r="B157" s="459">
        <v>0</v>
      </c>
      <c r="C157" s="459">
        <v>-0.98799999999999999</v>
      </c>
      <c r="D157" s="460">
        <v>-0.98799999999999999</v>
      </c>
      <c r="E157" s="469" t="s">
        <v>303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70" t="s">
        <v>271</v>
      </c>
    </row>
    <row r="158" spans="1:11" ht="14.4" customHeight="1" thickBot="1" x14ac:dyDescent="0.35">
      <c r="A158" s="481" t="s">
        <v>420</v>
      </c>
      <c r="B158" s="459">
        <v>0</v>
      </c>
      <c r="C158" s="459">
        <v>2.2000000000000002</v>
      </c>
      <c r="D158" s="460">
        <v>2.2000000000000002</v>
      </c>
      <c r="E158" s="469" t="s">
        <v>271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271</v>
      </c>
    </row>
    <row r="159" spans="1:11" ht="14.4" customHeight="1" thickBot="1" x14ac:dyDescent="0.35">
      <c r="A159" s="481" t="s">
        <v>421</v>
      </c>
      <c r="B159" s="459">
        <v>0</v>
      </c>
      <c r="C159" s="459">
        <v>26.89</v>
      </c>
      <c r="D159" s="460">
        <v>26.89</v>
      </c>
      <c r="E159" s="469" t="s">
        <v>271</v>
      </c>
      <c r="F159" s="459">
        <v>0</v>
      </c>
      <c r="G159" s="460">
        <v>0</v>
      </c>
      <c r="H159" s="462">
        <v>0</v>
      </c>
      <c r="I159" s="459">
        <v>0</v>
      </c>
      <c r="J159" s="460">
        <v>0</v>
      </c>
      <c r="K159" s="470" t="s">
        <v>271</v>
      </c>
    </row>
    <row r="160" spans="1:11" ht="14.4" customHeight="1" thickBot="1" x14ac:dyDescent="0.35">
      <c r="A160" s="481" t="s">
        <v>422</v>
      </c>
      <c r="B160" s="459">
        <v>0</v>
      </c>
      <c r="C160" s="459">
        <v>0</v>
      </c>
      <c r="D160" s="460">
        <v>0</v>
      </c>
      <c r="E160" s="469" t="s">
        <v>271</v>
      </c>
      <c r="F160" s="459">
        <v>0</v>
      </c>
      <c r="G160" s="460">
        <v>0</v>
      </c>
      <c r="H160" s="462">
        <v>0</v>
      </c>
      <c r="I160" s="459">
        <v>3.05</v>
      </c>
      <c r="J160" s="460">
        <v>3.05</v>
      </c>
      <c r="K160" s="470" t="s">
        <v>303</v>
      </c>
    </row>
    <row r="161" spans="1:11" ht="14.4" customHeight="1" thickBot="1" x14ac:dyDescent="0.35">
      <c r="A161" s="481" t="s">
        <v>423</v>
      </c>
      <c r="B161" s="459">
        <v>0</v>
      </c>
      <c r="C161" s="459">
        <v>1.0669999999999999</v>
      </c>
      <c r="D161" s="460">
        <v>1.0669999999999999</v>
      </c>
      <c r="E161" s="469" t="s">
        <v>303</v>
      </c>
      <c r="F161" s="459">
        <v>0</v>
      </c>
      <c r="G161" s="460">
        <v>0</v>
      </c>
      <c r="H161" s="462">
        <v>0</v>
      </c>
      <c r="I161" s="459">
        <v>0</v>
      </c>
      <c r="J161" s="460">
        <v>0</v>
      </c>
      <c r="K161" s="463">
        <v>9</v>
      </c>
    </row>
    <row r="162" spans="1:11" ht="14.4" customHeight="1" thickBot="1" x14ac:dyDescent="0.35">
      <c r="A162" s="480" t="s">
        <v>424</v>
      </c>
      <c r="B162" s="464">
        <v>483.77957982134598</v>
      </c>
      <c r="C162" s="464">
        <v>491.1</v>
      </c>
      <c r="D162" s="465">
        <v>7.3204201786540004</v>
      </c>
      <c r="E162" s="471">
        <v>1.015131726273</v>
      </c>
      <c r="F162" s="464">
        <v>470.740915526192</v>
      </c>
      <c r="G162" s="465">
        <v>353.05568664464403</v>
      </c>
      <c r="H162" s="467">
        <v>24.15</v>
      </c>
      <c r="I162" s="464">
        <v>295.05</v>
      </c>
      <c r="J162" s="465">
        <v>-58.005686644642999</v>
      </c>
      <c r="K162" s="472">
        <v>0.62677789473599999</v>
      </c>
    </row>
    <row r="163" spans="1:11" ht="14.4" customHeight="1" thickBot="1" x14ac:dyDescent="0.35">
      <c r="A163" s="481" t="s">
        <v>425</v>
      </c>
      <c r="B163" s="459">
        <v>483.77957982134598</v>
      </c>
      <c r="C163" s="459">
        <v>491.1</v>
      </c>
      <c r="D163" s="460">
        <v>7.3204201786540004</v>
      </c>
      <c r="E163" s="461">
        <v>1.015131726273</v>
      </c>
      <c r="F163" s="459">
        <v>470.740915526192</v>
      </c>
      <c r="G163" s="460">
        <v>353.05568664464403</v>
      </c>
      <c r="H163" s="462">
        <v>24.15</v>
      </c>
      <c r="I163" s="459">
        <v>295.05</v>
      </c>
      <c r="J163" s="460">
        <v>-58.005686644642999</v>
      </c>
      <c r="K163" s="463">
        <v>0.62677789473599999</v>
      </c>
    </row>
    <row r="164" spans="1:11" ht="14.4" customHeight="1" thickBot="1" x14ac:dyDescent="0.35">
      <c r="A164" s="480" t="s">
        <v>426</v>
      </c>
      <c r="B164" s="464">
        <v>0</v>
      </c>
      <c r="C164" s="464">
        <v>0</v>
      </c>
      <c r="D164" s="465">
        <v>0</v>
      </c>
      <c r="E164" s="471">
        <v>1</v>
      </c>
      <c r="F164" s="464">
        <v>0</v>
      </c>
      <c r="G164" s="465">
        <v>0</v>
      </c>
      <c r="H164" s="467">
        <v>3.6659999999999999</v>
      </c>
      <c r="I164" s="464">
        <v>3.6659999999999999</v>
      </c>
      <c r="J164" s="465">
        <v>3.6659999999999999</v>
      </c>
      <c r="K164" s="468" t="s">
        <v>303</v>
      </c>
    </row>
    <row r="165" spans="1:11" ht="14.4" customHeight="1" thickBot="1" x14ac:dyDescent="0.35">
      <c r="A165" s="481" t="s">
        <v>427</v>
      </c>
      <c r="B165" s="459">
        <v>0</v>
      </c>
      <c r="C165" s="459">
        <v>0</v>
      </c>
      <c r="D165" s="460">
        <v>0</v>
      </c>
      <c r="E165" s="461">
        <v>1</v>
      </c>
      <c r="F165" s="459">
        <v>0</v>
      </c>
      <c r="G165" s="460">
        <v>0</v>
      </c>
      <c r="H165" s="462">
        <v>3.6659999999999999</v>
      </c>
      <c r="I165" s="459">
        <v>3.6659999999999999</v>
      </c>
      <c r="J165" s="460">
        <v>3.6659999999999999</v>
      </c>
      <c r="K165" s="470" t="s">
        <v>303</v>
      </c>
    </row>
    <row r="166" spans="1:11" ht="14.4" customHeight="1" thickBot="1" x14ac:dyDescent="0.35">
      <c r="A166" s="484" t="s">
        <v>428</v>
      </c>
      <c r="B166" s="459">
        <v>0</v>
      </c>
      <c r="C166" s="459">
        <v>1.72</v>
      </c>
      <c r="D166" s="460">
        <v>1.72</v>
      </c>
      <c r="E166" s="469" t="s">
        <v>271</v>
      </c>
      <c r="F166" s="459">
        <v>1.4306355634129999</v>
      </c>
      <c r="G166" s="460">
        <v>1.0729766725600001</v>
      </c>
      <c r="H166" s="462">
        <v>0</v>
      </c>
      <c r="I166" s="459">
        <v>0</v>
      </c>
      <c r="J166" s="460">
        <v>-1.0729766725600001</v>
      </c>
      <c r="K166" s="463">
        <v>0</v>
      </c>
    </row>
    <row r="167" spans="1:11" ht="14.4" customHeight="1" thickBot="1" x14ac:dyDescent="0.35">
      <c r="A167" s="481" t="s">
        <v>429</v>
      </c>
      <c r="B167" s="459">
        <v>0</v>
      </c>
      <c r="C167" s="459">
        <v>1.72</v>
      </c>
      <c r="D167" s="460">
        <v>1.72</v>
      </c>
      <c r="E167" s="469" t="s">
        <v>271</v>
      </c>
      <c r="F167" s="459">
        <v>1.4306355634129999</v>
      </c>
      <c r="G167" s="460">
        <v>1.0729766725600001</v>
      </c>
      <c r="H167" s="462">
        <v>0</v>
      </c>
      <c r="I167" s="459">
        <v>0</v>
      </c>
      <c r="J167" s="460">
        <v>-1.0729766725600001</v>
      </c>
      <c r="K167" s="463">
        <v>0</v>
      </c>
    </row>
    <row r="168" spans="1:11" ht="14.4" customHeight="1" thickBot="1" x14ac:dyDescent="0.35">
      <c r="A168" s="484" t="s">
        <v>430</v>
      </c>
      <c r="B168" s="459">
        <v>0</v>
      </c>
      <c r="C168" s="459">
        <v>3.6</v>
      </c>
      <c r="D168" s="460">
        <v>3.6</v>
      </c>
      <c r="E168" s="469" t="s">
        <v>271</v>
      </c>
      <c r="F168" s="459">
        <v>0</v>
      </c>
      <c r="G168" s="460">
        <v>0</v>
      </c>
      <c r="H168" s="462">
        <v>1</v>
      </c>
      <c r="I168" s="459">
        <v>1.45</v>
      </c>
      <c r="J168" s="460">
        <v>1.45</v>
      </c>
      <c r="K168" s="470" t="s">
        <v>271</v>
      </c>
    </row>
    <row r="169" spans="1:11" ht="14.4" customHeight="1" thickBot="1" x14ac:dyDescent="0.35">
      <c r="A169" s="481" t="s">
        <v>431</v>
      </c>
      <c r="B169" s="459">
        <v>0</v>
      </c>
      <c r="C169" s="459">
        <v>3.6</v>
      </c>
      <c r="D169" s="460">
        <v>3.6</v>
      </c>
      <c r="E169" s="469" t="s">
        <v>271</v>
      </c>
      <c r="F169" s="459">
        <v>0</v>
      </c>
      <c r="G169" s="460">
        <v>0</v>
      </c>
      <c r="H169" s="462">
        <v>1</v>
      </c>
      <c r="I169" s="459">
        <v>1.45</v>
      </c>
      <c r="J169" s="460">
        <v>1.45</v>
      </c>
      <c r="K169" s="470" t="s">
        <v>271</v>
      </c>
    </row>
    <row r="170" spans="1:11" ht="14.4" customHeight="1" thickBot="1" x14ac:dyDescent="0.35">
      <c r="A170" s="478" t="s">
        <v>432</v>
      </c>
      <c r="B170" s="459">
        <v>3938.00000000001</v>
      </c>
      <c r="C170" s="459">
        <v>4523.4503500000001</v>
      </c>
      <c r="D170" s="460">
        <v>585.45034999999302</v>
      </c>
      <c r="E170" s="461">
        <v>1.148666924834</v>
      </c>
      <c r="F170" s="459">
        <v>4142.5025342461804</v>
      </c>
      <c r="G170" s="460">
        <v>3106.8769006846401</v>
      </c>
      <c r="H170" s="462">
        <v>249.81200000000101</v>
      </c>
      <c r="I170" s="459">
        <v>2574.5573199999999</v>
      </c>
      <c r="J170" s="460">
        <v>-532.31958068463405</v>
      </c>
      <c r="K170" s="463">
        <v>0.62149806758500004</v>
      </c>
    </row>
    <row r="171" spans="1:11" ht="14.4" customHeight="1" thickBot="1" x14ac:dyDescent="0.35">
      <c r="A171" s="479" t="s">
        <v>433</v>
      </c>
      <c r="B171" s="459">
        <v>3713.00000000001</v>
      </c>
      <c r="C171" s="459">
        <v>3861.9349999999999</v>
      </c>
      <c r="D171" s="460">
        <v>148.93499999999401</v>
      </c>
      <c r="E171" s="461">
        <v>1.040111769458</v>
      </c>
      <c r="F171" s="459">
        <v>4077.5025342461799</v>
      </c>
      <c r="G171" s="460">
        <v>3058.1269006846401</v>
      </c>
      <c r="H171" s="462">
        <v>237.62</v>
      </c>
      <c r="I171" s="459">
        <v>2375.4160000000002</v>
      </c>
      <c r="J171" s="460">
        <v>-682.71090068463297</v>
      </c>
      <c r="K171" s="463">
        <v>0.582566406777</v>
      </c>
    </row>
    <row r="172" spans="1:11" ht="14.4" customHeight="1" thickBot="1" x14ac:dyDescent="0.35">
      <c r="A172" s="480" t="s">
        <v>434</v>
      </c>
      <c r="B172" s="464">
        <v>3713.00000000001</v>
      </c>
      <c r="C172" s="464">
        <v>3844.0839999999998</v>
      </c>
      <c r="D172" s="465">
        <v>131.08399999999401</v>
      </c>
      <c r="E172" s="471">
        <v>1.0353040667919999</v>
      </c>
      <c r="F172" s="464">
        <v>4077.5025342461799</v>
      </c>
      <c r="G172" s="465">
        <v>3058.1269006846401</v>
      </c>
      <c r="H172" s="467">
        <v>237.62</v>
      </c>
      <c r="I172" s="464">
        <v>2372.2759999999998</v>
      </c>
      <c r="J172" s="465">
        <v>-685.85090068463296</v>
      </c>
      <c r="K172" s="472">
        <v>0.58179632754900001</v>
      </c>
    </row>
    <row r="173" spans="1:11" ht="14.4" customHeight="1" thickBot="1" x14ac:dyDescent="0.35">
      <c r="A173" s="481" t="s">
        <v>435</v>
      </c>
      <c r="B173" s="459">
        <v>590.00000000000102</v>
      </c>
      <c r="C173" s="459">
        <v>594.34299999999996</v>
      </c>
      <c r="D173" s="460">
        <v>4.3429999999989999</v>
      </c>
      <c r="E173" s="461">
        <v>1.0073610169489999</v>
      </c>
      <c r="F173" s="459">
        <v>631.64159242882397</v>
      </c>
      <c r="G173" s="460">
        <v>473.73119432161798</v>
      </c>
      <c r="H173" s="462">
        <v>48.343000000000004</v>
      </c>
      <c r="I173" s="459">
        <v>435.08699999999999</v>
      </c>
      <c r="J173" s="460">
        <v>-38.644194321617</v>
      </c>
      <c r="K173" s="463">
        <v>0.68881942737000001</v>
      </c>
    </row>
    <row r="174" spans="1:11" ht="14.4" customHeight="1" thickBot="1" x14ac:dyDescent="0.35">
      <c r="A174" s="481" t="s">
        <v>436</v>
      </c>
      <c r="B174" s="459">
        <v>2569</v>
      </c>
      <c r="C174" s="459">
        <v>2696.7370000000001</v>
      </c>
      <c r="D174" s="460">
        <v>127.736999999996</v>
      </c>
      <c r="E174" s="461">
        <v>1.049722460101</v>
      </c>
      <c r="F174" s="459">
        <v>2858.1526198895999</v>
      </c>
      <c r="G174" s="460">
        <v>2143.6144649172002</v>
      </c>
      <c r="H174" s="462">
        <v>164.03299999999999</v>
      </c>
      <c r="I174" s="459">
        <v>1705.248</v>
      </c>
      <c r="J174" s="460">
        <v>-438.36646491719802</v>
      </c>
      <c r="K174" s="463">
        <v>0.59662594227200005</v>
      </c>
    </row>
    <row r="175" spans="1:11" ht="14.4" customHeight="1" thickBot="1" x14ac:dyDescent="0.35">
      <c r="A175" s="481" t="s">
        <v>437</v>
      </c>
      <c r="B175" s="459">
        <v>537.00000000000102</v>
      </c>
      <c r="C175" s="459">
        <v>538.36800000000005</v>
      </c>
      <c r="D175" s="460">
        <v>1.367999999999</v>
      </c>
      <c r="E175" s="461">
        <v>1.0025474860329999</v>
      </c>
      <c r="F175" s="459">
        <v>572.15382503490605</v>
      </c>
      <c r="G175" s="460">
        <v>429.11536877617903</v>
      </c>
      <c r="H175" s="462">
        <v>24.312999999999999</v>
      </c>
      <c r="I175" s="459">
        <v>223.56</v>
      </c>
      <c r="J175" s="460">
        <v>-205.55536877617899</v>
      </c>
      <c r="K175" s="463">
        <v>0.39073408271999999</v>
      </c>
    </row>
    <row r="176" spans="1:11" ht="14.4" customHeight="1" thickBot="1" x14ac:dyDescent="0.35">
      <c r="A176" s="481" t="s">
        <v>438</v>
      </c>
      <c r="B176" s="459">
        <v>2</v>
      </c>
      <c r="C176" s="459">
        <v>2.2320000000000002</v>
      </c>
      <c r="D176" s="460">
        <v>0.23199999999900001</v>
      </c>
      <c r="E176" s="461">
        <v>1.1160000000000001</v>
      </c>
      <c r="F176" s="459">
        <v>2.372071403719</v>
      </c>
      <c r="G176" s="460">
        <v>1.7790535527889999</v>
      </c>
      <c r="H176" s="462">
        <v>0.29499999999999998</v>
      </c>
      <c r="I176" s="459">
        <v>2.6549999999999998</v>
      </c>
      <c r="J176" s="460">
        <v>0.87594644721000003</v>
      </c>
      <c r="K176" s="463">
        <v>1.1192749070850001</v>
      </c>
    </row>
    <row r="177" spans="1:11" ht="14.4" customHeight="1" thickBot="1" x14ac:dyDescent="0.35">
      <c r="A177" s="481" t="s">
        <v>439</v>
      </c>
      <c r="B177" s="459">
        <v>15</v>
      </c>
      <c r="C177" s="459">
        <v>12.404</v>
      </c>
      <c r="D177" s="460">
        <v>-2.5960000000000001</v>
      </c>
      <c r="E177" s="461">
        <v>0.82693333333300001</v>
      </c>
      <c r="F177" s="459">
        <v>13.182425489131001</v>
      </c>
      <c r="G177" s="460">
        <v>9.8868191168480006</v>
      </c>
      <c r="H177" s="462">
        <v>0.63600000000000001</v>
      </c>
      <c r="I177" s="459">
        <v>5.726</v>
      </c>
      <c r="J177" s="460">
        <v>-4.1608191168479998</v>
      </c>
      <c r="K177" s="463">
        <v>0.43436619495500001</v>
      </c>
    </row>
    <row r="178" spans="1:11" ht="14.4" customHeight="1" thickBot="1" x14ac:dyDescent="0.35">
      <c r="A178" s="480" t="s">
        <v>440</v>
      </c>
      <c r="B178" s="464">
        <v>0</v>
      </c>
      <c r="C178" s="464">
        <v>17.850999999999999</v>
      </c>
      <c r="D178" s="465">
        <v>17.850999999999999</v>
      </c>
      <c r="E178" s="466" t="s">
        <v>303</v>
      </c>
      <c r="F178" s="464">
        <v>0</v>
      </c>
      <c r="G178" s="465">
        <v>0</v>
      </c>
      <c r="H178" s="467">
        <v>0</v>
      </c>
      <c r="I178" s="464">
        <v>3.14</v>
      </c>
      <c r="J178" s="465">
        <v>3.14</v>
      </c>
      <c r="K178" s="468" t="s">
        <v>271</v>
      </c>
    </row>
    <row r="179" spans="1:11" ht="14.4" customHeight="1" thickBot="1" x14ac:dyDescent="0.35">
      <c r="A179" s="481" t="s">
        <v>441</v>
      </c>
      <c r="B179" s="459">
        <v>0</v>
      </c>
      <c r="C179" s="459">
        <v>0.115</v>
      </c>
      <c r="D179" s="460">
        <v>0.115</v>
      </c>
      <c r="E179" s="469" t="s">
        <v>303</v>
      </c>
      <c r="F179" s="459">
        <v>0</v>
      </c>
      <c r="G179" s="460">
        <v>0</v>
      </c>
      <c r="H179" s="462">
        <v>0</v>
      </c>
      <c r="I179" s="459">
        <v>3.14</v>
      </c>
      <c r="J179" s="460">
        <v>3.14</v>
      </c>
      <c r="K179" s="470" t="s">
        <v>303</v>
      </c>
    </row>
    <row r="180" spans="1:11" ht="14.4" customHeight="1" thickBot="1" x14ac:dyDescent="0.35">
      <c r="A180" s="481" t="s">
        <v>442</v>
      </c>
      <c r="B180" s="459">
        <v>0</v>
      </c>
      <c r="C180" s="459">
        <v>17.736000000000001</v>
      </c>
      <c r="D180" s="460">
        <v>17.736000000000001</v>
      </c>
      <c r="E180" s="469" t="s">
        <v>303</v>
      </c>
      <c r="F180" s="459">
        <v>0</v>
      </c>
      <c r="G180" s="460">
        <v>0</v>
      </c>
      <c r="H180" s="462">
        <v>0</v>
      </c>
      <c r="I180" s="459">
        <v>0</v>
      </c>
      <c r="J180" s="460">
        <v>0</v>
      </c>
      <c r="K180" s="470" t="s">
        <v>271</v>
      </c>
    </row>
    <row r="181" spans="1:11" ht="14.4" customHeight="1" thickBot="1" x14ac:dyDescent="0.35">
      <c r="A181" s="479" t="s">
        <v>443</v>
      </c>
      <c r="B181" s="459">
        <v>225</v>
      </c>
      <c r="C181" s="459">
        <v>661.51535000000001</v>
      </c>
      <c r="D181" s="460">
        <v>436.51535000000001</v>
      </c>
      <c r="E181" s="461">
        <v>2.940068222222</v>
      </c>
      <c r="F181" s="459">
        <v>65</v>
      </c>
      <c r="G181" s="460">
        <v>48.75</v>
      </c>
      <c r="H181" s="462">
        <v>12.192</v>
      </c>
      <c r="I181" s="459">
        <v>199.14132000000001</v>
      </c>
      <c r="J181" s="460">
        <v>150.39132000000001</v>
      </c>
      <c r="K181" s="463">
        <v>3.063712615384</v>
      </c>
    </row>
    <row r="182" spans="1:11" ht="14.4" customHeight="1" thickBot="1" x14ac:dyDescent="0.35">
      <c r="A182" s="480" t="s">
        <v>444</v>
      </c>
      <c r="B182" s="464">
        <v>225</v>
      </c>
      <c r="C182" s="464">
        <v>256.20706999999999</v>
      </c>
      <c r="D182" s="465">
        <v>31.207069999999</v>
      </c>
      <c r="E182" s="471">
        <v>1.1386980888880001</v>
      </c>
      <c r="F182" s="464">
        <v>65</v>
      </c>
      <c r="G182" s="465">
        <v>48.75</v>
      </c>
      <c r="H182" s="467">
        <v>0</v>
      </c>
      <c r="I182" s="464">
        <v>106.0445</v>
      </c>
      <c r="J182" s="465">
        <v>57.294499999999999</v>
      </c>
      <c r="K182" s="472">
        <v>1.6314538461529999</v>
      </c>
    </row>
    <row r="183" spans="1:11" ht="14.4" customHeight="1" thickBot="1" x14ac:dyDescent="0.35">
      <c r="A183" s="481" t="s">
        <v>445</v>
      </c>
      <c r="B183" s="459">
        <v>225</v>
      </c>
      <c r="C183" s="459">
        <v>256.20706999999999</v>
      </c>
      <c r="D183" s="460">
        <v>31.207069999999</v>
      </c>
      <c r="E183" s="461">
        <v>1.1386980888880001</v>
      </c>
      <c r="F183" s="459">
        <v>65</v>
      </c>
      <c r="G183" s="460">
        <v>48.75</v>
      </c>
      <c r="H183" s="462">
        <v>0</v>
      </c>
      <c r="I183" s="459">
        <v>106.0445</v>
      </c>
      <c r="J183" s="460">
        <v>57.294499999999999</v>
      </c>
      <c r="K183" s="463">
        <v>1.6314538461529999</v>
      </c>
    </row>
    <row r="184" spans="1:11" ht="14.4" customHeight="1" thickBot="1" x14ac:dyDescent="0.35">
      <c r="A184" s="480" t="s">
        <v>446</v>
      </c>
      <c r="B184" s="464">
        <v>0</v>
      </c>
      <c r="C184" s="464">
        <v>52.242980000000003</v>
      </c>
      <c r="D184" s="465">
        <v>52.242980000000003</v>
      </c>
      <c r="E184" s="466" t="s">
        <v>271</v>
      </c>
      <c r="F184" s="464">
        <v>0</v>
      </c>
      <c r="G184" s="465">
        <v>0</v>
      </c>
      <c r="H184" s="467">
        <v>0</v>
      </c>
      <c r="I184" s="464">
        <v>15.536</v>
      </c>
      <c r="J184" s="465">
        <v>15.536</v>
      </c>
      <c r="K184" s="468" t="s">
        <v>271</v>
      </c>
    </row>
    <row r="185" spans="1:11" ht="14.4" customHeight="1" thickBot="1" x14ac:dyDescent="0.35">
      <c r="A185" s="481" t="s">
        <v>447</v>
      </c>
      <c r="B185" s="459">
        <v>0</v>
      </c>
      <c r="C185" s="459">
        <v>23.16</v>
      </c>
      <c r="D185" s="460">
        <v>23.16</v>
      </c>
      <c r="E185" s="469" t="s">
        <v>271</v>
      </c>
      <c r="F185" s="459">
        <v>0</v>
      </c>
      <c r="G185" s="460">
        <v>0</v>
      </c>
      <c r="H185" s="462">
        <v>0</v>
      </c>
      <c r="I185" s="459">
        <v>15.536</v>
      </c>
      <c r="J185" s="460">
        <v>15.536</v>
      </c>
      <c r="K185" s="470" t="s">
        <v>271</v>
      </c>
    </row>
    <row r="186" spans="1:11" ht="14.4" customHeight="1" thickBot="1" x14ac:dyDescent="0.35">
      <c r="A186" s="481" t="s">
        <v>448</v>
      </c>
      <c r="B186" s="459">
        <v>0</v>
      </c>
      <c r="C186" s="459">
        <v>3.99</v>
      </c>
      <c r="D186" s="460">
        <v>3.99</v>
      </c>
      <c r="E186" s="469" t="s">
        <v>271</v>
      </c>
      <c r="F186" s="459">
        <v>0</v>
      </c>
      <c r="G186" s="460">
        <v>0</v>
      </c>
      <c r="H186" s="462">
        <v>0</v>
      </c>
      <c r="I186" s="459">
        <v>0</v>
      </c>
      <c r="J186" s="460">
        <v>0</v>
      </c>
      <c r="K186" s="470" t="s">
        <v>271</v>
      </c>
    </row>
    <row r="187" spans="1:11" ht="14.4" customHeight="1" thickBot="1" x14ac:dyDescent="0.35">
      <c r="A187" s="481" t="s">
        <v>449</v>
      </c>
      <c r="B187" s="459">
        <v>0</v>
      </c>
      <c r="C187" s="459">
        <v>25.092980000000001</v>
      </c>
      <c r="D187" s="460">
        <v>25.092980000000001</v>
      </c>
      <c r="E187" s="469" t="s">
        <v>303</v>
      </c>
      <c r="F187" s="459">
        <v>0</v>
      </c>
      <c r="G187" s="460">
        <v>0</v>
      </c>
      <c r="H187" s="462">
        <v>0</v>
      </c>
      <c r="I187" s="459">
        <v>0</v>
      </c>
      <c r="J187" s="460">
        <v>0</v>
      </c>
      <c r="K187" s="470" t="s">
        <v>271</v>
      </c>
    </row>
    <row r="188" spans="1:11" ht="14.4" customHeight="1" thickBot="1" x14ac:dyDescent="0.35">
      <c r="A188" s="480" t="s">
        <v>450</v>
      </c>
      <c r="B188" s="464">
        <v>0</v>
      </c>
      <c r="C188" s="464">
        <v>21.245999999999999</v>
      </c>
      <c r="D188" s="465">
        <v>21.245999999999999</v>
      </c>
      <c r="E188" s="466" t="s">
        <v>271</v>
      </c>
      <c r="F188" s="464">
        <v>0</v>
      </c>
      <c r="G188" s="465">
        <v>0</v>
      </c>
      <c r="H188" s="467">
        <v>12.192</v>
      </c>
      <c r="I188" s="464">
        <v>12.192</v>
      </c>
      <c r="J188" s="465">
        <v>12.192</v>
      </c>
      <c r="K188" s="468" t="s">
        <v>271</v>
      </c>
    </row>
    <row r="189" spans="1:11" ht="14.4" customHeight="1" thickBot="1" x14ac:dyDescent="0.35">
      <c r="A189" s="481" t="s">
        <v>451</v>
      </c>
      <c r="B189" s="459">
        <v>0</v>
      </c>
      <c r="C189" s="459">
        <v>21.245999999999999</v>
      </c>
      <c r="D189" s="460">
        <v>21.245999999999999</v>
      </c>
      <c r="E189" s="469" t="s">
        <v>303</v>
      </c>
      <c r="F189" s="459">
        <v>0</v>
      </c>
      <c r="G189" s="460">
        <v>0</v>
      </c>
      <c r="H189" s="462">
        <v>12.192</v>
      </c>
      <c r="I189" s="459">
        <v>12.192</v>
      </c>
      <c r="J189" s="460">
        <v>12.192</v>
      </c>
      <c r="K189" s="470" t="s">
        <v>271</v>
      </c>
    </row>
    <row r="190" spans="1:11" ht="14.4" customHeight="1" thickBot="1" x14ac:dyDescent="0.35">
      <c r="A190" s="480" t="s">
        <v>452</v>
      </c>
      <c r="B190" s="464">
        <v>0</v>
      </c>
      <c r="C190" s="464">
        <v>287.07350000000002</v>
      </c>
      <c r="D190" s="465">
        <v>287.07350000000002</v>
      </c>
      <c r="E190" s="466" t="s">
        <v>271</v>
      </c>
      <c r="F190" s="464">
        <v>0</v>
      </c>
      <c r="G190" s="465">
        <v>0</v>
      </c>
      <c r="H190" s="467">
        <v>0</v>
      </c>
      <c r="I190" s="464">
        <v>0</v>
      </c>
      <c r="J190" s="465">
        <v>0</v>
      </c>
      <c r="K190" s="468" t="s">
        <v>271</v>
      </c>
    </row>
    <row r="191" spans="1:11" ht="14.4" customHeight="1" thickBot="1" x14ac:dyDescent="0.35">
      <c r="A191" s="481" t="s">
        <v>453</v>
      </c>
      <c r="B191" s="459">
        <v>0</v>
      </c>
      <c r="C191" s="459">
        <v>287.07350000000002</v>
      </c>
      <c r="D191" s="460">
        <v>287.07350000000002</v>
      </c>
      <c r="E191" s="469" t="s">
        <v>271</v>
      </c>
      <c r="F191" s="459">
        <v>0</v>
      </c>
      <c r="G191" s="460">
        <v>0</v>
      </c>
      <c r="H191" s="462">
        <v>0</v>
      </c>
      <c r="I191" s="459">
        <v>0</v>
      </c>
      <c r="J191" s="460">
        <v>0</v>
      </c>
      <c r="K191" s="470" t="s">
        <v>271</v>
      </c>
    </row>
    <row r="192" spans="1:11" ht="14.4" customHeight="1" thickBot="1" x14ac:dyDescent="0.35">
      <c r="A192" s="480" t="s">
        <v>454</v>
      </c>
      <c r="B192" s="464">
        <v>0</v>
      </c>
      <c r="C192" s="464">
        <v>44.745799999999001</v>
      </c>
      <c r="D192" s="465">
        <v>44.745799999999001</v>
      </c>
      <c r="E192" s="466" t="s">
        <v>271</v>
      </c>
      <c r="F192" s="464">
        <v>0</v>
      </c>
      <c r="G192" s="465">
        <v>0</v>
      </c>
      <c r="H192" s="467">
        <v>0</v>
      </c>
      <c r="I192" s="464">
        <v>65.368819999999999</v>
      </c>
      <c r="J192" s="465">
        <v>65.368819999999999</v>
      </c>
      <c r="K192" s="468" t="s">
        <v>271</v>
      </c>
    </row>
    <row r="193" spans="1:11" ht="14.4" customHeight="1" thickBot="1" x14ac:dyDescent="0.35">
      <c r="A193" s="481" t="s">
        <v>455</v>
      </c>
      <c r="B193" s="459">
        <v>0</v>
      </c>
      <c r="C193" s="459">
        <v>7.26</v>
      </c>
      <c r="D193" s="460">
        <v>7.26</v>
      </c>
      <c r="E193" s="469" t="s">
        <v>271</v>
      </c>
      <c r="F193" s="459">
        <v>0</v>
      </c>
      <c r="G193" s="460">
        <v>0</v>
      </c>
      <c r="H193" s="462">
        <v>0</v>
      </c>
      <c r="I193" s="459">
        <v>65.368819999999999</v>
      </c>
      <c r="J193" s="460">
        <v>65.368819999999999</v>
      </c>
      <c r="K193" s="470" t="s">
        <v>271</v>
      </c>
    </row>
    <row r="194" spans="1:11" ht="14.4" customHeight="1" thickBot="1" x14ac:dyDescent="0.35">
      <c r="A194" s="481" t="s">
        <v>456</v>
      </c>
      <c r="B194" s="459">
        <v>0</v>
      </c>
      <c r="C194" s="459">
        <v>37.485799999999003</v>
      </c>
      <c r="D194" s="460">
        <v>37.485799999999003</v>
      </c>
      <c r="E194" s="469" t="s">
        <v>303</v>
      </c>
      <c r="F194" s="459">
        <v>0</v>
      </c>
      <c r="G194" s="460">
        <v>0</v>
      </c>
      <c r="H194" s="462">
        <v>0</v>
      </c>
      <c r="I194" s="459">
        <v>0</v>
      </c>
      <c r="J194" s="460">
        <v>0</v>
      </c>
      <c r="K194" s="463">
        <v>9</v>
      </c>
    </row>
    <row r="195" spans="1:11" ht="14.4" customHeight="1" thickBot="1" x14ac:dyDescent="0.35">
      <c r="A195" s="477" t="s">
        <v>457</v>
      </c>
      <c r="B195" s="459">
        <v>94507.920665483703</v>
      </c>
      <c r="C195" s="459">
        <v>96892.535749999995</v>
      </c>
      <c r="D195" s="460">
        <v>2384.6150845163102</v>
      </c>
      <c r="E195" s="461">
        <v>1.0252319072060001</v>
      </c>
      <c r="F195" s="459">
        <v>82137.815212772199</v>
      </c>
      <c r="G195" s="460">
        <v>61603.361409579098</v>
      </c>
      <c r="H195" s="462">
        <v>8230.3539500000006</v>
      </c>
      <c r="I195" s="459">
        <v>69020.454710000005</v>
      </c>
      <c r="J195" s="460">
        <v>7417.09330042087</v>
      </c>
      <c r="K195" s="463">
        <v>0.84030059152600001</v>
      </c>
    </row>
    <row r="196" spans="1:11" ht="14.4" customHeight="1" thickBot="1" x14ac:dyDescent="0.35">
      <c r="A196" s="478" t="s">
        <v>458</v>
      </c>
      <c r="B196" s="459">
        <v>35565.3574222592</v>
      </c>
      <c r="C196" s="459">
        <v>36013.756849999998</v>
      </c>
      <c r="D196" s="460">
        <v>448.39942774075502</v>
      </c>
      <c r="E196" s="461">
        <v>1.0126077582290001</v>
      </c>
      <c r="F196" s="459">
        <v>36208.076781638898</v>
      </c>
      <c r="G196" s="460">
        <v>27156.057586229199</v>
      </c>
      <c r="H196" s="462">
        <v>4144.1681600000002</v>
      </c>
      <c r="I196" s="459">
        <v>31125.928520000001</v>
      </c>
      <c r="J196" s="460">
        <v>3969.8709337708401</v>
      </c>
      <c r="K196" s="463">
        <v>0.85964048042899999</v>
      </c>
    </row>
    <row r="197" spans="1:11" ht="14.4" customHeight="1" thickBot="1" x14ac:dyDescent="0.35">
      <c r="A197" s="479" t="s">
        <v>459</v>
      </c>
      <c r="B197" s="459">
        <v>35565.1558626361</v>
      </c>
      <c r="C197" s="459">
        <v>36013.756849999998</v>
      </c>
      <c r="D197" s="460">
        <v>448.60098736388301</v>
      </c>
      <c r="E197" s="461">
        <v>1.0126134970159999</v>
      </c>
      <c r="F197" s="459">
        <v>36208.076781638898</v>
      </c>
      <c r="G197" s="460">
        <v>27156.057586229199</v>
      </c>
      <c r="H197" s="462">
        <v>4144.1681600000002</v>
      </c>
      <c r="I197" s="459">
        <v>31125.928520000001</v>
      </c>
      <c r="J197" s="460">
        <v>3969.8709337708401</v>
      </c>
      <c r="K197" s="463">
        <v>0.85964048042899999</v>
      </c>
    </row>
    <row r="198" spans="1:11" ht="14.4" customHeight="1" thickBot="1" x14ac:dyDescent="0.35">
      <c r="A198" s="480" t="s">
        <v>460</v>
      </c>
      <c r="B198" s="464">
        <v>242.054310179309</v>
      </c>
      <c r="C198" s="464">
        <v>342.99930000000001</v>
      </c>
      <c r="D198" s="465">
        <v>100.94498982069101</v>
      </c>
      <c r="E198" s="471">
        <v>1.4170344653060001</v>
      </c>
      <c r="F198" s="464">
        <v>331.76097034632602</v>
      </c>
      <c r="G198" s="465">
        <v>248.82072775974501</v>
      </c>
      <c r="H198" s="467">
        <v>18.922799999999999</v>
      </c>
      <c r="I198" s="464">
        <v>166.54354000000001</v>
      </c>
      <c r="J198" s="465">
        <v>-82.277187759743995</v>
      </c>
      <c r="K198" s="472">
        <v>0.50199859201599994</v>
      </c>
    </row>
    <row r="199" spans="1:11" ht="14.4" customHeight="1" thickBot="1" x14ac:dyDescent="0.35">
      <c r="A199" s="481" t="s">
        <v>461</v>
      </c>
      <c r="B199" s="459">
        <v>185</v>
      </c>
      <c r="C199" s="459">
        <v>277.51614999999998</v>
      </c>
      <c r="D199" s="460">
        <v>92.516149999999996</v>
      </c>
      <c r="E199" s="461">
        <v>1.5000872972970001</v>
      </c>
      <c r="F199" s="459">
        <v>268.51200553075398</v>
      </c>
      <c r="G199" s="460">
        <v>201.384004148066</v>
      </c>
      <c r="H199" s="462">
        <v>16.4772</v>
      </c>
      <c r="I199" s="459">
        <v>128.72370000000001</v>
      </c>
      <c r="J199" s="460">
        <v>-72.660304148064995</v>
      </c>
      <c r="K199" s="463">
        <v>0.47939644168000001</v>
      </c>
    </row>
    <row r="200" spans="1:11" ht="14.4" customHeight="1" thickBot="1" x14ac:dyDescent="0.35">
      <c r="A200" s="481" t="s">
        <v>462</v>
      </c>
      <c r="B200" s="459">
        <v>5.4310179308000001E-2</v>
      </c>
      <c r="C200" s="459">
        <v>0</v>
      </c>
      <c r="D200" s="460">
        <v>-5.4310179308000001E-2</v>
      </c>
      <c r="E200" s="461">
        <v>0</v>
      </c>
      <c r="F200" s="459">
        <v>0</v>
      </c>
      <c r="G200" s="460">
        <v>0</v>
      </c>
      <c r="H200" s="462">
        <v>0</v>
      </c>
      <c r="I200" s="459">
        <v>0</v>
      </c>
      <c r="J200" s="460">
        <v>0</v>
      </c>
      <c r="K200" s="463">
        <v>9</v>
      </c>
    </row>
    <row r="201" spans="1:11" ht="14.4" customHeight="1" thickBot="1" x14ac:dyDescent="0.35">
      <c r="A201" s="481" t="s">
        <v>463</v>
      </c>
      <c r="B201" s="459">
        <v>45</v>
      </c>
      <c r="C201" s="459">
        <v>21.544149999999998</v>
      </c>
      <c r="D201" s="460">
        <v>-23.455850000000002</v>
      </c>
      <c r="E201" s="461">
        <v>0.478758888888</v>
      </c>
      <c r="F201" s="459">
        <v>22.091522114543</v>
      </c>
      <c r="G201" s="460">
        <v>16.568641585906999</v>
      </c>
      <c r="H201" s="462">
        <v>2.4456000000000002</v>
      </c>
      <c r="I201" s="459">
        <v>32.688740000000003</v>
      </c>
      <c r="J201" s="460">
        <v>16.120098414091999</v>
      </c>
      <c r="K201" s="463">
        <v>1.4796961400169999</v>
      </c>
    </row>
    <row r="202" spans="1:11" ht="14.4" customHeight="1" thickBot="1" x14ac:dyDescent="0.35">
      <c r="A202" s="481" t="s">
        <v>464</v>
      </c>
      <c r="B202" s="459">
        <v>12</v>
      </c>
      <c r="C202" s="459">
        <v>43.939</v>
      </c>
      <c r="D202" s="460">
        <v>31.939</v>
      </c>
      <c r="E202" s="461">
        <v>3.6615833333330001</v>
      </c>
      <c r="F202" s="459">
        <v>41.157442701028003</v>
      </c>
      <c r="G202" s="460">
        <v>30.868082025770999</v>
      </c>
      <c r="H202" s="462">
        <v>0</v>
      </c>
      <c r="I202" s="459">
        <v>5.1311</v>
      </c>
      <c r="J202" s="460">
        <v>-25.736982025770999</v>
      </c>
      <c r="K202" s="463">
        <v>0.124670039323</v>
      </c>
    </row>
    <row r="203" spans="1:11" ht="14.4" customHeight="1" thickBot="1" x14ac:dyDescent="0.35">
      <c r="A203" s="480" t="s">
        <v>465</v>
      </c>
      <c r="B203" s="464">
        <v>153.101552456815</v>
      </c>
      <c r="C203" s="464">
        <v>98.137079999999997</v>
      </c>
      <c r="D203" s="465">
        <v>-54.964472456814001</v>
      </c>
      <c r="E203" s="471">
        <v>0.64099336959800002</v>
      </c>
      <c r="F203" s="464">
        <v>182.407386477763</v>
      </c>
      <c r="G203" s="465">
        <v>136.80553985832299</v>
      </c>
      <c r="H203" s="467">
        <v>6.2265199999999998</v>
      </c>
      <c r="I203" s="464">
        <v>83.736850000000004</v>
      </c>
      <c r="J203" s="465">
        <v>-53.068689858322003</v>
      </c>
      <c r="K203" s="472">
        <v>0.45906501713999998</v>
      </c>
    </row>
    <row r="204" spans="1:11" ht="14.4" customHeight="1" thickBot="1" x14ac:dyDescent="0.35">
      <c r="A204" s="481" t="s">
        <v>466</v>
      </c>
      <c r="B204" s="459">
        <v>150.101552456815</v>
      </c>
      <c r="C204" s="459">
        <v>91.637180000000001</v>
      </c>
      <c r="D204" s="460">
        <v>-58.464372456813997</v>
      </c>
      <c r="E204" s="461">
        <v>0.61050121401199997</v>
      </c>
      <c r="F204" s="459">
        <v>176.35716889928401</v>
      </c>
      <c r="G204" s="460">
        <v>132.267876674463</v>
      </c>
      <c r="H204" s="462">
        <v>6.4245200000000002</v>
      </c>
      <c r="I204" s="459">
        <v>82.169250000000005</v>
      </c>
      <c r="J204" s="460">
        <v>-50.098626674462999</v>
      </c>
      <c r="K204" s="463">
        <v>0.46592520458800002</v>
      </c>
    </row>
    <row r="205" spans="1:11" ht="14.4" customHeight="1" thickBot="1" x14ac:dyDescent="0.35">
      <c r="A205" s="481" t="s">
        <v>467</v>
      </c>
      <c r="B205" s="459">
        <v>3</v>
      </c>
      <c r="C205" s="459">
        <v>6.4999000000000002</v>
      </c>
      <c r="D205" s="460">
        <v>3.4998999999999998</v>
      </c>
      <c r="E205" s="461">
        <v>2.1666333333329999</v>
      </c>
      <c r="F205" s="459">
        <v>6.0502175784789998</v>
      </c>
      <c r="G205" s="460">
        <v>4.5376631838590002</v>
      </c>
      <c r="H205" s="462">
        <v>-0.19800000000000001</v>
      </c>
      <c r="I205" s="459">
        <v>1.5676000000000001</v>
      </c>
      <c r="J205" s="460">
        <v>-2.9700631838590001</v>
      </c>
      <c r="K205" s="463">
        <v>0.25909811997100002</v>
      </c>
    </row>
    <row r="206" spans="1:11" ht="14.4" customHeight="1" thickBot="1" x14ac:dyDescent="0.35">
      <c r="A206" s="480" t="s">
        <v>468</v>
      </c>
      <c r="B206" s="464">
        <v>118</v>
      </c>
      <c r="C206" s="464">
        <v>52.045189999999998</v>
      </c>
      <c r="D206" s="465">
        <v>-65.954809999999995</v>
      </c>
      <c r="E206" s="471">
        <v>0.44106093220300002</v>
      </c>
      <c r="F206" s="464">
        <v>51.941477110835997</v>
      </c>
      <c r="G206" s="465">
        <v>38.956107833127</v>
      </c>
      <c r="H206" s="467">
        <v>86.269800000000004</v>
      </c>
      <c r="I206" s="464">
        <v>120.22633999999999</v>
      </c>
      <c r="J206" s="465">
        <v>81.270232166872006</v>
      </c>
      <c r="K206" s="472">
        <v>2.3146500001030001</v>
      </c>
    </row>
    <row r="207" spans="1:11" ht="14.4" customHeight="1" thickBot="1" x14ac:dyDescent="0.35">
      <c r="A207" s="481" t="s">
        <v>469</v>
      </c>
      <c r="B207" s="459">
        <v>2</v>
      </c>
      <c r="C207" s="459">
        <v>1.6509100000000001</v>
      </c>
      <c r="D207" s="460">
        <v>-0.34909000000000001</v>
      </c>
      <c r="E207" s="461">
        <v>0.82545500000000005</v>
      </c>
      <c r="F207" s="459">
        <v>1.539939523306</v>
      </c>
      <c r="G207" s="460">
        <v>1.154954642479</v>
      </c>
      <c r="H207" s="462">
        <v>0</v>
      </c>
      <c r="I207" s="459">
        <v>1.7855000000000001</v>
      </c>
      <c r="J207" s="460">
        <v>0.63054535751999996</v>
      </c>
      <c r="K207" s="463">
        <v>1.1594611171260001</v>
      </c>
    </row>
    <row r="208" spans="1:11" ht="14.4" customHeight="1" thickBot="1" x14ac:dyDescent="0.35">
      <c r="A208" s="481" t="s">
        <v>470</v>
      </c>
      <c r="B208" s="459">
        <v>116</v>
      </c>
      <c r="C208" s="459">
        <v>50.394280000000002</v>
      </c>
      <c r="D208" s="460">
        <v>-65.605720000000005</v>
      </c>
      <c r="E208" s="461">
        <v>0.43443344827500002</v>
      </c>
      <c r="F208" s="459">
        <v>50.401537587530001</v>
      </c>
      <c r="G208" s="460">
        <v>37.801153190648002</v>
      </c>
      <c r="H208" s="462">
        <v>86.269800000000004</v>
      </c>
      <c r="I208" s="459">
        <v>118.44083999999999</v>
      </c>
      <c r="J208" s="460">
        <v>80.639686809351005</v>
      </c>
      <c r="K208" s="463">
        <v>2.3499449752750001</v>
      </c>
    </row>
    <row r="209" spans="1:11" ht="14.4" customHeight="1" thickBot="1" x14ac:dyDescent="0.35">
      <c r="A209" s="480" t="s">
        <v>471</v>
      </c>
      <c r="B209" s="464">
        <v>4</v>
      </c>
      <c r="C209" s="464">
        <v>0.36180000000000001</v>
      </c>
      <c r="D209" s="465">
        <v>-3.6381999999999999</v>
      </c>
      <c r="E209" s="471">
        <v>9.0450000000000003E-2</v>
      </c>
      <c r="F209" s="464">
        <v>0.36065606001099998</v>
      </c>
      <c r="G209" s="465">
        <v>0.270492045008</v>
      </c>
      <c r="H209" s="467">
        <v>0</v>
      </c>
      <c r="I209" s="464">
        <v>0</v>
      </c>
      <c r="J209" s="465">
        <v>-0.270492045008</v>
      </c>
      <c r="K209" s="472">
        <v>0</v>
      </c>
    </row>
    <row r="210" spans="1:11" ht="14.4" customHeight="1" thickBot="1" x14ac:dyDescent="0.35">
      <c r="A210" s="481" t="s">
        <v>472</v>
      </c>
      <c r="B210" s="459">
        <v>4</v>
      </c>
      <c r="C210" s="459">
        <v>0.36180000000000001</v>
      </c>
      <c r="D210" s="460">
        <v>-3.6381999999999999</v>
      </c>
      <c r="E210" s="461">
        <v>9.0450000000000003E-2</v>
      </c>
      <c r="F210" s="459">
        <v>0.36065606001099998</v>
      </c>
      <c r="G210" s="460">
        <v>0.270492045008</v>
      </c>
      <c r="H210" s="462">
        <v>0</v>
      </c>
      <c r="I210" s="459">
        <v>0</v>
      </c>
      <c r="J210" s="460">
        <v>-0.270492045008</v>
      </c>
      <c r="K210" s="463">
        <v>0</v>
      </c>
    </row>
    <row r="211" spans="1:11" ht="14.4" customHeight="1" thickBot="1" x14ac:dyDescent="0.35">
      <c r="A211" s="480" t="s">
        <v>473</v>
      </c>
      <c r="B211" s="464">
        <v>35048</v>
      </c>
      <c r="C211" s="464">
        <v>34482.800369999997</v>
      </c>
      <c r="D211" s="465">
        <v>-565.19962999998802</v>
      </c>
      <c r="E211" s="471">
        <v>0.98387355540900001</v>
      </c>
      <c r="F211" s="464">
        <v>35641.606291643897</v>
      </c>
      <c r="G211" s="465">
        <v>26731.204718732999</v>
      </c>
      <c r="H211" s="467">
        <v>3538.8830800000001</v>
      </c>
      <c r="I211" s="464">
        <v>28835.829559999998</v>
      </c>
      <c r="J211" s="465">
        <v>2104.6248412670402</v>
      </c>
      <c r="K211" s="472">
        <v>0.80904966302699999</v>
      </c>
    </row>
    <row r="212" spans="1:11" ht="14.4" customHeight="1" thickBot="1" x14ac:dyDescent="0.35">
      <c r="A212" s="481" t="s">
        <v>474</v>
      </c>
      <c r="B212" s="459">
        <v>17289</v>
      </c>
      <c r="C212" s="459">
        <v>14265.827289999999</v>
      </c>
      <c r="D212" s="460">
        <v>-3023.1727099999898</v>
      </c>
      <c r="E212" s="461">
        <v>0.82513894904200003</v>
      </c>
      <c r="F212" s="459">
        <v>15099.49930286</v>
      </c>
      <c r="G212" s="460">
        <v>11324.624477145</v>
      </c>
      <c r="H212" s="462">
        <v>1566.4664499999999</v>
      </c>
      <c r="I212" s="459">
        <v>12401.35936</v>
      </c>
      <c r="J212" s="460">
        <v>1076.73488285503</v>
      </c>
      <c r="K212" s="463">
        <v>0.82130931041199995</v>
      </c>
    </row>
    <row r="213" spans="1:11" ht="14.4" customHeight="1" thickBot="1" x14ac:dyDescent="0.35">
      <c r="A213" s="481" t="s">
        <v>475</v>
      </c>
      <c r="B213" s="459">
        <v>17759</v>
      </c>
      <c r="C213" s="459">
        <v>20216.97308</v>
      </c>
      <c r="D213" s="460">
        <v>2457.9730800000002</v>
      </c>
      <c r="E213" s="461">
        <v>1.138407178332</v>
      </c>
      <c r="F213" s="459">
        <v>20542.106988783999</v>
      </c>
      <c r="G213" s="460">
        <v>15406.580241588001</v>
      </c>
      <c r="H213" s="462">
        <v>1972.4166299999999</v>
      </c>
      <c r="I213" s="459">
        <v>16434.4702</v>
      </c>
      <c r="J213" s="460">
        <v>1027.8899584120099</v>
      </c>
      <c r="K213" s="463">
        <v>0.80003819515499996</v>
      </c>
    </row>
    <row r="214" spans="1:11" ht="14.4" customHeight="1" thickBot="1" x14ac:dyDescent="0.35">
      <c r="A214" s="480" t="s">
        <v>476</v>
      </c>
      <c r="B214" s="464">
        <v>0</v>
      </c>
      <c r="C214" s="464">
        <v>1037.41311</v>
      </c>
      <c r="D214" s="465">
        <v>1037.41311</v>
      </c>
      <c r="E214" s="466" t="s">
        <v>271</v>
      </c>
      <c r="F214" s="464">
        <v>0</v>
      </c>
      <c r="G214" s="465">
        <v>0</v>
      </c>
      <c r="H214" s="467">
        <v>493.86595999999997</v>
      </c>
      <c r="I214" s="464">
        <v>1919.59223</v>
      </c>
      <c r="J214" s="465">
        <v>1919.59223</v>
      </c>
      <c r="K214" s="468" t="s">
        <v>271</v>
      </c>
    </row>
    <row r="215" spans="1:11" ht="14.4" customHeight="1" thickBot="1" x14ac:dyDescent="0.35">
      <c r="A215" s="481" t="s">
        <v>477</v>
      </c>
      <c r="B215" s="459">
        <v>0</v>
      </c>
      <c r="C215" s="459">
        <v>790.75989000000004</v>
      </c>
      <c r="D215" s="460">
        <v>790.75989000000004</v>
      </c>
      <c r="E215" s="469" t="s">
        <v>271</v>
      </c>
      <c r="F215" s="459">
        <v>0</v>
      </c>
      <c r="G215" s="460">
        <v>0</v>
      </c>
      <c r="H215" s="462">
        <v>0</v>
      </c>
      <c r="I215" s="459">
        <v>833.88873000000001</v>
      </c>
      <c r="J215" s="460">
        <v>833.88873000000001</v>
      </c>
      <c r="K215" s="470" t="s">
        <v>271</v>
      </c>
    </row>
    <row r="216" spans="1:11" ht="14.4" customHeight="1" thickBot="1" x14ac:dyDescent="0.35">
      <c r="A216" s="481" t="s">
        <v>478</v>
      </c>
      <c r="B216" s="459">
        <v>0</v>
      </c>
      <c r="C216" s="459">
        <v>246.65322</v>
      </c>
      <c r="D216" s="460">
        <v>246.65322</v>
      </c>
      <c r="E216" s="469" t="s">
        <v>271</v>
      </c>
      <c r="F216" s="459">
        <v>0</v>
      </c>
      <c r="G216" s="460">
        <v>0</v>
      </c>
      <c r="H216" s="462">
        <v>493.86595999999997</v>
      </c>
      <c r="I216" s="459">
        <v>1085.7035000000001</v>
      </c>
      <c r="J216" s="460">
        <v>1085.7035000000001</v>
      </c>
      <c r="K216" s="470" t="s">
        <v>271</v>
      </c>
    </row>
    <row r="217" spans="1:11" ht="14.4" customHeight="1" thickBot="1" x14ac:dyDescent="0.35">
      <c r="A217" s="479" t="s">
        <v>479</v>
      </c>
      <c r="B217" s="459">
        <v>0.20155962313</v>
      </c>
      <c r="C217" s="459">
        <v>0</v>
      </c>
      <c r="D217" s="460">
        <v>-0.20155962313</v>
      </c>
      <c r="E217" s="461">
        <v>0</v>
      </c>
      <c r="F217" s="459">
        <v>0</v>
      </c>
      <c r="G217" s="460">
        <v>0</v>
      </c>
      <c r="H217" s="462">
        <v>0</v>
      </c>
      <c r="I217" s="459">
        <v>0</v>
      </c>
      <c r="J217" s="460">
        <v>0</v>
      </c>
      <c r="K217" s="463">
        <v>9</v>
      </c>
    </row>
    <row r="218" spans="1:11" ht="14.4" customHeight="1" thickBot="1" x14ac:dyDescent="0.35">
      <c r="A218" s="480" t="s">
        <v>480</v>
      </c>
      <c r="B218" s="464">
        <v>0.20155962313</v>
      </c>
      <c r="C218" s="464">
        <v>0</v>
      </c>
      <c r="D218" s="465">
        <v>-0.20155962313</v>
      </c>
      <c r="E218" s="471">
        <v>0</v>
      </c>
      <c r="F218" s="464">
        <v>0</v>
      </c>
      <c r="G218" s="465">
        <v>0</v>
      </c>
      <c r="H218" s="467">
        <v>0</v>
      </c>
      <c r="I218" s="464">
        <v>0</v>
      </c>
      <c r="J218" s="465">
        <v>0</v>
      </c>
      <c r="K218" s="472">
        <v>9</v>
      </c>
    </row>
    <row r="219" spans="1:11" ht="14.4" customHeight="1" thickBot="1" x14ac:dyDescent="0.35">
      <c r="A219" s="481" t="s">
        <v>481</v>
      </c>
      <c r="B219" s="459">
        <v>0.20155962313</v>
      </c>
      <c r="C219" s="459">
        <v>0</v>
      </c>
      <c r="D219" s="460">
        <v>-0.20155962313</v>
      </c>
      <c r="E219" s="461">
        <v>0</v>
      </c>
      <c r="F219" s="459">
        <v>0</v>
      </c>
      <c r="G219" s="460">
        <v>0</v>
      </c>
      <c r="H219" s="462">
        <v>0</v>
      </c>
      <c r="I219" s="459">
        <v>0</v>
      </c>
      <c r="J219" s="460">
        <v>0</v>
      </c>
      <c r="K219" s="463">
        <v>9</v>
      </c>
    </row>
    <row r="220" spans="1:11" ht="14.4" customHeight="1" thickBot="1" x14ac:dyDescent="0.35">
      <c r="A220" s="478" t="s">
        <v>482</v>
      </c>
      <c r="B220" s="459">
        <v>58392.563243224497</v>
      </c>
      <c r="C220" s="459">
        <v>60310.478900000002</v>
      </c>
      <c r="D220" s="460">
        <v>1917.9156567755599</v>
      </c>
      <c r="E220" s="461">
        <v>1.032845204085</v>
      </c>
      <c r="F220" s="459">
        <v>45792.204012689603</v>
      </c>
      <c r="G220" s="460">
        <v>34344.153009517198</v>
      </c>
      <c r="H220" s="462">
        <v>4086.18579</v>
      </c>
      <c r="I220" s="459">
        <v>37562.349280000002</v>
      </c>
      <c r="J220" s="460">
        <v>3218.1962704827902</v>
      </c>
      <c r="K220" s="463">
        <v>0.82027825674400001</v>
      </c>
    </row>
    <row r="221" spans="1:11" ht="14.4" customHeight="1" thickBot="1" x14ac:dyDescent="0.35">
      <c r="A221" s="479" t="s">
        <v>483</v>
      </c>
      <c r="B221" s="459">
        <v>58050</v>
      </c>
      <c r="C221" s="459">
        <v>54970.428249999997</v>
      </c>
      <c r="D221" s="460">
        <v>-3079.5717499999801</v>
      </c>
      <c r="E221" s="461">
        <v>0.94694966838899997</v>
      </c>
      <c r="F221" s="459">
        <v>45390</v>
      </c>
      <c r="G221" s="460">
        <v>34042.5</v>
      </c>
      <c r="H221" s="462">
        <v>4050.9182999999998</v>
      </c>
      <c r="I221" s="459">
        <v>37155.630250000002</v>
      </c>
      <c r="J221" s="460">
        <v>3113.1302500000002</v>
      </c>
      <c r="K221" s="463">
        <v>0.81858625798600004</v>
      </c>
    </row>
    <row r="222" spans="1:11" ht="14.4" customHeight="1" thickBot="1" x14ac:dyDescent="0.35">
      <c r="A222" s="480" t="s">
        <v>484</v>
      </c>
      <c r="B222" s="464">
        <v>58050</v>
      </c>
      <c r="C222" s="464">
        <v>54970.428249999997</v>
      </c>
      <c r="D222" s="465">
        <v>-3079.5717499999801</v>
      </c>
      <c r="E222" s="471">
        <v>0.94694966838899997</v>
      </c>
      <c r="F222" s="464">
        <v>45390</v>
      </c>
      <c r="G222" s="465">
        <v>34042.5</v>
      </c>
      <c r="H222" s="467">
        <v>4050.9182999999998</v>
      </c>
      <c r="I222" s="464">
        <v>37155.630250000002</v>
      </c>
      <c r="J222" s="465">
        <v>3113.1302500000002</v>
      </c>
      <c r="K222" s="472">
        <v>0.81858625798600004</v>
      </c>
    </row>
    <row r="223" spans="1:11" ht="14.4" customHeight="1" thickBot="1" x14ac:dyDescent="0.35">
      <c r="A223" s="481" t="s">
        <v>485</v>
      </c>
      <c r="B223" s="459">
        <v>20950</v>
      </c>
      <c r="C223" s="459">
        <v>12349.5445</v>
      </c>
      <c r="D223" s="460">
        <v>-8600.4555</v>
      </c>
      <c r="E223" s="461">
        <v>0.58947706443900005</v>
      </c>
      <c r="F223" s="459">
        <v>14740</v>
      </c>
      <c r="G223" s="460">
        <v>11055</v>
      </c>
      <c r="H223" s="462">
        <v>897.56949999999995</v>
      </c>
      <c r="I223" s="459">
        <v>9754.7754999999997</v>
      </c>
      <c r="J223" s="460">
        <v>-1300.2245</v>
      </c>
      <c r="K223" s="463">
        <v>0.66178938263200004</v>
      </c>
    </row>
    <row r="224" spans="1:11" ht="14.4" customHeight="1" thickBot="1" x14ac:dyDescent="0.35">
      <c r="A224" s="481" t="s">
        <v>486</v>
      </c>
      <c r="B224" s="459">
        <v>37000</v>
      </c>
      <c r="C224" s="459">
        <v>42448.350149999998</v>
      </c>
      <c r="D224" s="460">
        <v>5448.3501500000102</v>
      </c>
      <c r="E224" s="461">
        <v>1.1472527067560001</v>
      </c>
      <c r="F224" s="459">
        <v>30590</v>
      </c>
      <c r="G224" s="460">
        <v>22942.5</v>
      </c>
      <c r="H224" s="462">
        <v>3153.3488000000002</v>
      </c>
      <c r="I224" s="459">
        <v>27357.800749999999</v>
      </c>
      <c r="J224" s="460">
        <v>4415.3007500000003</v>
      </c>
      <c r="K224" s="463">
        <v>0.89433804347800006</v>
      </c>
    </row>
    <row r="225" spans="1:11" ht="14.4" customHeight="1" thickBot="1" x14ac:dyDescent="0.35">
      <c r="A225" s="481" t="s">
        <v>487</v>
      </c>
      <c r="B225" s="459">
        <v>100</v>
      </c>
      <c r="C225" s="459">
        <v>172.53360000000001</v>
      </c>
      <c r="D225" s="460">
        <v>72.533600000000007</v>
      </c>
      <c r="E225" s="461">
        <v>1.725336</v>
      </c>
      <c r="F225" s="459">
        <v>60</v>
      </c>
      <c r="G225" s="460">
        <v>45</v>
      </c>
      <c r="H225" s="462">
        <v>0</v>
      </c>
      <c r="I225" s="459">
        <v>43.054000000000002</v>
      </c>
      <c r="J225" s="460">
        <v>-1.946</v>
      </c>
      <c r="K225" s="463">
        <v>0.717566666666</v>
      </c>
    </row>
    <row r="226" spans="1:11" ht="14.4" customHeight="1" thickBot="1" x14ac:dyDescent="0.35">
      <c r="A226" s="479" t="s">
        <v>488</v>
      </c>
      <c r="B226" s="459">
        <v>0</v>
      </c>
      <c r="C226" s="459">
        <v>95.735799999999998</v>
      </c>
      <c r="D226" s="460">
        <v>95.735799999999998</v>
      </c>
      <c r="E226" s="469" t="s">
        <v>271</v>
      </c>
      <c r="F226" s="459">
        <v>0</v>
      </c>
      <c r="G226" s="460">
        <v>0</v>
      </c>
      <c r="H226" s="462">
        <v>14</v>
      </c>
      <c r="I226" s="459">
        <v>149.99299999999999</v>
      </c>
      <c r="J226" s="460">
        <v>149.99299999999999</v>
      </c>
      <c r="K226" s="470" t="s">
        <v>271</v>
      </c>
    </row>
    <row r="227" spans="1:11" ht="14.4" customHeight="1" thickBot="1" x14ac:dyDescent="0.35">
      <c r="A227" s="480" t="s">
        <v>489</v>
      </c>
      <c r="B227" s="464">
        <v>0</v>
      </c>
      <c r="C227" s="464">
        <v>37.485799999999998</v>
      </c>
      <c r="D227" s="465">
        <v>37.485799999999998</v>
      </c>
      <c r="E227" s="466" t="s">
        <v>271</v>
      </c>
      <c r="F227" s="464">
        <v>0</v>
      </c>
      <c r="G227" s="465">
        <v>0</v>
      </c>
      <c r="H227" s="467">
        <v>0</v>
      </c>
      <c r="I227" s="464">
        <v>57.243000000000002</v>
      </c>
      <c r="J227" s="465">
        <v>57.243000000000002</v>
      </c>
      <c r="K227" s="468" t="s">
        <v>303</v>
      </c>
    </row>
    <row r="228" spans="1:11" ht="14.4" customHeight="1" thickBot="1" x14ac:dyDescent="0.35">
      <c r="A228" s="481" t="s">
        <v>490</v>
      </c>
      <c r="B228" s="459">
        <v>0</v>
      </c>
      <c r="C228" s="459">
        <v>37.485799999999998</v>
      </c>
      <c r="D228" s="460">
        <v>37.485799999999998</v>
      </c>
      <c r="E228" s="469" t="s">
        <v>271</v>
      </c>
      <c r="F228" s="459">
        <v>0</v>
      </c>
      <c r="G228" s="460">
        <v>0</v>
      </c>
      <c r="H228" s="462">
        <v>0</v>
      </c>
      <c r="I228" s="459">
        <v>57.243000000000002</v>
      </c>
      <c r="J228" s="460">
        <v>57.243000000000002</v>
      </c>
      <c r="K228" s="470" t="s">
        <v>303</v>
      </c>
    </row>
    <row r="229" spans="1:11" ht="14.4" customHeight="1" thickBot="1" x14ac:dyDescent="0.35">
      <c r="A229" s="480" t="s">
        <v>491</v>
      </c>
      <c r="B229" s="464">
        <v>0</v>
      </c>
      <c r="C229" s="464">
        <v>58.25</v>
      </c>
      <c r="D229" s="465">
        <v>58.25</v>
      </c>
      <c r="E229" s="466" t="s">
        <v>303</v>
      </c>
      <c r="F229" s="464">
        <v>0</v>
      </c>
      <c r="G229" s="465">
        <v>0</v>
      </c>
      <c r="H229" s="467">
        <v>14</v>
      </c>
      <c r="I229" s="464">
        <v>92.75</v>
      </c>
      <c r="J229" s="465">
        <v>92.75</v>
      </c>
      <c r="K229" s="468" t="s">
        <v>271</v>
      </c>
    </row>
    <row r="230" spans="1:11" ht="14.4" customHeight="1" thickBot="1" x14ac:dyDescent="0.35">
      <c r="A230" s="481" t="s">
        <v>492</v>
      </c>
      <c r="B230" s="459">
        <v>0</v>
      </c>
      <c r="C230" s="459">
        <v>58.25</v>
      </c>
      <c r="D230" s="460">
        <v>58.25</v>
      </c>
      <c r="E230" s="469" t="s">
        <v>303</v>
      </c>
      <c r="F230" s="459">
        <v>0</v>
      </c>
      <c r="G230" s="460">
        <v>0</v>
      </c>
      <c r="H230" s="462">
        <v>14</v>
      </c>
      <c r="I230" s="459">
        <v>92.75</v>
      </c>
      <c r="J230" s="460">
        <v>92.75</v>
      </c>
      <c r="K230" s="470" t="s">
        <v>271</v>
      </c>
    </row>
    <row r="231" spans="1:11" ht="14.4" customHeight="1" thickBot="1" x14ac:dyDescent="0.35">
      <c r="A231" s="482" t="s">
        <v>493</v>
      </c>
      <c r="B231" s="464">
        <v>342.56324322446699</v>
      </c>
      <c r="C231" s="464">
        <v>5244.3148499999998</v>
      </c>
      <c r="D231" s="465">
        <v>4901.7516067755296</v>
      </c>
      <c r="E231" s="471">
        <v>15.309041333905</v>
      </c>
      <c r="F231" s="464">
        <v>402.20401268962502</v>
      </c>
      <c r="G231" s="465">
        <v>301.653009517219</v>
      </c>
      <c r="H231" s="467">
        <v>21.267489999999999</v>
      </c>
      <c r="I231" s="464">
        <v>256.72602999999998</v>
      </c>
      <c r="J231" s="465">
        <v>-44.926979517218001</v>
      </c>
      <c r="K231" s="472">
        <v>0.63829803259100004</v>
      </c>
    </row>
    <row r="232" spans="1:11" ht="14.4" customHeight="1" thickBot="1" x14ac:dyDescent="0.35">
      <c r="A232" s="480" t="s">
        <v>494</v>
      </c>
      <c r="B232" s="464">
        <v>0</v>
      </c>
      <c r="C232" s="464">
        <v>4878.2031999999999</v>
      </c>
      <c r="D232" s="465">
        <v>4878.2031999999999</v>
      </c>
      <c r="E232" s="466" t="s">
        <v>271</v>
      </c>
      <c r="F232" s="464">
        <v>0</v>
      </c>
      <c r="G232" s="465">
        <v>0</v>
      </c>
      <c r="H232" s="467">
        <v>-5.1000000000000004E-4</v>
      </c>
      <c r="I232" s="464">
        <v>3.0792299999999999</v>
      </c>
      <c r="J232" s="465">
        <v>3.0792299999999999</v>
      </c>
      <c r="K232" s="468" t="s">
        <v>271</v>
      </c>
    </row>
    <row r="233" spans="1:11" ht="14.4" customHeight="1" thickBot="1" x14ac:dyDescent="0.35">
      <c r="A233" s="481" t="s">
        <v>495</v>
      </c>
      <c r="B233" s="459">
        <v>0</v>
      </c>
      <c r="C233" s="459">
        <v>1.9779999999999999E-2</v>
      </c>
      <c r="D233" s="460">
        <v>1.9779999999999999E-2</v>
      </c>
      <c r="E233" s="469" t="s">
        <v>271</v>
      </c>
      <c r="F233" s="459">
        <v>0</v>
      </c>
      <c r="G233" s="460">
        <v>0</v>
      </c>
      <c r="H233" s="462">
        <v>-5.1000000000000004E-4</v>
      </c>
      <c r="I233" s="459">
        <v>-8.2000000000000007E-3</v>
      </c>
      <c r="J233" s="460">
        <v>-8.2000000000000007E-3</v>
      </c>
      <c r="K233" s="470" t="s">
        <v>271</v>
      </c>
    </row>
    <row r="234" spans="1:11" ht="14.4" customHeight="1" thickBot="1" x14ac:dyDescent="0.35">
      <c r="A234" s="481" t="s">
        <v>496</v>
      </c>
      <c r="B234" s="459">
        <v>0</v>
      </c>
      <c r="C234" s="459">
        <v>4878.1834200000003</v>
      </c>
      <c r="D234" s="460">
        <v>4878.1834200000003</v>
      </c>
      <c r="E234" s="469" t="s">
        <v>271</v>
      </c>
      <c r="F234" s="459">
        <v>0</v>
      </c>
      <c r="G234" s="460">
        <v>0</v>
      </c>
      <c r="H234" s="462">
        <v>0</v>
      </c>
      <c r="I234" s="459">
        <v>0</v>
      </c>
      <c r="J234" s="460">
        <v>0</v>
      </c>
      <c r="K234" s="470" t="s">
        <v>271</v>
      </c>
    </row>
    <row r="235" spans="1:11" ht="14.4" customHeight="1" thickBot="1" x14ac:dyDescent="0.35">
      <c r="A235" s="481" t="s">
        <v>497</v>
      </c>
      <c r="B235" s="459">
        <v>0</v>
      </c>
      <c r="C235" s="459">
        <v>0</v>
      </c>
      <c r="D235" s="460">
        <v>0</v>
      </c>
      <c r="E235" s="461">
        <v>1</v>
      </c>
      <c r="F235" s="459">
        <v>0</v>
      </c>
      <c r="G235" s="460">
        <v>0</v>
      </c>
      <c r="H235" s="462">
        <v>0</v>
      </c>
      <c r="I235" s="459">
        <v>3.0874299999999999</v>
      </c>
      <c r="J235" s="460">
        <v>3.0874299999999999</v>
      </c>
      <c r="K235" s="470" t="s">
        <v>303</v>
      </c>
    </row>
    <row r="236" spans="1:11" ht="14.4" customHeight="1" thickBot="1" x14ac:dyDescent="0.35">
      <c r="A236" s="480" t="s">
        <v>498</v>
      </c>
      <c r="B236" s="464">
        <v>342.56324322446699</v>
      </c>
      <c r="C236" s="464">
        <v>349.13465000000002</v>
      </c>
      <c r="D236" s="465">
        <v>6.571406775532</v>
      </c>
      <c r="E236" s="471">
        <v>1.019183046942</v>
      </c>
      <c r="F236" s="464">
        <v>402.20401268962502</v>
      </c>
      <c r="G236" s="465">
        <v>301.653009517219</v>
      </c>
      <c r="H236" s="467">
        <v>21.268000000000001</v>
      </c>
      <c r="I236" s="464">
        <v>209.71279999999999</v>
      </c>
      <c r="J236" s="465">
        <v>-91.940209517217994</v>
      </c>
      <c r="K236" s="472">
        <v>0.521409019759</v>
      </c>
    </row>
    <row r="237" spans="1:11" ht="14.4" customHeight="1" thickBot="1" x14ac:dyDescent="0.35">
      <c r="A237" s="481" t="s">
        <v>499</v>
      </c>
      <c r="B237" s="459">
        <v>320</v>
      </c>
      <c r="C237" s="459">
        <v>271.49400000000003</v>
      </c>
      <c r="D237" s="460">
        <v>-48.505999999998998</v>
      </c>
      <c r="E237" s="461">
        <v>0.84841875</v>
      </c>
      <c r="F237" s="459">
        <v>300</v>
      </c>
      <c r="G237" s="460">
        <v>225</v>
      </c>
      <c r="H237" s="462">
        <v>21.248000000000001</v>
      </c>
      <c r="I237" s="459">
        <v>175.04599999999999</v>
      </c>
      <c r="J237" s="460">
        <v>-49.953999999998999</v>
      </c>
      <c r="K237" s="463">
        <v>0.58348666666600002</v>
      </c>
    </row>
    <row r="238" spans="1:11" ht="14.4" customHeight="1" thickBot="1" x14ac:dyDescent="0.35">
      <c r="A238" s="481" t="s">
        <v>500</v>
      </c>
      <c r="B238" s="459">
        <v>0</v>
      </c>
      <c r="C238" s="459">
        <v>1.847</v>
      </c>
      <c r="D238" s="460">
        <v>1.847</v>
      </c>
      <c r="E238" s="469" t="s">
        <v>271</v>
      </c>
      <c r="F238" s="459">
        <v>3.4837147734989999</v>
      </c>
      <c r="G238" s="460">
        <v>2.6127860801240002</v>
      </c>
      <c r="H238" s="462">
        <v>0.02</v>
      </c>
      <c r="I238" s="459">
        <v>0.79600000000000004</v>
      </c>
      <c r="J238" s="460">
        <v>-1.8167860801239999</v>
      </c>
      <c r="K238" s="463">
        <v>0.22849172557200001</v>
      </c>
    </row>
    <row r="239" spans="1:11" ht="14.4" customHeight="1" thickBot="1" x14ac:dyDescent="0.35">
      <c r="A239" s="481" t="s">
        <v>501</v>
      </c>
      <c r="B239" s="459">
        <v>12.412900494375</v>
      </c>
      <c r="C239" s="459">
        <v>43.116</v>
      </c>
      <c r="D239" s="460">
        <v>30.703099505623999</v>
      </c>
      <c r="E239" s="461">
        <v>3.4734830928139999</v>
      </c>
      <c r="F239" s="459">
        <v>48.620664329004001</v>
      </c>
      <c r="G239" s="460">
        <v>36.465498246753</v>
      </c>
      <c r="H239" s="462">
        <v>0</v>
      </c>
      <c r="I239" s="459">
        <v>29.408000000000001</v>
      </c>
      <c r="J239" s="460">
        <v>-7.0574982467530001</v>
      </c>
      <c r="K239" s="463">
        <v>0.60484570513000002</v>
      </c>
    </row>
    <row r="240" spans="1:11" ht="14.4" customHeight="1" thickBot="1" x14ac:dyDescent="0.35">
      <c r="A240" s="481" t="s">
        <v>502</v>
      </c>
      <c r="B240" s="459">
        <v>10.150342730091999</v>
      </c>
      <c r="C240" s="459">
        <v>32.67765</v>
      </c>
      <c r="D240" s="460">
        <v>22.527307269906998</v>
      </c>
      <c r="E240" s="461">
        <v>3.2193641997050002</v>
      </c>
      <c r="F240" s="459">
        <v>50.099633587120003</v>
      </c>
      <c r="G240" s="460">
        <v>37.574725190339997</v>
      </c>
      <c r="H240" s="462">
        <v>0</v>
      </c>
      <c r="I240" s="459">
        <v>4.4627999999999997</v>
      </c>
      <c r="J240" s="460">
        <v>-33.111925190340003</v>
      </c>
      <c r="K240" s="463">
        <v>8.9078495797999993E-2</v>
      </c>
    </row>
    <row r="241" spans="1:11" ht="14.4" customHeight="1" thickBot="1" x14ac:dyDescent="0.35">
      <c r="A241" s="480" t="s">
        <v>503</v>
      </c>
      <c r="B241" s="464">
        <v>0</v>
      </c>
      <c r="C241" s="464">
        <v>16.977</v>
      </c>
      <c r="D241" s="465">
        <v>16.977</v>
      </c>
      <c r="E241" s="466" t="s">
        <v>271</v>
      </c>
      <c r="F241" s="464">
        <v>0</v>
      </c>
      <c r="G241" s="465">
        <v>0</v>
      </c>
      <c r="H241" s="467">
        <v>0</v>
      </c>
      <c r="I241" s="464">
        <v>43.933999999999997</v>
      </c>
      <c r="J241" s="465">
        <v>43.933999999999997</v>
      </c>
      <c r="K241" s="468" t="s">
        <v>271</v>
      </c>
    </row>
    <row r="242" spans="1:11" ht="14.4" customHeight="1" thickBot="1" x14ac:dyDescent="0.35">
      <c r="A242" s="481" t="s">
        <v>504</v>
      </c>
      <c r="B242" s="459">
        <v>0</v>
      </c>
      <c r="C242" s="459">
        <v>16.977</v>
      </c>
      <c r="D242" s="460">
        <v>16.977</v>
      </c>
      <c r="E242" s="469" t="s">
        <v>271</v>
      </c>
      <c r="F242" s="459">
        <v>0</v>
      </c>
      <c r="G242" s="460">
        <v>0</v>
      </c>
      <c r="H242" s="462">
        <v>0</v>
      </c>
      <c r="I242" s="459">
        <v>43.933999999999997</v>
      </c>
      <c r="J242" s="460">
        <v>43.933999999999997</v>
      </c>
      <c r="K242" s="470" t="s">
        <v>271</v>
      </c>
    </row>
    <row r="243" spans="1:11" ht="14.4" customHeight="1" thickBot="1" x14ac:dyDescent="0.35">
      <c r="A243" s="478" t="s">
        <v>505</v>
      </c>
      <c r="B243" s="459">
        <v>0</v>
      </c>
      <c r="C243" s="459">
        <v>0</v>
      </c>
      <c r="D243" s="460">
        <v>0</v>
      </c>
      <c r="E243" s="461">
        <v>1</v>
      </c>
      <c r="F243" s="459">
        <v>0</v>
      </c>
      <c r="G243" s="460">
        <v>0</v>
      </c>
      <c r="H243" s="462">
        <v>0</v>
      </c>
      <c r="I243" s="459">
        <v>6.5909999999999996E-2</v>
      </c>
      <c r="J243" s="460">
        <v>6.5909999999999996E-2</v>
      </c>
      <c r="K243" s="470" t="s">
        <v>303</v>
      </c>
    </row>
    <row r="244" spans="1:11" ht="14.4" customHeight="1" thickBot="1" x14ac:dyDescent="0.35">
      <c r="A244" s="482" t="s">
        <v>506</v>
      </c>
      <c r="B244" s="464">
        <v>0</v>
      </c>
      <c r="C244" s="464">
        <v>0</v>
      </c>
      <c r="D244" s="465">
        <v>0</v>
      </c>
      <c r="E244" s="471">
        <v>1</v>
      </c>
      <c r="F244" s="464">
        <v>0</v>
      </c>
      <c r="G244" s="465">
        <v>0</v>
      </c>
      <c r="H244" s="467">
        <v>0</v>
      </c>
      <c r="I244" s="464">
        <v>6.5909999999999996E-2</v>
      </c>
      <c r="J244" s="465">
        <v>6.5909999999999996E-2</v>
      </c>
      <c r="K244" s="468" t="s">
        <v>303</v>
      </c>
    </row>
    <row r="245" spans="1:11" ht="14.4" customHeight="1" thickBot="1" x14ac:dyDescent="0.35">
      <c r="A245" s="480" t="s">
        <v>507</v>
      </c>
      <c r="B245" s="464">
        <v>0</v>
      </c>
      <c r="C245" s="464">
        <v>0</v>
      </c>
      <c r="D245" s="465">
        <v>0</v>
      </c>
      <c r="E245" s="471">
        <v>1</v>
      </c>
      <c r="F245" s="464">
        <v>0</v>
      </c>
      <c r="G245" s="465">
        <v>0</v>
      </c>
      <c r="H245" s="467">
        <v>0</v>
      </c>
      <c r="I245" s="464">
        <v>6.5909999999999996E-2</v>
      </c>
      <c r="J245" s="465">
        <v>6.5909999999999996E-2</v>
      </c>
      <c r="K245" s="468" t="s">
        <v>303</v>
      </c>
    </row>
    <row r="246" spans="1:11" ht="14.4" customHeight="1" thickBot="1" x14ac:dyDescent="0.35">
      <c r="A246" s="481" t="s">
        <v>508</v>
      </c>
      <c r="B246" s="459">
        <v>0</v>
      </c>
      <c r="C246" s="459">
        <v>0</v>
      </c>
      <c r="D246" s="460">
        <v>0</v>
      </c>
      <c r="E246" s="461">
        <v>1</v>
      </c>
      <c r="F246" s="459">
        <v>0</v>
      </c>
      <c r="G246" s="460">
        <v>0</v>
      </c>
      <c r="H246" s="462">
        <v>0</v>
      </c>
      <c r="I246" s="459">
        <v>6.5909999999999996E-2</v>
      </c>
      <c r="J246" s="460">
        <v>6.5909999999999996E-2</v>
      </c>
      <c r="K246" s="470" t="s">
        <v>303</v>
      </c>
    </row>
    <row r="247" spans="1:11" ht="14.4" customHeight="1" thickBot="1" x14ac:dyDescent="0.35">
      <c r="A247" s="478" t="s">
        <v>509</v>
      </c>
      <c r="B247" s="459">
        <v>550</v>
      </c>
      <c r="C247" s="459">
        <v>568.29999999999995</v>
      </c>
      <c r="D247" s="460">
        <v>18.3</v>
      </c>
      <c r="E247" s="461">
        <v>1.0332727272719999</v>
      </c>
      <c r="F247" s="459">
        <v>137.53441844366799</v>
      </c>
      <c r="G247" s="460">
        <v>103.150813832751</v>
      </c>
      <c r="H247" s="462">
        <v>0</v>
      </c>
      <c r="I247" s="459">
        <v>332.11099999999999</v>
      </c>
      <c r="J247" s="460">
        <v>228.96018616724899</v>
      </c>
      <c r="K247" s="463">
        <v>2.4147482772540001</v>
      </c>
    </row>
    <row r="248" spans="1:11" ht="14.4" customHeight="1" thickBot="1" x14ac:dyDescent="0.35">
      <c r="A248" s="482" t="s">
        <v>510</v>
      </c>
      <c r="B248" s="464">
        <v>550</v>
      </c>
      <c r="C248" s="464">
        <v>568.29999999999995</v>
      </c>
      <c r="D248" s="465">
        <v>18.3</v>
      </c>
      <c r="E248" s="471">
        <v>1.0332727272719999</v>
      </c>
      <c r="F248" s="464">
        <v>137.53441844366799</v>
      </c>
      <c r="G248" s="465">
        <v>103.150813832751</v>
      </c>
      <c r="H248" s="467">
        <v>0</v>
      </c>
      <c r="I248" s="464">
        <v>332.11099999999999</v>
      </c>
      <c r="J248" s="465">
        <v>228.96018616724899</v>
      </c>
      <c r="K248" s="472">
        <v>2.4147482772540001</v>
      </c>
    </row>
    <row r="249" spans="1:11" ht="14.4" customHeight="1" thickBot="1" x14ac:dyDescent="0.35">
      <c r="A249" s="480" t="s">
        <v>511</v>
      </c>
      <c r="B249" s="464">
        <v>550</v>
      </c>
      <c r="C249" s="464">
        <v>568.29999999999995</v>
      </c>
      <c r="D249" s="465">
        <v>18.3</v>
      </c>
      <c r="E249" s="471">
        <v>1.0332727272719999</v>
      </c>
      <c r="F249" s="464">
        <v>137.53441844366799</v>
      </c>
      <c r="G249" s="465">
        <v>103.150813832751</v>
      </c>
      <c r="H249" s="467">
        <v>0</v>
      </c>
      <c r="I249" s="464">
        <v>332.11099999999999</v>
      </c>
      <c r="J249" s="465">
        <v>228.96018616724899</v>
      </c>
      <c r="K249" s="472">
        <v>2.4147482772540001</v>
      </c>
    </row>
    <row r="250" spans="1:11" ht="14.4" customHeight="1" thickBot="1" x14ac:dyDescent="0.35">
      <c r="A250" s="481" t="s">
        <v>512</v>
      </c>
      <c r="B250" s="459">
        <v>550</v>
      </c>
      <c r="C250" s="459">
        <v>568.29999999999995</v>
      </c>
      <c r="D250" s="460">
        <v>18.3</v>
      </c>
      <c r="E250" s="461">
        <v>1.0332727272719999</v>
      </c>
      <c r="F250" s="459">
        <v>137.53441844366799</v>
      </c>
      <c r="G250" s="460">
        <v>103.150813832751</v>
      </c>
      <c r="H250" s="462">
        <v>0</v>
      </c>
      <c r="I250" s="459">
        <v>332.11099999999999</v>
      </c>
      <c r="J250" s="460">
        <v>228.96018616724899</v>
      </c>
      <c r="K250" s="463">
        <v>2.4147482772540001</v>
      </c>
    </row>
    <row r="251" spans="1:11" ht="14.4" customHeight="1" thickBot="1" x14ac:dyDescent="0.35">
      <c r="A251" s="477" t="s">
        <v>513</v>
      </c>
      <c r="B251" s="459">
        <v>6167.7225019821899</v>
      </c>
      <c r="C251" s="459">
        <v>7173.0129699999998</v>
      </c>
      <c r="D251" s="460">
        <v>1005.29046801781</v>
      </c>
      <c r="E251" s="461">
        <v>1.1629921689389999</v>
      </c>
      <c r="F251" s="459">
        <v>7424.3104121102597</v>
      </c>
      <c r="G251" s="460">
        <v>5568.2328090827004</v>
      </c>
      <c r="H251" s="462">
        <v>590.75664000000097</v>
      </c>
      <c r="I251" s="459">
        <v>5579.1624199999997</v>
      </c>
      <c r="J251" s="460">
        <v>10.929610917302</v>
      </c>
      <c r="K251" s="463">
        <v>0.75147213819299996</v>
      </c>
    </row>
    <row r="252" spans="1:11" ht="14.4" customHeight="1" thickBot="1" x14ac:dyDescent="0.35">
      <c r="A252" s="483" t="s">
        <v>514</v>
      </c>
      <c r="B252" s="464">
        <v>6167.7225019821899</v>
      </c>
      <c r="C252" s="464">
        <v>7173.0129699999998</v>
      </c>
      <c r="D252" s="465">
        <v>1005.29046801781</v>
      </c>
      <c r="E252" s="471">
        <v>1.1629921689389999</v>
      </c>
      <c r="F252" s="464">
        <v>7424.3104121102597</v>
      </c>
      <c r="G252" s="465">
        <v>5568.2328090827004</v>
      </c>
      <c r="H252" s="467">
        <v>590.75664000000097</v>
      </c>
      <c r="I252" s="464">
        <v>5579.1624199999997</v>
      </c>
      <c r="J252" s="465">
        <v>10.929610917302</v>
      </c>
      <c r="K252" s="472">
        <v>0.75147213819299996</v>
      </c>
    </row>
    <row r="253" spans="1:11" ht="14.4" customHeight="1" thickBot="1" x14ac:dyDescent="0.35">
      <c r="A253" s="482" t="s">
        <v>54</v>
      </c>
      <c r="B253" s="464">
        <v>6167.7225019821899</v>
      </c>
      <c r="C253" s="464">
        <v>7173.0129699999998</v>
      </c>
      <c r="D253" s="465">
        <v>1005.29046801781</v>
      </c>
      <c r="E253" s="471">
        <v>1.1629921689389999</v>
      </c>
      <c r="F253" s="464">
        <v>7424.3104121102597</v>
      </c>
      <c r="G253" s="465">
        <v>5568.2328090827004</v>
      </c>
      <c r="H253" s="467">
        <v>590.75664000000097</v>
      </c>
      <c r="I253" s="464">
        <v>5579.1624199999997</v>
      </c>
      <c r="J253" s="465">
        <v>10.929610917302</v>
      </c>
      <c r="K253" s="472">
        <v>0.75147213819299996</v>
      </c>
    </row>
    <row r="254" spans="1:11" ht="14.4" customHeight="1" thickBot="1" x14ac:dyDescent="0.35">
      <c r="A254" s="484" t="s">
        <v>515</v>
      </c>
      <c r="B254" s="459">
        <v>2.2608349792050002</v>
      </c>
      <c r="C254" s="459">
        <v>5.9117800000000003</v>
      </c>
      <c r="D254" s="460">
        <v>3.650945020794</v>
      </c>
      <c r="E254" s="461">
        <v>2.6148657705549998</v>
      </c>
      <c r="F254" s="459">
        <v>0</v>
      </c>
      <c r="G254" s="460">
        <v>0</v>
      </c>
      <c r="H254" s="462">
        <v>0.82030999999999998</v>
      </c>
      <c r="I254" s="459">
        <v>3.2710499999999998</v>
      </c>
      <c r="J254" s="460">
        <v>3.2710499999999998</v>
      </c>
      <c r="K254" s="470" t="s">
        <v>303</v>
      </c>
    </row>
    <row r="255" spans="1:11" ht="14.4" customHeight="1" thickBot="1" x14ac:dyDescent="0.35">
      <c r="A255" s="481" t="s">
        <v>516</v>
      </c>
      <c r="B255" s="459">
        <v>2.2608349792050002</v>
      </c>
      <c r="C255" s="459">
        <v>5.9117800000000003</v>
      </c>
      <c r="D255" s="460">
        <v>3.650945020794</v>
      </c>
      <c r="E255" s="461">
        <v>2.6148657705549998</v>
      </c>
      <c r="F255" s="459">
        <v>0</v>
      </c>
      <c r="G255" s="460">
        <v>0</v>
      </c>
      <c r="H255" s="462">
        <v>0.82030999999999998</v>
      </c>
      <c r="I255" s="459">
        <v>3.2710499999999998</v>
      </c>
      <c r="J255" s="460">
        <v>3.2710499999999998</v>
      </c>
      <c r="K255" s="470" t="s">
        <v>303</v>
      </c>
    </row>
    <row r="256" spans="1:11" ht="14.4" customHeight="1" thickBot="1" x14ac:dyDescent="0.35">
      <c r="A256" s="480" t="s">
        <v>517</v>
      </c>
      <c r="B256" s="464">
        <v>68.334736658439994</v>
      </c>
      <c r="C256" s="464">
        <v>58.515000000000001</v>
      </c>
      <c r="D256" s="465">
        <v>-9.8197366584400001</v>
      </c>
      <c r="E256" s="471">
        <v>0.85629948780599996</v>
      </c>
      <c r="F256" s="464">
        <v>74.981380223356993</v>
      </c>
      <c r="G256" s="465">
        <v>56.236035167517997</v>
      </c>
      <c r="H256" s="467">
        <v>1.8374999999999999</v>
      </c>
      <c r="I256" s="464">
        <v>43.652999999999999</v>
      </c>
      <c r="J256" s="465">
        <v>-12.583035167518</v>
      </c>
      <c r="K256" s="472">
        <v>0.58218453528000003</v>
      </c>
    </row>
    <row r="257" spans="1:11" ht="14.4" customHeight="1" thickBot="1" x14ac:dyDescent="0.35">
      <c r="A257" s="481" t="s">
        <v>518</v>
      </c>
      <c r="B257" s="459">
        <v>68.334736658439994</v>
      </c>
      <c r="C257" s="459">
        <v>58.515000000000001</v>
      </c>
      <c r="D257" s="460">
        <v>-9.8197366584400001</v>
      </c>
      <c r="E257" s="461">
        <v>0.85629948780599996</v>
      </c>
      <c r="F257" s="459">
        <v>74.981380223356993</v>
      </c>
      <c r="G257" s="460">
        <v>56.236035167517997</v>
      </c>
      <c r="H257" s="462">
        <v>1.8374999999999999</v>
      </c>
      <c r="I257" s="459">
        <v>43.652999999999999</v>
      </c>
      <c r="J257" s="460">
        <v>-12.583035167518</v>
      </c>
      <c r="K257" s="463">
        <v>0.58218453528000003</v>
      </c>
    </row>
    <row r="258" spans="1:11" ht="14.4" customHeight="1" thickBot="1" x14ac:dyDescent="0.35">
      <c r="A258" s="480" t="s">
        <v>519</v>
      </c>
      <c r="B258" s="464">
        <v>485.84483036828198</v>
      </c>
      <c r="C258" s="464">
        <v>522.18335000000002</v>
      </c>
      <c r="D258" s="465">
        <v>36.338519631716999</v>
      </c>
      <c r="E258" s="471">
        <v>1.074794496844</v>
      </c>
      <c r="F258" s="464">
        <v>689.06840971677696</v>
      </c>
      <c r="G258" s="465">
        <v>516.80130728758297</v>
      </c>
      <c r="H258" s="467">
        <v>45.954599999999999</v>
      </c>
      <c r="I258" s="464">
        <v>426.77267000000001</v>
      </c>
      <c r="J258" s="465">
        <v>-90.028637287582001</v>
      </c>
      <c r="K258" s="472">
        <v>0.61934731585699998</v>
      </c>
    </row>
    <row r="259" spans="1:11" ht="14.4" customHeight="1" thickBot="1" x14ac:dyDescent="0.35">
      <c r="A259" s="481" t="s">
        <v>520</v>
      </c>
      <c r="B259" s="459">
        <v>0</v>
      </c>
      <c r="C259" s="459">
        <v>0.37</v>
      </c>
      <c r="D259" s="460">
        <v>0.37</v>
      </c>
      <c r="E259" s="469" t="s">
        <v>303</v>
      </c>
      <c r="F259" s="459">
        <v>1.8518983915859999</v>
      </c>
      <c r="G259" s="460">
        <v>1.3889237936900001</v>
      </c>
      <c r="H259" s="462">
        <v>0</v>
      </c>
      <c r="I259" s="459">
        <v>0.37</v>
      </c>
      <c r="J259" s="460">
        <v>-1.01892379369</v>
      </c>
      <c r="K259" s="463">
        <v>0.19979497886100001</v>
      </c>
    </row>
    <row r="260" spans="1:11" ht="14.4" customHeight="1" thickBot="1" x14ac:dyDescent="0.35">
      <c r="A260" s="481" t="s">
        <v>521</v>
      </c>
      <c r="B260" s="459">
        <v>8.5365753400039992</v>
      </c>
      <c r="C260" s="459">
        <v>24.7759</v>
      </c>
      <c r="D260" s="460">
        <v>16.239324659994999</v>
      </c>
      <c r="E260" s="461">
        <v>2.9023231229380002</v>
      </c>
      <c r="F260" s="459">
        <v>4.3393329464450003</v>
      </c>
      <c r="G260" s="460">
        <v>3.2544997098340001</v>
      </c>
      <c r="H260" s="462">
        <v>3.6314000000000002</v>
      </c>
      <c r="I260" s="459">
        <v>6.1773999999999996</v>
      </c>
      <c r="J260" s="460">
        <v>2.9229002901649999</v>
      </c>
      <c r="K260" s="463">
        <v>1.423582858526</v>
      </c>
    </row>
    <row r="261" spans="1:11" ht="14.4" customHeight="1" thickBot="1" x14ac:dyDescent="0.35">
      <c r="A261" s="481" t="s">
        <v>522</v>
      </c>
      <c r="B261" s="459">
        <v>477.30825502827702</v>
      </c>
      <c r="C261" s="459">
        <v>497.03744999999998</v>
      </c>
      <c r="D261" s="460">
        <v>19.729194971721999</v>
      </c>
      <c r="E261" s="461">
        <v>1.0413342840049999</v>
      </c>
      <c r="F261" s="459">
        <v>682.87717837874504</v>
      </c>
      <c r="G261" s="460">
        <v>512.15788378405898</v>
      </c>
      <c r="H261" s="462">
        <v>42.3232</v>
      </c>
      <c r="I261" s="459">
        <v>420.22527000000002</v>
      </c>
      <c r="J261" s="460">
        <v>-91.932613784058006</v>
      </c>
      <c r="K261" s="463">
        <v>0.61537459927600002</v>
      </c>
    </row>
    <row r="262" spans="1:11" ht="14.4" customHeight="1" thickBot="1" x14ac:dyDescent="0.35">
      <c r="A262" s="480" t="s">
        <v>523</v>
      </c>
      <c r="B262" s="464">
        <v>160.475190338609</v>
      </c>
      <c r="C262" s="464">
        <v>152.44471999999999</v>
      </c>
      <c r="D262" s="465">
        <v>-8.0304703386089997</v>
      </c>
      <c r="E262" s="471">
        <v>0.94995818156199996</v>
      </c>
      <c r="F262" s="464">
        <v>163.51723848013901</v>
      </c>
      <c r="G262" s="465">
        <v>122.637928860104</v>
      </c>
      <c r="H262" s="467">
        <v>14.6219</v>
      </c>
      <c r="I262" s="464">
        <v>138.46591000000001</v>
      </c>
      <c r="J262" s="465">
        <v>15.827981139895</v>
      </c>
      <c r="K262" s="472">
        <v>0.84679701838699994</v>
      </c>
    </row>
    <row r="263" spans="1:11" ht="14.4" customHeight="1" thickBot="1" x14ac:dyDescent="0.35">
      <c r="A263" s="481" t="s">
        <v>524</v>
      </c>
      <c r="B263" s="459">
        <v>160.475190338609</v>
      </c>
      <c r="C263" s="459">
        <v>152.44471999999999</v>
      </c>
      <c r="D263" s="460">
        <v>-8.0304703386089997</v>
      </c>
      <c r="E263" s="461">
        <v>0.94995818156199996</v>
      </c>
      <c r="F263" s="459">
        <v>163.51723848013901</v>
      </c>
      <c r="G263" s="460">
        <v>122.637928860104</v>
      </c>
      <c r="H263" s="462">
        <v>14.6219</v>
      </c>
      <c r="I263" s="459">
        <v>138.46591000000001</v>
      </c>
      <c r="J263" s="460">
        <v>15.827981139895</v>
      </c>
      <c r="K263" s="463">
        <v>0.84679701838699994</v>
      </c>
    </row>
    <row r="264" spans="1:11" ht="14.4" customHeight="1" thickBot="1" x14ac:dyDescent="0.35">
      <c r="A264" s="480" t="s">
        <v>525</v>
      </c>
      <c r="B264" s="464">
        <v>0</v>
      </c>
      <c r="C264" s="464">
        <v>0.56000000000000005</v>
      </c>
      <c r="D264" s="465">
        <v>0.56000000000000005</v>
      </c>
      <c r="E264" s="466" t="s">
        <v>303</v>
      </c>
      <c r="F264" s="464">
        <v>0</v>
      </c>
      <c r="G264" s="465">
        <v>0</v>
      </c>
      <c r="H264" s="467">
        <v>0.66</v>
      </c>
      <c r="I264" s="464">
        <v>1.6</v>
      </c>
      <c r="J264" s="465">
        <v>1.6</v>
      </c>
      <c r="K264" s="468" t="s">
        <v>303</v>
      </c>
    </row>
    <row r="265" spans="1:11" ht="14.4" customHeight="1" thickBot="1" x14ac:dyDescent="0.35">
      <c r="A265" s="481" t="s">
        <v>526</v>
      </c>
      <c r="B265" s="459">
        <v>0</v>
      </c>
      <c r="C265" s="459">
        <v>0.56000000000000005</v>
      </c>
      <c r="D265" s="460">
        <v>0.56000000000000005</v>
      </c>
      <c r="E265" s="469" t="s">
        <v>303</v>
      </c>
      <c r="F265" s="459">
        <v>0</v>
      </c>
      <c r="G265" s="460">
        <v>0</v>
      </c>
      <c r="H265" s="462">
        <v>0.66</v>
      </c>
      <c r="I265" s="459">
        <v>1.6</v>
      </c>
      <c r="J265" s="460">
        <v>1.6</v>
      </c>
      <c r="K265" s="470" t="s">
        <v>303</v>
      </c>
    </row>
    <row r="266" spans="1:11" ht="14.4" customHeight="1" thickBot="1" x14ac:dyDescent="0.35">
      <c r="A266" s="480" t="s">
        <v>527</v>
      </c>
      <c r="B266" s="464">
        <v>1702.3622588583401</v>
      </c>
      <c r="C266" s="464">
        <v>1745.7620099999999</v>
      </c>
      <c r="D266" s="465">
        <v>43.399751141663998</v>
      </c>
      <c r="E266" s="471">
        <v>1.0254938400539999</v>
      </c>
      <c r="F266" s="464">
        <v>2066.9207490912499</v>
      </c>
      <c r="G266" s="465">
        <v>1550.1905618184401</v>
      </c>
      <c r="H266" s="467">
        <v>132.48805999999999</v>
      </c>
      <c r="I266" s="464">
        <v>1292.0327400000001</v>
      </c>
      <c r="J266" s="465">
        <v>-258.15782181843502</v>
      </c>
      <c r="K266" s="472">
        <v>0.62510028048599997</v>
      </c>
    </row>
    <row r="267" spans="1:11" ht="14.4" customHeight="1" thickBot="1" x14ac:dyDescent="0.35">
      <c r="A267" s="481" t="s">
        <v>528</v>
      </c>
      <c r="B267" s="459">
        <v>1702.3622588583401</v>
      </c>
      <c r="C267" s="459">
        <v>1745.7620099999999</v>
      </c>
      <c r="D267" s="460">
        <v>43.399751141663998</v>
      </c>
      <c r="E267" s="461">
        <v>1.0254938400539999</v>
      </c>
      <c r="F267" s="459">
        <v>2066.9207490912499</v>
      </c>
      <c r="G267" s="460">
        <v>1550.1905618184401</v>
      </c>
      <c r="H267" s="462">
        <v>132.48805999999999</v>
      </c>
      <c r="I267" s="459">
        <v>1292.0327400000001</v>
      </c>
      <c r="J267" s="460">
        <v>-258.15782181843502</v>
      </c>
      <c r="K267" s="463">
        <v>0.62510028048599997</v>
      </c>
    </row>
    <row r="268" spans="1:11" ht="14.4" customHeight="1" thickBot="1" x14ac:dyDescent="0.35">
      <c r="A268" s="480" t="s">
        <v>529</v>
      </c>
      <c r="B268" s="464">
        <v>0</v>
      </c>
      <c r="C268" s="464">
        <v>450.81259999999997</v>
      </c>
      <c r="D268" s="465">
        <v>450.81259999999997</v>
      </c>
      <c r="E268" s="466" t="s">
        <v>303</v>
      </c>
      <c r="F268" s="464">
        <v>0</v>
      </c>
      <c r="G268" s="465">
        <v>0</v>
      </c>
      <c r="H268" s="467">
        <v>19.346</v>
      </c>
      <c r="I268" s="464">
        <v>69.182000000000002</v>
      </c>
      <c r="J268" s="465">
        <v>69.182000000000002</v>
      </c>
      <c r="K268" s="468" t="s">
        <v>303</v>
      </c>
    </row>
    <row r="269" spans="1:11" ht="14.4" customHeight="1" thickBot="1" x14ac:dyDescent="0.35">
      <c r="A269" s="481" t="s">
        <v>530</v>
      </c>
      <c r="B269" s="459">
        <v>0</v>
      </c>
      <c r="C269" s="459">
        <v>450.69400000000002</v>
      </c>
      <c r="D269" s="460">
        <v>450.69400000000002</v>
      </c>
      <c r="E269" s="469" t="s">
        <v>303</v>
      </c>
      <c r="F269" s="459">
        <v>0</v>
      </c>
      <c r="G269" s="460">
        <v>0</v>
      </c>
      <c r="H269" s="462">
        <v>19.346</v>
      </c>
      <c r="I269" s="459">
        <v>69.182000000000002</v>
      </c>
      <c r="J269" s="460">
        <v>69.182000000000002</v>
      </c>
      <c r="K269" s="470" t="s">
        <v>303</v>
      </c>
    </row>
    <row r="270" spans="1:11" ht="14.4" customHeight="1" thickBot="1" x14ac:dyDescent="0.35">
      <c r="A270" s="481" t="s">
        <v>531</v>
      </c>
      <c r="B270" s="459">
        <v>0</v>
      </c>
      <c r="C270" s="459">
        <v>0.1186</v>
      </c>
      <c r="D270" s="460">
        <v>0.1186</v>
      </c>
      <c r="E270" s="469" t="s">
        <v>303</v>
      </c>
      <c r="F270" s="459">
        <v>0</v>
      </c>
      <c r="G270" s="460">
        <v>0</v>
      </c>
      <c r="H270" s="462">
        <v>0</v>
      </c>
      <c r="I270" s="459">
        <v>0</v>
      </c>
      <c r="J270" s="460">
        <v>0</v>
      </c>
      <c r="K270" s="463">
        <v>9</v>
      </c>
    </row>
    <row r="271" spans="1:11" ht="14.4" customHeight="1" thickBot="1" x14ac:dyDescent="0.35">
      <c r="A271" s="480" t="s">
        <v>532</v>
      </c>
      <c r="B271" s="464">
        <v>3748.44465077932</v>
      </c>
      <c r="C271" s="464">
        <v>4236.8235100000002</v>
      </c>
      <c r="D271" s="465">
        <v>488.37885922068199</v>
      </c>
      <c r="E271" s="471">
        <v>1.1302884008480001</v>
      </c>
      <c r="F271" s="464">
        <v>4429.8226345987396</v>
      </c>
      <c r="G271" s="465">
        <v>3322.3669759490599</v>
      </c>
      <c r="H271" s="467">
        <v>375.02827000000099</v>
      </c>
      <c r="I271" s="464">
        <v>3604.18505</v>
      </c>
      <c r="J271" s="465">
        <v>281.81807405094202</v>
      </c>
      <c r="K271" s="472">
        <v>0.81361836517999997</v>
      </c>
    </row>
    <row r="272" spans="1:11" ht="14.4" customHeight="1" thickBot="1" x14ac:dyDescent="0.35">
      <c r="A272" s="481" t="s">
        <v>533</v>
      </c>
      <c r="B272" s="459">
        <v>3748.44465077932</v>
      </c>
      <c r="C272" s="459">
        <v>4236.8235100000002</v>
      </c>
      <c r="D272" s="460">
        <v>488.37885922068199</v>
      </c>
      <c r="E272" s="461">
        <v>1.1302884008480001</v>
      </c>
      <c r="F272" s="459">
        <v>4429.8226345987396</v>
      </c>
      <c r="G272" s="460">
        <v>3322.3669759490599</v>
      </c>
      <c r="H272" s="462">
        <v>375.02827000000099</v>
      </c>
      <c r="I272" s="459">
        <v>3604.18505</v>
      </c>
      <c r="J272" s="460">
        <v>281.81807405094202</v>
      </c>
      <c r="K272" s="463">
        <v>0.81361836517999997</v>
      </c>
    </row>
    <row r="273" spans="1:11" ht="14.4" customHeight="1" thickBot="1" x14ac:dyDescent="0.35">
      <c r="A273" s="477" t="s">
        <v>534</v>
      </c>
      <c r="B273" s="459">
        <v>0</v>
      </c>
      <c r="C273" s="459">
        <v>1047.4239700000001</v>
      </c>
      <c r="D273" s="460">
        <v>1047.4239700000001</v>
      </c>
      <c r="E273" s="469" t="s">
        <v>303</v>
      </c>
      <c r="F273" s="459">
        <v>0</v>
      </c>
      <c r="G273" s="460">
        <v>0</v>
      </c>
      <c r="H273" s="462">
        <v>110.15349999999999</v>
      </c>
      <c r="I273" s="459">
        <v>790.24716000000001</v>
      </c>
      <c r="J273" s="460">
        <v>790.24716000000001</v>
      </c>
      <c r="K273" s="470" t="s">
        <v>271</v>
      </c>
    </row>
    <row r="274" spans="1:11" ht="14.4" customHeight="1" thickBot="1" x14ac:dyDescent="0.35">
      <c r="A274" s="483" t="s">
        <v>535</v>
      </c>
      <c r="B274" s="464">
        <v>0</v>
      </c>
      <c r="C274" s="464">
        <v>1047.4239700000001</v>
      </c>
      <c r="D274" s="465">
        <v>1047.4239700000001</v>
      </c>
      <c r="E274" s="466" t="s">
        <v>303</v>
      </c>
      <c r="F274" s="464">
        <v>0</v>
      </c>
      <c r="G274" s="465">
        <v>0</v>
      </c>
      <c r="H274" s="467">
        <v>110.15349999999999</v>
      </c>
      <c r="I274" s="464">
        <v>790.24716000000001</v>
      </c>
      <c r="J274" s="465">
        <v>790.24716000000001</v>
      </c>
      <c r="K274" s="468" t="s">
        <v>271</v>
      </c>
    </row>
    <row r="275" spans="1:11" ht="14.4" customHeight="1" thickBot="1" x14ac:dyDescent="0.35">
      <c r="A275" s="482" t="s">
        <v>536</v>
      </c>
      <c r="B275" s="464">
        <v>0</v>
      </c>
      <c r="C275" s="464">
        <v>1047.4239700000001</v>
      </c>
      <c r="D275" s="465">
        <v>1047.4239700000001</v>
      </c>
      <c r="E275" s="466" t="s">
        <v>303</v>
      </c>
      <c r="F275" s="464">
        <v>0</v>
      </c>
      <c r="G275" s="465">
        <v>0</v>
      </c>
      <c r="H275" s="467">
        <v>110.15349999999999</v>
      </c>
      <c r="I275" s="464">
        <v>790.24716000000001</v>
      </c>
      <c r="J275" s="465">
        <v>790.24716000000001</v>
      </c>
      <c r="K275" s="468" t="s">
        <v>271</v>
      </c>
    </row>
    <row r="276" spans="1:11" ht="14.4" customHeight="1" thickBot="1" x14ac:dyDescent="0.35">
      <c r="A276" s="480" t="s">
        <v>537</v>
      </c>
      <c r="B276" s="464">
        <v>0</v>
      </c>
      <c r="C276" s="464">
        <v>1047.4239700000001</v>
      </c>
      <c r="D276" s="465">
        <v>1047.4239700000001</v>
      </c>
      <c r="E276" s="466" t="s">
        <v>303</v>
      </c>
      <c r="F276" s="464">
        <v>0</v>
      </c>
      <c r="G276" s="465">
        <v>0</v>
      </c>
      <c r="H276" s="467">
        <v>110.15349999999999</v>
      </c>
      <c r="I276" s="464">
        <v>790.24716000000001</v>
      </c>
      <c r="J276" s="465">
        <v>790.24716000000001</v>
      </c>
      <c r="K276" s="468" t="s">
        <v>303</v>
      </c>
    </row>
    <row r="277" spans="1:11" ht="14.4" customHeight="1" thickBot="1" x14ac:dyDescent="0.35">
      <c r="A277" s="481" t="s">
        <v>538</v>
      </c>
      <c r="B277" s="459">
        <v>0</v>
      </c>
      <c r="C277" s="459">
        <v>0</v>
      </c>
      <c r="D277" s="460">
        <v>0</v>
      </c>
      <c r="E277" s="461">
        <v>1</v>
      </c>
      <c r="F277" s="459">
        <v>0</v>
      </c>
      <c r="G277" s="460">
        <v>0</v>
      </c>
      <c r="H277" s="462">
        <v>0</v>
      </c>
      <c r="I277" s="459">
        <v>1</v>
      </c>
      <c r="J277" s="460">
        <v>1</v>
      </c>
      <c r="K277" s="470" t="s">
        <v>303</v>
      </c>
    </row>
    <row r="278" spans="1:11" ht="14.4" customHeight="1" thickBot="1" x14ac:dyDescent="0.35">
      <c r="A278" s="481" t="s">
        <v>539</v>
      </c>
      <c r="B278" s="459">
        <v>0</v>
      </c>
      <c r="C278" s="459">
        <v>1046.7045700000001</v>
      </c>
      <c r="D278" s="460">
        <v>1046.7045700000001</v>
      </c>
      <c r="E278" s="469" t="s">
        <v>303</v>
      </c>
      <c r="F278" s="459">
        <v>0</v>
      </c>
      <c r="G278" s="460">
        <v>0</v>
      </c>
      <c r="H278" s="462">
        <v>110.15349999999999</v>
      </c>
      <c r="I278" s="459">
        <v>783.75616000000002</v>
      </c>
      <c r="J278" s="460">
        <v>783.75616000000002</v>
      </c>
      <c r="K278" s="470" t="s">
        <v>303</v>
      </c>
    </row>
    <row r="279" spans="1:11" ht="14.4" customHeight="1" thickBot="1" x14ac:dyDescent="0.35">
      <c r="A279" s="481" t="s">
        <v>540</v>
      </c>
      <c r="B279" s="459">
        <v>0</v>
      </c>
      <c r="C279" s="459">
        <v>0.71940000000000004</v>
      </c>
      <c r="D279" s="460">
        <v>0.71940000000000004</v>
      </c>
      <c r="E279" s="469" t="s">
        <v>303</v>
      </c>
      <c r="F279" s="459">
        <v>0</v>
      </c>
      <c r="G279" s="460">
        <v>0</v>
      </c>
      <c r="H279" s="462">
        <v>0</v>
      </c>
      <c r="I279" s="459">
        <v>5.4909999999999997</v>
      </c>
      <c r="J279" s="460">
        <v>5.4909999999999997</v>
      </c>
      <c r="K279" s="470" t="s">
        <v>303</v>
      </c>
    </row>
    <row r="280" spans="1:11" ht="14.4" customHeight="1" thickBot="1" x14ac:dyDescent="0.35">
      <c r="A280" s="485"/>
      <c r="B280" s="459">
        <v>63247.083936322299</v>
      </c>
      <c r="C280" s="459">
        <v>55487.8125</v>
      </c>
      <c r="D280" s="460">
        <v>-7759.2714363223604</v>
      </c>
      <c r="E280" s="461">
        <v>0.87731811565899998</v>
      </c>
      <c r="F280" s="459">
        <v>40653.991619933899</v>
      </c>
      <c r="G280" s="460">
        <v>30490.4937149504</v>
      </c>
      <c r="H280" s="462">
        <v>4948.9770099999996</v>
      </c>
      <c r="I280" s="459">
        <v>36647.12341</v>
      </c>
      <c r="J280" s="460">
        <v>6156.6296950495998</v>
      </c>
      <c r="K280" s="463">
        <v>0.90143973444400005</v>
      </c>
    </row>
    <row r="281" spans="1:11" ht="14.4" customHeight="1" thickBot="1" x14ac:dyDescent="0.35">
      <c r="A281" s="486" t="s">
        <v>66</v>
      </c>
      <c r="B281" s="473">
        <v>63247.083936322299</v>
      </c>
      <c r="C281" s="473">
        <v>55487.8125</v>
      </c>
      <c r="D281" s="474">
        <v>-7759.2714363223604</v>
      </c>
      <c r="E281" s="475" t="s">
        <v>303</v>
      </c>
      <c r="F281" s="473">
        <v>40653.991619933899</v>
      </c>
      <c r="G281" s="474">
        <v>30490.4937149504</v>
      </c>
      <c r="H281" s="473">
        <v>4948.9770099999996</v>
      </c>
      <c r="I281" s="473">
        <v>36647.12341</v>
      </c>
      <c r="J281" s="474">
        <v>6156.6296950496098</v>
      </c>
      <c r="K281" s="476">
        <v>0.90143973444400005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541</v>
      </c>
      <c r="B5" s="488" t="s">
        <v>542</v>
      </c>
      <c r="C5" s="489" t="s">
        <v>543</v>
      </c>
      <c r="D5" s="489" t="s">
        <v>543</v>
      </c>
      <c r="E5" s="489"/>
      <c r="F5" s="489" t="s">
        <v>543</v>
      </c>
      <c r="G5" s="489" t="s">
        <v>543</v>
      </c>
      <c r="H5" s="489" t="s">
        <v>543</v>
      </c>
      <c r="I5" s="490" t="s">
        <v>543</v>
      </c>
      <c r="J5" s="491" t="s">
        <v>68</v>
      </c>
    </row>
    <row r="6" spans="1:10" ht="14.4" customHeight="1" x14ac:dyDescent="0.3">
      <c r="A6" s="487" t="s">
        <v>541</v>
      </c>
      <c r="B6" s="488" t="s">
        <v>544</v>
      </c>
      <c r="C6" s="489">
        <v>47.496509999999986</v>
      </c>
      <c r="D6" s="489">
        <v>50.780510000000007</v>
      </c>
      <c r="E6" s="489"/>
      <c r="F6" s="489">
        <v>61.109580000000015</v>
      </c>
      <c r="G6" s="489">
        <v>83.528064941406242</v>
      </c>
      <c r="H6" s="489">
        <v>-22.418484941406227</v>
      </c>
      <c r="I6" s="490">
        <v>0.73160535974187269</v>
      </c>
      <c r="J6" s="491" t="s">
        <v>1</v>
      </c>
    </row>
    <row r="7" spans="1:10" ht="14.4" customHeight="1" x14ac:dyDescent="0.3">
      <c r="A7" s="487" t="s">
        <v>541</v>
      </c>
      <c r="B7" s="488" t="s">
        <v>545</v>
      </c>
      <c r="C7" s="489">
        <v>1.5151800000000148</v>
      </c>
      <c r="D7" s="489">
        <v>1.5152299999999999</v>
      </c>
      <c r="E7" s="489"/>
      <c r="F7" s="489">
        <v>38.068639999999995</v>
      </c>
      <c r="G7" s="489">
        <v>3.7500003662109376</v>
      </c>
      <c r="H7" s="489">
        <v>34.318639633789054</v>
      </c>
      <c r="I7" s="490">
        <v>10.151636341962595</v>
      </c>
      <c r="J7" s="491" t="s">
        <v>1</v>
      </c>
    </row>
    <row r="8" spans="1:10" ht="14.4" customHeight="1" x14ac:dyDescent="0.3">
      <c r="A8" s="487" t="s">
        <v>541</v>
      </c>
      <c r="B8" s="488" t="s">
        <v>546</v>
      </c>
      <c r="C8" s="489">
        <v>49.011690000000002</v>
      </c>
      <c r="D8" s="489">
        <v>52.295740000000009</v>
      </c>
      <c r="E8" s="489"/>
      <c r="F8" s="489">
        <v>99.17822000000001</v>
      </c>
      <c r="G8" s="489">
        <v>87.278065307617183</v>
      </c>
      <c r="H8" s="489">
        <v>11.900154692382827</v>
      </c>
      <c r="I8" s="490">
        <v>1.1363475994849332</v>
      </c>
      <c r="J8" s="491" t="s">
        <v>547</v>
      </c>
    </row>
    <row r="10" spans="1:10" ht="14.4" customHeight="1" x14ac:dyDescent="0.3">
      <c r="A10" s="487" t="s">
        <v>541</v>
      </c>
      <c r="B10" s="488" t="s">
        <v>542</v>
      </c>
      <c r="C10" s="489" t="s">
        <v>543</v>
      </c>
      <c r="D10" s="489" t="s">
        <v>543</v>
      </c>
      <c r="E10" s="489"/>
      <c r="F10" s="489" t="s">
        <v>543</v>
      </c>
      <c r="G10" s="489" t="s">
        <v>543</v>
      </c>
      <c r="H10" s="489" t="s">
        <v>543</v>
      </c>
      <c r="I10" s="490" t="s">
        <v>543</v>
      </c>
      <c r="J10" s="491" t="s">
        <v>68</v>
      </c>
    </row>
    <row r="11" spans="1:10" ht="14.4" customHeight="1" x14ac:dyDescent="0.3">
      <c r="A11" s="487" t="s">
        <v>548</v>
      </c>
      <c r="B11" s="488" t="s">
        <v>549</v>
      </c>
      <c r="C11" s="489" t="s">
        <v>543</v>
      </c>
      <c r="D11" s="489" t="s">
        <v>543</v>
      </c>
      <c r="E11" s="489"/>
      <c r="F11" s="489" t="s">
        <v>543</v>
      </c>
      <c r="G11" s="489" t="s">
        <v>543</v>
      </c>
      <c r="H11" s="489" t="s">
        <v>543</v>
      </c>
      <c r="I11" s="490" t="s">
        <v>543</v>
      </c>
      <c r="J11" s="491" t="s">
        <v>0</v>
      </c>
    </row>
    <row r="12" spans="1:10" ht="14.4" customHeight="1" x14ac:dyDescent="0.3">
      <c r="A12" s="487" t="s">
        <v>548</v>
      </c>
      <c r="B12" s="488" t="s">
        <v>544</v>
      </c>
      <c r="C12" s="489">
        <v>5.9788800000000002</v>
      </c>
      <c r="D12" s="489">
        <v>5.9788800000000002</v>
      </c>
      <c r="E12" s="489"/>
      <c r="F12" s="489">
        <v>9.7989099999999993</v>
      </c>
      <c r="G12" s="489">
        <v>7</v>
      </c>
      <c r="H12" s="489">
        <v>2.7989099999999993</v>
      </c>
      <c r="I12" s="490">
        <v>1.3998442857142857</v>
      </c>
      <c r="J12" s="491" t="s">
        <v>1</v>
      </c>
    </row>
    <row r="13" spans="1:10" ht="14.4" customHeight="1" x14ac:dyDescent="0.3">
      <c r="A13" s="487" t="s">
        <v>548</v>
      </c>
      <c r="B13" s="488" t="s">
        <v>545</v>
      </c>
      <c r="C13" s="489">
        <v>0</v>
      </c>
      <c r="D13" s="489">
        <v>0.54955999999999994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" customHeight="1" x14ac:dyDescent="0.3">
      <c r="A14" s="487" t="s">
        <v>548</v>
      </c>
      <c r="B14" s="488" t="s">
        <v>550</v>
      </c>
      <c r="C14" s="489">
        <v>5.9788800000000002</v>
      </c>
      <c r="D14" s="489">
        <v>6.5284399999999998</v>
      </c>
      <c r="E14" s="489"/>
      <c r="F14" s="489">
        <v>9.7989099999999993</v>
      </c>
      <c r="G14" s="489">
        <v>8</v>
      </c>
      <c r="H14" s="489">
        <v>1.7989099999999993</v>
      </c>
      <c r="I14" s="490">
        <v>1.2248637499999999</v>
      </c>
      <c r="J14" s="491" t="s">
        <v>551</v>
      </c>
    </row>
    <row r="15" spans="1:10" ht="14.4" customHeight="1" x14ac:dyDescent="0.3">
      <c r="A15" s="487" t="s">
        <v>543</v>
      </c>
      <c r="B15" s="488" t="s">
        <v>543</v>
      </c>
      <c r="C15" s="489" t="s">
        <v>543</v>
      </c>
      <c r="D15" s="489" t="s">
        <v>543</v>
      </c>
      <c r="E15" s="489"/>
      <c r="F15" s="489" t="s">
        <v>543</v>
      </c>
      <c r="G15" s="489" t="s">
        <v>543</v>
      </c>
      <c r="H15" s="489" t="s">
        <v>543</v>
      </c>
      <c r="I15" s="490" t="s">
        <v>543</v>
      </c>
      <c r="J15" s="491" t="s">
        <v>552</v>
      </c>
    </row>
    <row r="16" spans="1:10" ht="14.4" customHeight="1" x14ac:dyDescent="0.3">
      <c r="A16" s="487" t="s">
        <v>553</v>
      </c>
      <c r="B16" s="488" t="s">
        <v>554</v>
      </c>
      <c r="C16" s="489" t="s">
        <v>543</v>
      </c>
      <c r="D16" s="489" t="s">
        <v>543</v>
      </c>
      <c r="E16" s="489"/>
      <c r="F16" s="489" t="s">
        <v>543</v>
      </c>
      <c r="G16" s="489" t="s">
        <v>543</v>
      </c>
      <c r="H16" s="489" t="s">
        <v>543</v>
      </c>
      <c r="I16" s="490" t="s">
        <v>543</v>
      </c>
      <c r="J16" s="491" t="s">
        <v>0</v>
      </c>
    </row>
    <row r="17" spans="1:10" ht="14.4" customHeight="1" x14ac:dyDescent="0.3">
      <c r="A17" s="487" t="s">
        <v>553</v>
      </c>
      <c r="B17" s="488" t="s">
        <v>544</v>
      </c>
      <c r="C17" s="489">
        <v>41.51762999999999</v>
      </c>
      <c r="D17" s="489">
        <v>44.801630000000003</v>
      </c>
      <c r="E17" s="489"/>
      <c r="F17" s="489">
        <v>51.310670000000016</v>
      </c>
      <c r="G17" s="489">
        <v>77</v>
      </c>
      <c r="H17" s="489">
        <v>-25.689329999999984</v>
      </c>
      <c r="I17" s="490">
        <v>0.66637233766233783</v>
      </c>
      <c r="J17" s="491" t="s">
        <v>1</v>
      </c>
    </row>
    <row r="18" spans="1:10" ht="14.4" customHeight="1" x14ac:dyDescent="0.3">
      <c r="A18" s="487" t="s">
        <v>553</v>
      </c>
      <c r="B18" s="488" t="s">
        <v>545</v>
      </c>
      <c r="C18" s="489">
        <v>1.5151800000000148</v>
      </c>
      <c r="D18" s="489">
        <v>0.96567000000000003</v>
      </c>
      <c r="E18" s="489"/>
      <c r="F18" s="489">
        <v>38.068639999999995</v>
      </c>
      <c r="G18" s="489">
        <v>3</v>
      </c>
      <c r="H18" s="489">
        <v>35.068639999999995</v>
      </c>
      <c r="I18" s="490">
        <v>12.689546666666665</v>
      </c>
      <c r="J18" s="491" t="s">
        <v>1</v>
      </c>
    </row>
    <row r="19" spans="1:10" ht="14.4" customHeight="1" x14ac:dyDescent="0.3">
      <c r="A19" s="487" t="s">
        <v>553</v>
      </c>
      <c r="B19" s="488" t="s">
        <v>555</v>
      </c>
      <c r="C19" s="489">
        <v>43.032810000000005</v>
      </c>
      <c r="D19" s="489">
        <v>45.767300000000006</v>
      </c>
      <c r="E19" s="489"/>
      <c r="F19" s="489">
        <v>89.379310000000004</v>
      </c>
      <c r="G19" s="489">
        <v>80</v>
      </c>
      <c r="H19" s="489">
        <v>9.3793100000000038</v>
      </c>
      <c r="I19" s="490">
        <v>1.1172413750000001</v>
      </c>
      <c r="J19" s="491" t="s">
        <v>551</v>
      </c>
    </row>
    <row r="20" spans="1:10" ht="14.4" customHeight="1" x14ac:dyDescent="0.3">
      <c r="A20" s="487" t="s">
        <v>543</v>
      </c>
      <c r="B20" s="488" t="s">
        <v>543</v>
      </c>
      <c r="C20" s="489" t="s">
        <v>543</v>
      </c>
      <c r="D20" s="489" t="s">
        <v>543</v>
      </c>
      <c r="E20" s="489"/>
      <c r="F20" s="489" t="s">
        <v>543</v>
      </c>
      <c r="G20" s="489" t="s">
        <v>543</v>
      </c>
      <c r="H20" s="489" t="s">
        <v>543</v>
      </c>
      <c r="I20" s="490" t="s">
        <v>543</v>
      </c>
      <c r="J20" s="491" t="s">
        <v>552</v>
      </c>
    </row>
    <row r="21" spans="1:10" ht="14.4" customHeight="1" x14ac:dyDescent="0.3">
      <c r="A21" s="487" t="s">
        <v>541</v>
      </c>
      <c r="B21" s="488" t="s">
        <v>546</v>
      </c>
      <c r="C21" s="489">
        <v>49.011690000000002</v>
      </c>
      <c r="D21" s="489">
        <v>52.295740000000009</v>
      </c>
      <c r="E21" s="489"/>
      <c r="F21" s="489">
        <v>99.17822000000001</v>
      </c>
      <c r="G21" s="489">
        <v>87</v>
      </c>
      <c r="H21" s="489">
        <v>12.17822000000001</v>
      </c>
      <c r="I21" s="490">
        <v>1.1399795402298851</v>
      </c>
      <c r="J21" s="491" t="s">
        <v>547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127.2361443944359</v>
      </c>
      <c r="M3" s="98">
        <f>SUBTOTAL(9,M5:M1048576)</f>
        <v>401.5</v>
      </c>
      <c r="N3" s="99">
        <f>SUBTOTAL(9,N5:N1048576)</f>
        <v>51085.311974366014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541</v>
      </c>
      <c r="B5" s="501" t="s">
        <v>542</v>
      </c>
      <c r="C5" s="502" t="s">
        <v>548</v>
      </c>
      <c r="D5" s="503" t="s">
        <v>549</v>
      </c>
      <c r="E5" s="504">
        <v>50113001</v>
      </c>
      <c r="F5" s="503" t="s">
        <v>556</v>
      </c>
      <c r="G5" s="502" t="s">
        <v>557</v>
      </c>
      <c r="H5" s="502">
        <v>930043</v>
      </c>
      <c r="I5" s="502">
        <v>0</v>
      </c>
      <c r="J5" s="502" t="s">
        <v>558</v>
      </c>
      <c r="K5" s="502" t="s">
        <v>543</v>
      </c>
      <c r="L5" s="505">
        <v>31.871327902051775</v>
      </c>
      <c r="M5" s="505">
        <v>6</v>
      </c>
      <c r="N5" s="506">
        <v>191.22796741231065</v>
      </c>
    </row>
    <row r="6" spans="1:14" ht="14.4" customHeight="1" x14ac:dyDescent="0.3">
      <c r="A6" s="507" t="s">
        <v>541</v>
      </c>
      <c r="B6" s="508" t="s">
        <v>542</v>
      </c>
      <c r="C6" s="509" t="s">
        <v>553</v>
      </c>
      <c r="D6" s="510" t="s">
        <v>554</v>
      </c>
      <c r="E6" s="511">
        <v>50113001</v>
      </c>
      <c r="F6" s="510" t="s">
        <v>556</v>
      </c>
      <c r="G6" s="509" t="s">
        <v>557</v>
      </c>
      <c r="H6" s="509">
        <v>176954</v>
      </c>
      <c r="I6" s="509">
        <v>176954</v>
      </c>
      <c r="J6" s="509" t="s">
        <v>559</v>
      </c>
      <c r="K6" s="509" t="s">
        <v>560</v>
      </c>
      <c r="L6" s="512">
        <v>94.454999999999998</v>
      </c>
      <c r="M6" s="512">
        <v>6</v>
      </c>
      <c r="N6" s="513">
        <v>566.73</v>
      </c>
    </row>
    <row r="7" spans="1:14" ht="14.4" customHeight="1" x14ac:dyDescent="0.3">
      <c r="A7" s="507" t="s">
        <v>541</v>
      </c>
      <c r="B7" s="508" t="s">
        <v>542</v>
      </c>
      <c r="C7" s="509" t="s">
        <v>553</v>
      </c>
      <c r="D7" s="510" t="s">
        <v>554</v>
      </c>
      <c r="E7" s="511">
        <v>50113001</v>
      </c>
      <c r="F7" s="510" t="s">
        <v>556</v>
      </c>
      <c r="G7" s="509" t="s">
        <v>557</v>
      </c>
      <c r="H7" s="509">
        <v>145310</v>
      </c>
      <c r="I7" s="509">
        <v>45310</v>
      </c>
      <c r="J7" s="509" t="s">
        <v>561</v>
      </c>
      <c r="K7" s="509" t="s">
        <v>562</v>
      </c>
      <c r="L7" s="512">
        <v>44.169999999999995</v>
      </c>
      <c r="M7" s="512">
        <v>1</v>
      </c>
      <c r="N7" s="513">
        <v>44.169999999999995</v>
      </c>
    </row>
    <row r="8" spans="1:14" ht="14.4" customHeight="1" x14ac:dyDescent="0.3">
      <c r="A8" s="507" t="s">
        <v>541</v>
      </c>
      <c r="B8" s="508" t="s">
        <v>542</v>
      </c>
      <c r="C8" s="509" t="s">
        <v>553</v>
      </c>
      <c r="D8" s="510" t="s">
        <v>554</v>
      </c>
      <c r="E8" s="511">
        <v>50113001</v>
      </c>
      <c r="F8" s="510" t="s">
        <v>556</v>
      </c>
      <c r="G8" s="509" t="s">
        <v>557</v>
      </c>
      <c r="H8" s="509">
        <v>847754</v>
      </c>
      <c r="I8" s="509">
        <v>0</v>
      </c>
      <c r="J8" s="509" t="s">
        <v>563</v>
      </c>
      <c r="K8" s="509" t="s">
        <v>543</v>
      </c>
      <c r="L8" s="512">
        <v>62.24636363636364</v>
      </c>
      <c r="M8" s="512">
        <v>20</v>
      </c>
      <c r="N8" s="513">
        <v>1244.9272727272728</v>
      </c>
    </row>
    <row r="9" spans="1:14" ht="14.4" customHeight="1" x14ac:dyDescent="0.3">
      <c r="A9" s="507" t="s">
        <v>541</v>
      </c>
      <c r="B9" s="508" t="s">
        <v>542</v>
      </c>
      <c r="C9" s="509" t="s">
        <v>553</v>
      </c>
      <c r="D9" s="510" t="s">
        <v>554</v>
      </c>
      <c r="E9" s="511">
        <v>50113001</v>
      </c>
      <c r="F9" s="510" t="s">
        <v>556</v>
      </c>
      <c r="G9" s="509" t="s">
        <v>557</v>
      </c>
      <c r="H9" s="509">
        <v>100407</v>
      </c>
      <c r="I9" s="509">
        <v>407</v>
      </c>
      <c r="J9" s="509" t="s">
        <v>564</v>
      </c>
      <c r="K9" s="509" t="s">
        <v>565</v>
      </c>
      <c r="L9" s="512">
        <v>185.24000000000009</v>
      </c>
      <c r="M9" s="512">
        <v>1</v>
      </c>
      <c r="N9" s="513">
        <v>185.24000000000009</v>
      </c>
    </row>
    <row r="10" spans="1:14" ht="14.4" customHeight="1" x14ac:dyDescent="0.3">
      <c r="A10" s="507" t="s">
        <v>541</v>
      </c>
      <c r="B10" s="508" t="s">
        <v>542</v>
      </c>
      <c r="C10" s="509" t="s">
        <v>553</v>
      </c>
      <c r="D10" s="510" t="s">
        <v>554</v>
      </c>
      <c r="E10" s="511">
        <v>50113001</v>
      </c>
      <c r="F10" s="510" t="s">
        <v>556</v>
      </c>
      <c r="G10" s="509" t="s">
        <v>557</v>
      </c>
      <c r="H10" s="509">
        <v>184279</v>
      </c>
      <c r="I10" s="509">
        <v>184279</v>
      </c>
      <c r="J10" s="509" t="s">
        <v>566</v>
      </c>
      <c r="K10" s="509" t="s">
        <v>567</v>
      </c>
      <c r="L10" s="512">
        <v>63.231578947368448</v>
      </c>
      <c r="M10" s="512">
        <v>19</v>
      </c>
      <c r="N10" s="513">
        <v>1201.4000000000005</v>
      </c>
    </row>
    <row r="11" spans="1:14" ht="14.4" customHeight="1" x14ac:dyDescent="0.3">
      <c r="A11" s="507" t="s">
        <v>541</v>
      </c>
      <c r="B11" s="508" t="s">
        <v>542</v>
      </c>
      <c r="C11" s="509" t="s">
        <v>553</v>
      </c>
      <c r="D11" s="510" t="s">
        <v>554</v>
      </c>
      <c r="E11" s="511">
        <v>50113001</v>
      </c>
      <c r="F11" s="510" t="s">
        <v>556</v>
      </c>
      <c r="G11" s="509" t="s">
        <v>557</v>
      </c>
      <c r="H11" s="509">
        <v>930043</v>
      </c>
      <c r="I11" s="509">
        <v>0</v>
      </c>
      <c r="J11" s="509" t="s">
        <v>558</v>
      </c>
      <c r="K11" s="509" t="s">
        <v>543</v>
      </c>
      <c r="L11" s="512">
        <v>31.871323408255815</v>
      </c>
      <c r="M11" s="512">
        <v>30</v>
      </c>
      <c r="N11" s="513">
        <v>956.13970224767445</v>
      </c>
    </row>
    <row r="12" spans="1:14" ht="14.4" customHeight="1" x14ac:dyDescent="0.3">
      <c r="A12" s="507" t="s">
        <v>541</v>
      </c>
      <c r="B12" s="508" t="s">
        <v>542</v>
      </c>
      <c r="C12" s="509" t="s">
        <v>553</v>
      </c>
      <c r="D12" s="510" t="s">
        <v>554</v>
      </c>
      <c r="E12" s="511">
        <v>50113001</v>
      </c>
      <c r="F12" s="510" t="s">
        <v>556</v>
      </c>
      <c r="G12" s="509" t="s">
        <v>557</v>
      </c>
      <c r="H12" s="509">
        <v>159570</v>
      </c>
      <c r="I12" s="509">
        <v>59570</v>
      </c>
      <c r="J12" s="509" t="s">
        <v>568</v>
      </c>
      <c r="K12" s="509" t="s">
        <v>569</v>
      </c>
      <c r="L12" s="512">
        <v>119.68</v>
      </c>
      <c r="M12" s="512">
        <v>38</v>
      </c>
      <c r="N12" s="513">
        <v>4547.84</v>
      </c>
    </row>
    <row r="13" spans="1:14" ht="14.4" customHeight="1" x14ac:dyDescent="0.3">
      <c r="A13" s="507" t="s">
        <v>541</v>
      </c>
      <c r="B13" s="508" t="s">
        <v>542</v>
      </c>
      <c r="C13" s="509" t="s">
        <v>553</v>
      </c>
      <c r="D13" s="510" t="s">
        <v>554</v>
      </c>
      <c r="E13" s="511">
        <v>50113001</v>
      </c>
      <c r="F13" s="510" t="s">
        <v>556</v>
      </c>
      <c r="G13" s="509" t="s">
        <v>557</v>
      </c>
      <c r="H13" s="509">
        <v>198876</v>
      </c>
      <c r="I13" s="509">
        <v>98876</v>
      </c>
      <c r="J13" s="509" t="s">
        <v>570</v>
      </c>
      <c r="K13" s="509" t="s">
        <v>571</v>
      </c>
      <c r="L13" s="512">
        <v>255.2</v>
      </c>
      <c r="M13" s="512">
        <v>39</v>
      </c>
      <c r="N13" s="513">
        <v>9952.7999999999993</v>
      </c>
    </row>
    <row r="14" spans="1:14" ht="14.4" customHeight="1" x14ac:dyDescent="0.3">
      <c r="A14" s="507" t="s">
        <v>541</v>
      </c>
      <c r="B14" s="508" t="s">
        <v>542</v>
      </c>
      <c r="C14" s="509" t="s">
        <v>553</v>
      </c>
      <c r="D14" s="510" t="s">
        <v>554</v>
      </c>
      <c r="E14" s="511">
        <v>50113001</v>
      </c>
      <c r="F14" s="510" t="s">
        <v>556</v>
      </c>
      <c r="G14" s="509" t="s">
        <v>557</v>
      </c>
      <c r="H14" s="509">
        <v>198872</v>
      </c>
      <c r="I14" s="509">
        <v>98872</v>
      </c>
      <c r="J14" s="509" t="s">
        <v>570</v>
      </c>
      <c r="K14" s="509" t="s">
        <v>572</v>
      </c>
      <c r="L14" s="512">
        <v>312.83999999999997</v>
      </c>
      <c r="M14" s="512">
        <v>5</v>
      </c>
      <c r="N14" s="513">
        <v>1564.1999999999998</v>
      </c>
    </row>
    <row r="15" spans="1:14" ht="14.4" customHeight="1" x14ac:dyDescent="0.3">
      <c r="A15" s="507" t="s">
        <v>541</v>
      </c>
      <c r="B15" s="508" t="s">
        <v>542</v>
      </c>
      <c r="C15" s="509" t="s">
        <v>553</v>
      </c>
      <c r="D15" s="510" t="s">
        <v>554</v>
      </c>
      <c r="E15" s="511">
        <v>50113001</v>
      </c>
      <c r="F15" s="510" t="s">
        <v>556</v>
      </c>
      <c r="G15" s="509" t="s">
        <v>557</v>
      </c>
      <c r="H15" s="509">
        <v>198864</v>
      </c>
      <c r="I15" s="509">
        <v>98864</v>
      </c>
      <c r="J15" s="509" t="s">
        <v>570</v>
      </c>
      <c r="K15" s="509" t="s">
        <v>573</v>
      </c>
      <c r="L15" s="512">
        <v>537.87</v>
      </c>
      <c r="M15" s="512">
        <v>0.5</v>
      </c>
      <c r="N15" s="513">
        <v>268.935</v>
      </c>
    </row>
    <row r="16" spans="1:14" ht="14.4" customHeight="1" x14ac:dyDescent="0.3">
      <c r="A16" s="507" t="s">
        <v>541</v>
      </c>
      <c r="B16" s="508" t="s">
        <v>542</v>
      </c>
      <c r="C16" s="509" t="s">
        <v>553</v>
      </c>
      <c r="D16" s="510" t="s">
        <v>554</v>
      </c>
      <c r="E16" s="511">
        <v>50113001</v>
      </c>
      <c r="F16" s="510" t="s">
        <v>556</v>
      </c>
      <c r="G16" s="509" t="s">
        <v>557</v>
      </c>
      <c r="H16" s="509">
        <v>198880</v>
      </c>
      <c r="I16" s="509">
        <v>98880</v>
      </c>
      <c r="J16" s="509" t="s">
        <v>570</v>
      </c>
      <c r="K16" s="509" t="s">
        <v>574</v>
      </c>
      <c r="L16" s="512">
        <v>201.3</v>
      </c>
      <c r="M16" s="512">
        <v>4</v>
      </c>
      <c r="N16" s="513">
        <v>805.2</v>
      </c>
    </row>
    <row r="17" spans="1:14" ht="14.4" customHeight="1" x14ac:dyDescent="0.3">
      <c r="A17" s="507" t="s">
        <v>541</v>
      </c>
      <c r="B17" s="508" t="s">
        <v>542</v>
      </c>
      <c r="C17" s="509" t="s">
        <v>553</v>
      </c>
      <c r="D17" s="510" t="s">
        <v>554</v>
      </c>
      <c r="E17" s="511">
        <v>50113001</v>
      </c>
      <c r="F17" s="510" t="s">
        <v>556</v>
      </c>
      <c r="G17" s="509" t="s">
        <v>557</v>
      </c>
      <c r="H17" s="509">
        <v>106093</v>
      </c>
      <c r="I17" s="509">
        <v>6093</v>
      </c>
      <c r="J17" s="509" t="s">
        <v>575</v>
      </c>
      <c r="K17" s="509" t="s">
        <v>576</v>
      </c>
      <c r="L17" s="512">
        <v>172.8833333333333</v>
      </c>
      <c r="M17" s="512">
        <v>6</v>
      </c>
      <c r="N17" s="513">
        <v>1037.2999999999997</v>
      </c>
    </row>
    <row r="18" spans="1:14" ht="14.4" customHeight="1" x14ac:dyDescent="0.3">
      <c r="A18" s="507" t="s">
        <v>541</v>
      </c>
      <c r="B18" s="508" t="s">
        <v>542</v>
      </c>
      <c r="C18" s="509" t="s">
        <v>553</v>
      </c>
      <c r="D18" s="510" t="s">
        <v>554</v>
      </c>
      <c r="E18" s="511">
        <v>50113001</v>
      </c>
      <c r="F18" s="510" t="s">
        <v>556</v>
      </c>
      <c r="G18" s="509" t="s">
        <v>577</v>
      </c>
      <c r="H18" s="509">
        <v>100308</v>
      </c>
      <c r="I18" s="509">
        <v>100308</v>
      </c>
      <c r="J18" s="509" t="s">
        <v>578</v>
      </c>
      <c r="K18" s="509" t="s">
        <v>579</v>
      </c>
      <c r="L18" s="512">
        <v>47.308703318315523</v>
      </c>
      <c r="M18" s="512">
        <v>64</v>
      </c>
      <c r="N18" s="513">
        <v>3027.7570123721935</v>
      </c>
    </row>
    <row r="19" spans="1:14" ht="14.4" customHeight="1" x14ac:dyDescent="0.3">
      <c r="A19" s="507" t="s">
        <v>541</v>
      </c>
      <c r="B19" s="508" t="s">
        <v>542</v>
      </c>
      <c r="C19" s="509" t="s">
        <v>553</v>
      </c>
      <c r="D19" s="510" t="s">
        <v>554</v>
      </c>
      <c r="E19" s="511">
        <v>50113001</v>
      </c>
      <c r="F19" s="510" t="s">
        <v>556</v>
      </c>
      <c r="G19" s="509" t="s">
        <v>557</v>
      </c>
      <c r="H19" s="509">
        <v>846618</v>
      </c>
      <c r="I19" s="509">
        <v>100014</v>
      </c>
      <c r="J19" s="509" t="s">
        <v>580</v>
      </c>
      <c r="K19" s="509" t="s">
        <v>581</v>
      </c>
      <c r="L19" s="512">
        <v>29.710000000000015</v>
      </c>
      <c r="M19" s="512">
        <v>2</v>
      </c>
      <c r="N19" s="513">
        <v>59.42000000000003</v>
      </c>
    </row>
    <row r="20" spans="1:14" ht="14.4" customHeight="1" x14ac:dyDescent="0.3">
      <c r="A20" s="507" t="s">
        <v>541</v>
      </c>
      <c r="B20" s="508" t="s">
        <v>542</v>
      </c>
      <c r="C20" s="509" t="s">
        <v>553</v>
      </c>
      <c r="D20" s="510" t="s">
        <v>554</v>
      </c>
      <c r="E20" s="511">
        <v>50113001</v>
      </c>
      <c r="F20" s="510" t="s">
        <v>556</v>
      </c>
      <c r="G20" s="509" t="s">
        <v>557</v>
      </c>
      <c r="H20" s="509">
        <v>846629</v>
      </c>
      <c r="I20" s="509">
        <v>100013</v>
      </c>
      <c r="J20" s="509" t="s">
        <v>582</v>
      </c>
      <c r="K20" s="509" t="s">
        <v>583</v>
      </c>
      <c r="L20" s="512">
        <v>39.380000000000003</v>
      </c>
      <c r="M20" s="512">
        <v>24</v>
      </c>
      <c r="N20" s="513">
        <v>945.12</v>
      </c>
    </row>
    <row r="21" spans="1:14" ht="14.4" customHeight="1" x14ac:dyDescent="0.3">
      <c r="A21" s="507" t="s">
        <v>541</v>
      </c>
      <c r="B21" s="508" t="s">
        <v>542</v>
      </c>
      <c r="C21" s="509" t="s">
        <v>553</v>
      </c>
      <c r="D21" s="510" t="s">
        <v>554</v>
      </c>
      <c r="E21" s="511">
        <v>50113001</v>
      </c>
      <c r="F21" s="510" t="s">
        <v>556</v>
      </c>
      <c r="G21" s="509" t="s">
        <v>557</v>
      </c>
      <c r="H21" s="509">
        <v>152266</v>
      </c>
      <c r="I21" s="509">
        <v>52266</v>
      </c>
      <c r="J21" s="509" t="s">
        <v>584</v>
      </c>
      <c r="K21" s="509" t="s">
        <v>585</v>
      </c>
      <c r="L21" s="512">
        <v>41.420000000000009</v>
      </c>
      <c r="M21" s="512">
        <v>1</v>
      </c>
      <c r="N21" s="513">
        <v>41.420000000000009</v>
      </c>
    </row>
    <row r="22" spans="1:14" ht="14.4" customHeight="1" x14ac:dyDescent="0.3">
      <c r="A22" s="507" t="s">
        <v>541</v>
      </c>
      <c r="B22" s="508" t="s">
        <v>542</v>
      </c>
      <c r="C22" s="509" t="s">
        <v>553</v>
      </c>
      <c r="D22" s="510" t="s">
        <v>554</v>
      </c>
      <c r="E22" s="511">
        <v>50113001</v>
      </c>
      <c r="F22" s="510" t="s">
        <v>556</v>
      </c>
      <c r="G22" s="509" t="s">
        <v>557</v>
      </c>
      <c r="H22" s="509">
        <v>397412</v>
      </c>
      <c r="I22" s="509">
        <v>0</v>
      </c>
      <c r="J22" s="509" t="s">
        <v>586</v>
      </c>
      <c r="K22" s="509" t="s">
        <v>587</v>
      </c>
      <c r="L22" s="512">
        <v>206.99</v>
      </c>
      <c r="M22" s="512">
        <v>14</v>
      </c>
      <c r="N22" s="513">
        <v>2897.86</v>
      </c>
    </row>
    <row r="23" spans="1:14" ht="14.4" customHeight="1" x14ac:dyDescent="0.3">
      <c r="A23" s="507" t="s">
        <v>541</v>
      </c>
      <c r="B23" s="508" t="s">
        <v>542</v>
      </c>
      <c r="C23" s="509" t="s">
        <v>553</v>
      </c>
      <c r="D23" s="510" t="s">
        <v>554</v>
      </c>
      <c r="E23" s="511">
        <v>50113001</v>
      </c>
      <c r="F23" s="510" t="s">
        <v>556</v>
      </c>
      <c r="G23" s="509" t="s">
        <v>557</v>
      </c>
      <c r="H23" s="509">
        <v>100802</v>
      </c>
      <c r="I23" s="509">
        <v>0</v>
      </c>
      <c r="J23" s="509" t="s">
        <v>588</v>
      </c>
      <c r="K23" s="509" t="s">
        <v>589</v>
      </c>
      <c r="L23" s="512">
        <v>89.223327598210659</v>
      </c>
      <c r="M23" s="512">
        <v>4</v>
      </c>
      <c r="N23" s="513">
        <v>356.89331039284264</v>
      </c>
    </row>
    <row r="24" spans="1:14" ht="14.4" customHeight="1" x14ac:dyDescent="0.3">
      <c r="A24" s="507" t="s">
        <v>541</v>
      </c>
      <c r="B24" s="508" t="s">
        <v>542</v>
      </c>
      <c r="C24" s="509" t="s">
        <v>553</v>
      </c>
      <c r="D24" s="510" t="s">
        <v>554</v>
      </c>
      <c r="E24" s="511">
        <v>50113001</v>
      </c>
      <c r="F24" s="510" t="s">
        <v>556</v>
      </c>
      <c r="G24" s="509" t="s">
        <v>557</v>
      </c>
      <c r="H24" s="509">
        <v>501829</v>
      </c>
      <c r="I24" s="509">
        <v>0</v>
      </c>
      <c r="J24" s="509" t="s">
        <v>590</v>
      </c>
      <c r="K24" s="509" t="s">
        <v>591</v>
      </c>
      <c r="L24" s="512">
        <v>360.49891795607033</v>
      </c>
      <c r="M24" s="512">
        <v>16</v>
      </c>
      <c r="N24" s="513">
        <v>5767.9826872971253</v>
      </c>
    </row>
    <row r="25" spans="1:14" ht="14.4" customHeight="1" x14ac:dyDescent="0.3">
      <c r="A25" s="507" t="s">
        <v>541</v>
      </c>
      <c r="B25" s="508" t="s">
        <v>542</v>
      </c>
      <c r="C25" s="509" t="s">
        <v>553</v>
      </c>
      <c r="D25" s="510" t="s">
        <v>554</v>
      </c>
      <c r="E25" s="511">
        <v>50113001</v>
      </c>
      <c r="F25" s="510" t="s">
        <v>556</v>
      </c>
      <c r="G25" s="509" t="s">
        <v>557</v>
      </c>
      <c r="H25" s="509">
        <v>930431</v>
      </c>
      <c r="I25" s="509">
        <v>1000</v>
      </c>
      <c r="J25" s="509" t="s">
        <v>592</v>
      </c>
      <c r="K25" s="509" t="s">
        <v>543</v>
      </c>
      <c r="L25" s="512">
        <v>116.08674941762352</v>
      </c>
      <c r="M25" s="512">
        <v>45</v>
      </c>
      <c r="N25" s="513">
        <v>5223.9037237930588</v>
      </c>
    </row>
    <row r="26" spans="1:14" ht="14.4" customHeight="1" x14ac:dyDescent="0.3">
      <c r="A26" s="507" t="s">
        <v>541</v>
      </c>
      <c r="B26" s="508" t="s">
        <v>542</v>
      </c>
      <c r="C26" s="509" t="s">
        <v>553</v>
      </c>
      <c r="D26" s="510" t="s">
        <v>554</v>
      </c>
      <c r="E26" s="511">
        <v>50113001</v>
      </c>
      <c r="F26" s="510" t="s">
        <v>556</v>
      </c>
      <c r="G26" s="509" t="s">
        <v>557</v>
      </c>
      <c r="H26" s="509">
        <v>900321</v>
      </c>
      <c r="I26" s="509">
        <v>0</v>
      </c>
      <c r="J26" s="509" t="s">
        <v>593</v>
      </c>
      <c r="K26" s="509" t="s">
        <v>543</v>
      </c>
      <c r="L26" s="512">
        <v>353.30783113272145</v>
      </c>
      <c r="M26" s="512">
        <v>16</v>
      </c>
      <c r="N26" s="513">
        <v>5652.9252981235431</v>
      </c>
    </row>
    <row r="27" spans="1:14" ht="14.4" customHeight="1" x14ac:dyDescent="0.3">
      <c r="A27" s="507" t="s">
        <v>541</v>
      </c>
      <c r="B27" s="508" t="s">
        <v>542</v>
      </c>
      <c r="C27" s="509" t="s">
        <v>553</v>
      </c>
      <c r="D27" s="510" t="s">
        <v>554</v>
      </c>
      <c r="E27" s="511">
        <v>50113001</v>
      </c>
      <c r="F27" s="510" t="s">
        <v>556</v>
      </c>
      <c r="G27" s="509" t="s">
        <v>557</v>
      </c>
      <c r="H27" s="509">
        <v>100498</v>
      </c>
      <c r="I27" s="509">
        <v>498</v>
      </c>
      <c r="J27" s="509" t="s">
        <v>594</v>
      </c>
      <c r="K27" s="509" t="s">
        <v>595</v>
      </c>
      <c r="L27" s="512">
        <v>108.75</v>
      </c>
      <c r="M27" s="512">
        <v>8</v>
      </c>
      <c r="N27" s="513">
        <v>870</v>
      </c>
    </row>
    <row r="28" spans="1:14" ht="14.4" customHeight="1" x14ac:dyDescent="0.3">
      <c r="A28" s="507" t="s">
        <v>541</v>
      </c>
      <c r="B28" s="508" t="s">
        <v>542</v>
      </c>
      <c r="C28" s="509" t="s">
        <v>553</v>
      </c>
      <c r="D28" s="510" t="s">
        <v>554</v>
      </c>
      <c r="E28" s="511">
        <v>50113001</v>
      </c>
      <c r="F28" s="510" t="s">
        <v>556</v>
      </c>
      <c r="G28" s="509" t="s">
        <v>557</v>
      </c>
      <c r="H28" s="509">
        <v>215978</v>
      </c>
      <c r="I28" s="509">
        <v>215978</v>
      </c>
      <c r="J28" s="509" t="s">
        <v>596</v>
      </c>
      <c r="K28" s="509" t="s">
        <v>597</v>
      </c>
      <c r="L28" s="512">
        <v>120.17636363636366</v>
      </c>
      <c r="M28" s="512">
        <v>22</v>
      </c>
      <c r="N28" s="513">
        <v>2643.8800000000006</v>
      </c>
    </row>
    <row r="29" spans="1:14" ht="14.4" customHeight="1" x14ac:dyDescent="0.3">
      <c r="A29" s="507" t="s">
        <v>541</v>
      </c>
      <c r="B29" s="508" t="s">
        <v>542</v>
      </c>
      <c r="C29" s="509" t="s">
        <v>553</v>
      </c>
      <c r="D29" s="510" t="s">
        <v>554</v>
      </c>
      <c r="E29" s="511">
        <v>50113001</v>
      </c>
      <c r="F29" s="510" t="s">
        <v>556</v>
      </c>
      <c r="G29" s="509" t="s">
        <v>557</v>
      </c>
      <c r="H29" s="509">
        <v>200863</v>
      </c>
      <c r="I29" s="509">
        <v>200863</v>
      </c>
      <c r="J29" s="509" t="s">
        <v>598</v>
      </c>
      <c r="K29" s="509" t="s">
        <v>599</v>
      </c>
      <c r="L29" s="512">
        <v>85.64</v>
      </c>
      <c r="M29" s="512">
        <v>1</v>
      </c>
      <c r="N29" s="513">
        <v>85.64</v>
      </c>
    </row>
    <row r="30" spans="1:14" ht="14.4" customHeight="1" x14ac:dyDescent="0.3">
      <c r="A30" s="507" t="s">
        <v>541</v>
      </c>
      <c r="B30" s="508" t="s">
        <v>542</v>
      </c>
      <c r="C30" s="509" t="s">
        <v>553</v>
      </c>
      <c r="D30" s="510" t="s">
        <v>554</v>
      </c>
      <c r="E30" s="511">
        <v>50113001</v>
      </c>
      <c r="F30" s="510" t="s">
        <v>556</v>
      </c>
      <c r="G30" s="509" t="s">
        <v>557</v>
      </c>
      <c r="H30" s="509">
        <v>849941</v>
      </c>
      <c r="I30" s="509">
        <v>162142</v>
      </c>
      <c r="J30" s="509" t="s">
        <v>600</v>
      </c>
      <c r="K30" s="509" t="s">
        <v>601</v>
      </c>
      <c r="L30" s="512">
        <v>30.029999999999998</v>
      </c>
      <c r="M30" s="512">
        <v>6</v>
      </c>
      <c r="N30" s="513">
        <v>180.17999999999998</v>
      </c>
    </row>
    <row r="31" spans="1:14" ht="14.4" customHeight="1" thickBot="1" x14ac:dyDescent="0.35">
      <c r="A31" s="514" t="s">
        <v>541</v>
      </c>
      <c r="B31" s="515" t="s">
        <v>542</v>
      </c>
      <c r="C31" s="516" t="s">
        <v>553</v>
      </c>
      <c r="D31" s="517" t="s">
        <v>554</v>
      </c>
      <c r="E31" s="518">
        <v>50113001</v>
      </c>
      <c r="F31" s="517" t="s">
        <v>556</v>
      </c>
      <c r="G31" s="516" t="s">
        <v>557</v>
      </c>
      <c r="H31" s="516">
        <v>848866</v>
      </c>
      <c r="I31" s="516">
        <v>119654</v>
      </c>
      <c r="J31" s="516" t="s">
        <v>602</v>
      </c>
      <c r="K31" s="516" t="s">
        <v>603</v>
      </c>
      <c r="L31" s="519">
        <v>255.40666666666672</v>
      </c>
      <c r="M31" s="519">
        <v>3</v>
      </c>
      <c r="N31" s="520">
        <v>766.22000000000014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604</v>
      </c>
      <c r="B5" s="498"/>
      <c r="C5" s="525">
        <v>0</v>
      </c>
      <c r="D5" s="498">
        <v>3027.7570123721925</v>
      </c>
      <c r="E5" s="525">
        <v>1</v>
      </c>
      <c r="F5" s="499">
        <v>3027.7570123721925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3027.7570123721925</v>
      </c>
      <c r="E6" s="533">
        <v>1</v>
      </c>
      <c r="F6" s="534">
        <v>3027.7570123721925</v>
      </c>
    </row>
    <row r="7" spans="1:6" ht="14.4" customHeight="1" thickBot="1" x14ac:dyDescent="0.35"/>
    <row r="8" spans="1:6" ht="14.4" customHeight="1" thickBot="1" x14ac:dyDescent="0.35">
      <c r="A8" s="535" t="s">
        <v>605</v>
      </c>
      <c r="B8" s="498"/>
      <c r="C8" s="525">
        <v>0</v>
      </c>
      <c r="D8" s="498">
        <v>3027.7570123721925</v>
      </c>
      <c r="E8" s="525">
        <v>1</v>
      </c>
      <c r="F8" s="499">
        <v>3027.7570123721925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3027.7570123721925</v>
      </c>
      <c r="E9" s="533">
        <v>1</v>
      </c>
      <c r="F9" s="534">
        <v>3027.7570123721925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2018-10-24T12:55:27Z</dcterms:modified>
</cp:coreProperties>
</file>