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4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O10" i="431"/>
  <c r="O18" i="431"/>
  <c r="P10" i="431"/>
  <c r="P14" i="431"/>
  <c r="P22" i="431"/>
  <c r="Q14" i="431"/>
  <c r="Q22" i="431"/>
  <c r="F19" i="431"/>
  <c r="H11" i="431"/>
  <c r="H23" i="431"/>
  <c r="I19" i="431"/>
  <c r="J15" i="431"/>
  <c r="K11" i="431"/>
  <c r="K19" i="431"/>
  <c r="L15" i="431"/>
  <c r="M11" i="431"/>
  <c r="M23" i="431"/>
  <c r="N19" i="431"/>
  <c r="O15" i="431"/>
  <c r="P15" i="431"/>
  <c r="Q11" i="431"/>
  <c r="Q23" i="431"/>
  <c r="O23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G11" i="431"/>
  <c r="G15" i="431"/>
  <c r="G23" i="431"/>
  <c r="H19" i="431"/>
  <c r="I11" i="431"/>
  <c r="J11" i="431"/>
  <c r="J23" i="431"/>
  <c r="K23" i="431"/>
  <c r="L19" i="431"/>
  <c r="M15" i="431"/>
  <c r="N11" i="431"/>
  <c r="N15" i="431"/>
  <c r="O11" i="431"/>
  <c r="P11" i="431"/>
  <c r="P23" i="431"/>
  <c r="Q19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C10" i="431"/>
  <c r="C18" i="431"/>
  <c r="C22" i="431"/>
  <c r="D10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8" i="431"/>
  <c r="Q10" i="431"/>
  <c r="Q18" i="431"/>
  <c r="F23" i="431"/>
  <c r="G19" i="431"/>
  <c r="H15" i="431"/>
  <c r="I15" i="431"/>
  <c r="I23" i="431"/>
  <c r="J19" i="431"/>
  <c r="K15" i="431"/>
  <c r="L11" i="431"/>
  <c r="L23" i="431"/>
  <c r="M19" i="431"/>
  <c r="N23" i="431"/>
  <c r="O19" i="431"/>
  <c r="P19" i="431"/>
  <c r="Q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5" i="431" l="1"/>
  <c r="R15" i="431"/>
  <c r="S18" i="431"/>
  <c r="R18" i="431"/>
  <c r="S10" i="431"/>
  <c r="R10" i="431"/>
  <c r="R24" i="431"/>
  <c r="S24" i="431"/>
  <c r="R20" i="431"/>
  <c r="S20" i="431"/>
  <c r="R16" i="431"/>
  <c r="S16" i="431"/>
  <c r="R12" i="431"/>
  <c r="S12" i="431"/>
  <c r="R19" i="431"/>
  <c r="S19" i="431"/>
  <c r="R23" i="431"/>
  <c r="S23" i="431"/>
  <c r="R11" i="431"/>
  <c r="S11" i="431"/>
  <c r="R22" i="431"/>
  <c r="S22" i="431"/>
  <c r="R14" i="431"/>
  <c r="S14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<sst xmlns="http://schemas.openxmlformats.org/spreadsheetml/2006/main" count="8378" uniqueCount="1501">
  <si>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</si>
  <si>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</si>
  <si>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</si>
  <si>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</si>
  <si>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</si>
  <si>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</si>
  <si>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</si>
  <si>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</si>
  <si>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</si>
  <si>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</si>
  <si>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</si>
  <si>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</si>
  <si>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</si>
  <si>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</si>
  <si>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</si>
  <si>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</si>
  <si>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</si>
  <si>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</si>
  <si>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</si>
  <si>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</si>
  <si>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</si>
  <si>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</si>
  <si>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</si>
  <si>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</si>
  <si>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</si>
  <si>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</si>
  <si>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</si>
  <si>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</si>
  <si>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</si>
  <si>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</si>
  <si>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</si>
  <si>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</si>
  <si>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</si>
  <si>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</si>
  <si>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</si>
  <si>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</si>
  <si>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</si>
  <si>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</si>
  <si>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</si>
  <si>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</si>
  <si>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</si>
  <si>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</si>
  <si>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</si>
  <si>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</si>
  <si>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</si>
  <si>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</si>
  <si>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</si>
  <si>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</si>
  <si>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</si>
  <si>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</si>
  <si>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</si>
  <si>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</si>
  <si>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</si>
  <si>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</si>
  <si>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</si>
  <si>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</si>
  <si>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</si>
  <si>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</si>
  <si>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</si>
  <si>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</si>
  <si>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</si>
  <si>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</si>
  <si>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</si>
  <si>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</si>
  <si>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</si>
  <si>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</si>
  <si>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</si>
  <si>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</si>
  <si>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</si>
  <si>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</si>
  <si>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</si>
  <si>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</si>
  <si>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</si>
  <si>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</si>
  <si>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</si>
  <si>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</si>
  <si>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</si>
  <si>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</si>
  <si>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</si>
  <si>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</si>
  <si>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</si>
  <si>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</si>
  <si>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</si>
  <si>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</si>
  <si>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</si>
  <si>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</si>
  <si>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</si>
  <si>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</si>
  <si>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</si>
  <si>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</si>
  <si>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</si>
  <si>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</si>
  <si>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</si>
  <si>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</si>
  <si>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</si>
  <si>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</si>
  <si>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</si>
  <si>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</si>
  <si>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</si>
  <si>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</si>
  <si>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</si>
  <si>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</si>
  <si>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</si>
  <si>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</si>
  <si>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</si>
  <si>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</si>
  <si>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</si>
  <si>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</si>
  <si>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</si>
  <si>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</si>
  <si>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</si>
  <si>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</si>
  <si>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</si>
  <si>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</si>
  <si>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</si>
  <si>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</si>
  <si>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</si>
  <si>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</si>
  <si>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</si>
  <si>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</si>
  <si>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</si>
  <si>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</si>
  <si>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</si>
  <si>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</si>
  <si>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</si>
  <si>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</si>
  <si>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</si>
  <si>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</si>
  <si>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</si>
  <si>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</si>
  <si>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</si>
  <si>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</si>
  <si>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</si>
  <si>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</si>
  <si>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</si>
  <si>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</si>
  <si>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</si>
  <si>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</si>
  <si>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</si>
  <si>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</si>
  <si>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</si>
  <si>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</si>
  <si>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</si>
  <si>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</si>
  <si>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</si>
  <si>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</si>
  <si>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</si>
  <si>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</si>
  <si>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</si>
  <si>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</si>
  <si>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</si>
  <si>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</si>
  <si>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</si>
  <si>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</si>
  <si>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</si>
  <si>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</si>
  <si>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</si>
  <si>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</si>
  <si>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</si>
  <si>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</si>
  <si>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</si>
  <si>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</si>
  <si>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</si>
  <si>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</si>
  <si>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</si>
  <si>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</si>
  <si>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</si>
  <si>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</si>
  <si>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</si>
  <si>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</si>
  <si>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</si>
  <si>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</si>
  <si>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</si>
  <si>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</si>
  <si>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</si>
  <si>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</si>
  <si>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</si>
  <si>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</si>
  <si>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</si>
  <si>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</si>
  <si>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</si>
  <si>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</si>
  <si>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</si>
  <si>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</si>
  <si>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</si>
  <si>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</si>
  <si>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</si>
  <si>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</si>
  <si>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</si>
  <si>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</si>
  <si>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</si>
  <si>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</si>
  <si>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</si>
  <si>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</si>
  <si>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</si>
  <si>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</si>
  <si>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</si>
  <si>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</si>
  <si>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</si>
  <si>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</si>
  <si>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</si>
  <si>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</si>
  <si>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</si>
  <si>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</si>
  <si>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</si>
  <si>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</si>
  <si>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</si>
  <si>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</si>
  <si>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</si>
  <si>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</si>
  <si>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</si>
  <si>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</si>
  <si>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</si>
  <si>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</si>
  <si>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</si>
  <si>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</si>
  <si>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</si>
  <si>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</si>
  <si>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</si>
  <si>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</si>
  <si>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</si>
  <si>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</si>
  <si>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</si>
  <si>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</si>
  <si>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</si>
  <si>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</si>
  <si>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</si>
  <si>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</si>
  <si>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</si>
  <si>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</si>
  <si>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</si>
  <si>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</si>
  <si>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</si>
  <si>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</si>
  <si>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</si>
  <si>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</si>
  <si>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</si>
  <si>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</si>
  <si>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</si>
  <si>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</si>
  <si>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</si>
  <si>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</si>
  <si>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</si>
  <si>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</si>
  <si>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</si>
  <si>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</si>
  <si>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</si>
  <si>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</si>
  <si>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</si>
  <si>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</si>
  <si>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</si>
  <si>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</si>
  <si>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</si>
  <si>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</si>
  <si>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</si>
  <si>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</si>
  <si>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</si>
  <si>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</si>
  <si>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</si>
  <si>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</si>
  <si>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</si>
  <si>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</si>
  <si>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</si>
  <si>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</si>
  <si>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</si>
  <si>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</si>
  <si>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</si>
  <si>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</si>
  <si>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</si>
  <si>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</si>
  <si>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</si>
  <si>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</si>
  <si>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</si>
  <si>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</si>
  <si>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</si>
  <si>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</si>
  <si>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</si>
  <si>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</si>
  <si>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</si>
  <si>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</si>
  <si>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</si>
  <si>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</si>
  <si>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</si>
  <si>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</si>
  <si>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</si>
  <si>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</si>
  <si>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</si>
  <si>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</si>
  <si>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</si>
  <si>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</si>
  <si>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</si>
  <si>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</si>
  <si>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</si>
  <si>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</si>
  <si>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</si>
  <si>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</si>
  <si>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</si>
  <si>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</si>
  <si>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</si>
  <si>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</si>
  <si>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</si>
  <si>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</si>
  <si>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</si>
  <si>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</si>
  <si>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</si>
  <si>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</si>
  <si>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</si>
  <si>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</si>
  <si>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</si>
  <si>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</si>
  <si>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</si>
  <si>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</si>
  <si>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</si>
  <si>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</si>
  <si>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</si>
  <si>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</si>
  <si>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</si>
  <si>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</si>
  <si>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</si>
  <si>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</si>
  <si>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</si>
  <si>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</si>
  <si>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</si>
  <si>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</si>
  <si>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</si>
  <si>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</si>
  <si>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</si>
  <si>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</si>
  <si>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</si>
  <si>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</si>
  <si>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</si>
  <si>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</si>
  <si>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</si>
  <si>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</si>
  <si>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</si>
  <si>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</si>
  <si>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</si>
  <si>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</si>
  <si>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</si>
  <si>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</si>
  <si>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</si>
  <si>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</si>
  <si>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</si>
  <si>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</si>
  <si>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</si>
  <si>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</si>
  <si>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</si>
  <si>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</si>
  <si>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</si>
  <si>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</si>
  <si>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</si>
  <si>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</si>
  <si>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</si>
  <si>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</si>
  <si>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</si>
  <si>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</si>
  <si>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</si>
  <si>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</si>
  <si>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</si>
  <si>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</si>
  <si>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</si>
  <si>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</si>
  <si>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</si>
  <si>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</si>
  <si>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</si>
  <si>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</si>
  <si>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</si>
  <si>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</si>
  <si>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</si>
  <si>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</si>
  <si>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</si>
  <si>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</si>
  <si>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</si>
  <si>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</si>
  <si>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</si>
  <si>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</si>
  <si>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</si>
  <si>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</si>
  <si>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</si>
  <si>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</si>
  <si>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</si>
  <si>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</si>
  <si>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</si>
  <si>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</si>
  <si>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</si>
  <si>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</si>
  <si>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</si>
  <si>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</si>
  <si>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</si>
  <si>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</si>
  <si>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</si>
  <si>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</si>
  <si>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</si>
  <si>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</si>
  <si>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</si>
  <si>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</si>
  <si>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</si>
  <si>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</si>
  <si>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</si>
  <si>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</si>
  <si>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</si>
  <si>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</si>
  <si>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</si>
  <si>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</si>
  <si>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</si>
  <si>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</si>
  <si>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</si>
  <si>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</si>
  <si>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</si>
  <si>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</si>
  <si>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</si>
  <si>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</si>
  <si>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</si>
  <si>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</si>
  <si>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</si>
  <si>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</si>
  <si>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</si>
  <si>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</si>
  <si>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</si>
  <si>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</si>
  <si>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</si>
  <si>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</si>
  <si>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</si>
  <si>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</si>
  <si>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</si>
  <si>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</si>
  <si>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</si>
  <si>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</si>
  <si>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</si>
  <si>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</si>
  <si>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</si>
  <si>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</si>
  <si>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</si>
  <si>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</si>
  <si>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</si>
  <si>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</si>
  <si>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</si>
  <si>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</si>
  <si>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</si>
  <si>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</si>
  <si>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</si>
  <si>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</si>
  <si>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</si>
  <si>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</si>
  <si>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</si>
  <si>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</si>
  <si>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</si>
  <si>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</si>
  <si>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</si>
  <si>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</si>
  <si>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</si>
  <si>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</si>
  <si>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</si>
  <si>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</si>
  <si>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</si>
  <si>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</si>
  <si>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</si>
  <si>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</si>
  <si>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</si>
  <si>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</si>
  <si>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</si>
  <si>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</si>
  <si>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</si>
  <si>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</si>
  <si>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</si>
  <si>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</si>
  <si>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</si>
  <si>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</si>
  <si>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</si>
  <si>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</si>
  <si>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</si>
  <si>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</si>
  <si>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</si>
  <si>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</si>
  <si>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</si>
  <si>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</si>
  <si>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</si>
  <si>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</si>
  <si>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</si>
  <si>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</si>
  <si>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</si>
  <si>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</si>
  <si>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</si>
  <si>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</si>
  <si>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</si>
  <si>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</si>
  <si>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</si>
  <si>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</si>
  <si>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</si>
  <si>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</si>
  <si>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</si>
  <si>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</si>
  <si>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</si>
  <si>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</si>
  <si>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</si>
  <si>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</si>
  <si>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</si>
  <si>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</si>
  <si>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</si>
  <si>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</si>
  <si>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</si>
  <si>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</si>
  <si>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</si>
  <si>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</si>
  <si>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</si>
  <si>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</si>
  <si>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</si>
  <si>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</si>
  <si>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</si>
  <si>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</si>
  <si>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</si>
  <si>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</si>
  <si>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</si>
  <si>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</si>
  <si>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</si>
  <si>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</si>
  <si>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</si>
  <si>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</si>
  <si>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</si>
  <si>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</si>
  <si>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</si>
  <si>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</si>
  <si>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</si>
  <si>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</si>
  <si>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</si>
  <si>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</si>
  <si>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</si>
  <si>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</si>
  <si>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</si>
  <si>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</si>
  <si>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</si>
  <si>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</si>
  <si>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</si>
  <si>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</si>
  <si>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</si>
  <si>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</si>
  <si>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</si>
  <si>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</si>
  <si>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</si>
  <si>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</si>
  <si>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</si>
  <si>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</si>
  <si>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</si>
  <si>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</si>
  <si>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</si>
  <si>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</si>
  <si>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</si>
  <si>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</si>
  <si>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</si>
  <si>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</si>
  <si>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</si>
  <si>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</si>
  <si>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</si>
  <si>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</si>
  <si>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</si>
  <si>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DZ TRIXO LIND 100 ml</t>
  </si>
  <si>
    <t>ALGIFEN NEO</t>
  </si>
  <si>
    <t>POR GTT SOL 1X50ML</t>
  </si>
  <si>
    <t>ANACID</t>
  </si>
  <si>
    <t>SUS 12X5ML(SACKY)</t>
  </si>
  <si>
    <t>CALCIUM BIOTIKA</t>
  </si>
  <si>
    <t>INJ 10X10ML/1GM</t>
  </si>
  <si>
    <t>CALCIUM-SANDOZ FORTE 500 MG</t>
  </si>
  <si>
    <t>POR TBL EFF 20X500MG</t>
  </si>
  <si>
    <t>FERRO-FOLGAMMA</t>
  </si>
  <si>
    <t>CPS 50</t>
  </si>
  <si>
    <t>FYZIOLOGICKÝ ROZTOK VIAFLO</t>
  </si>
  <si>
    <t>INF SOL 30X250ML</t>
  </si>
  <si>
    <t>INF SOL 20X500ML</t>
  </si>
  <si>
    <t>INF SOL 10X1000ML</t>
  </si>
  <si>
    <t>GUTRON 2.5MG</t>
  </si>
  <si>
    <t>TBL 50X2.5MG</t>
  </si>
  <si>
    <t>P</t>
  </si>
  <si>
    <t>HIRUDOID</t>
  </si>
  <si>
    <t>DRM CRM 1X40GM</t>
  </si>
  <si>
    <t>IBALGIN 400 TBL 24</t>
  </si>
  <si>
    <t xml:space="preserve">POR TBL FLM 24X400MG </t>
  </si>
  <si>
    <t>IR  0.9%SOD.CHLOR.FOR IRR. 6X1000 ML</t>
  </si>
  <si>
    <t>Fres. Versylene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</si>
  <si>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</si>
  <si>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</si>
  <si>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</si>
  <si>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</si>
  <si>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</si>
  <si>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</si>
  <si>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MAGNESIUM SULFURICUM BIOTIKA</t>
  </si>
  <si>
    <t>INJ 5X10ML 10%</t>
  </si>
  <si>
    <t>MAGNOSOLV</t>
  </si>
  <si>
    <t>GRA 30X6.1GM(SACKY)</t>
  </si>
  <si>
    <t>OPHTHALMO-SEPTONEX</t>
  </si>
  <si>
    <t>OPH GTT SOL 1X10ML PLAST</t>
  </si>
  <si>
    <t>PARALEN 500</t>
  </si>
  <si>
    <t>POR TBL NOB 24X500MG</t>
  </si>
  <si>
    <t>SORBIFER DURULES</t>
  </si>
  <si>
    <t>POR TBL FLM 100X100MG</t>
  </si>
  <si>
    <t>3590 - TO: výroba</t>
  </si>
  <si>
    <t>C05BA01 - ORGANO-HEPARINOID</t>
  </si>
  <si>
    <t>C05BA01</t>
  </si>
  <si>
    <t>100308</t>
  </si>
  <si>
    <t>300MG/100G CRM 40G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</si>
  <si>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</si>
  <si>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</si>
  <si>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</si>
  <si>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</si>
  <si>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</si>
  <si>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</si>
  <si>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</si>
  <si>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</si>
  <si>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</si>
  <si>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</si>
  <si>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</si>
  <si>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</si>
  <si>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</si>
  <si>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</si>
  <si>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</si>
  <si>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</si>
  <si>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</si>
  <si>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Šnyrychová Lucie</t>
  </si>
  <si>
    <t>ANTIBIOTIKA V KOMBINACI S OSTATNÍMI LÉČIVY</t>
  </si>
  <si>
    <t>1077</t>
  </si>
  <si>
    <t>OPHTHALMO-FRAMYKOIN COMP.</t>
  </si>
  <si>
    <t>OPH UNG 5G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</si>
  <si>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</si>
  <si>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</si>
  <si>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</si>
  <si>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</si>
  <si>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</si>
  <si>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</si>
  <si>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</si>
  <si>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</si>
  <si>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CETIRIZIN</t>
  </si>
  <si>
    <t>5496</t>
  </si>
  <si>
    <t>ZODAC</t>
  </si>
  <si>
    <t>10MG TBL FLM 60</t>
  </si>
  <si>
    <t>DIOSMIN, KOMBINACE</t>
  </si>
  <si>
    <t>132908</t>
  </si>
  <si>
    <t>DETRALEX</t>
  </si>
  <si>
    <t>500MG TBL FLM 120</t>
  </si>
  <si>
    <t>CHLORHEXIDIN, KOMBINACE</t>
  </si>
  <si>
    <t>98191</t>
  </si>
  <si>
    <t>CYTEAL</t>
  </si>
  <si>
    <t>0,5G/0,5G/1,5G DRM LIQ 500ML</t>
  </si>
  <si>
    <t>OMEPRAZOL</t>
  </si>
  <si>
    <t>115318</t>
  </si>
  <si>
    <t>HELICID 20 ZENTIVA</t>
  </si>
  <si>
    <t>20MG CPS ETD 90</t>
  </si>
  <si>
    <t>PARACETAMOL</t>
  </si>
  <si>
    <t>4343</t>
  </si>
  <si>
    <t>PARALEN 500 SUP</t>
  </si>
  <si>
    <t>500MG SUP 5</t>
  </si>
  <si>
    <t>ROSUVASTATIN</t>
  </si>
  <si>
    <t>145574</t>
  </si>
  <si>
    <t>ROSUMOP</t>
  </si>
  <si>
    <t>20MG TBL FLM 100</t>
  </si>
  <si>
    <t>RŮZNÉ JINÉ KOMBINACE ŽELEZA</t>
  </si>
  <si>
    <t>99138</t>
  </si>
  <si>
    <t>AKTIFERRIN</t>
  </si>
  <si>
    <t>9,48MG/ML POR GTT SOL 30ML</t>
  </si>
  <si>
    <t>SODNÁ SŮL LEVOTHYROXINU</t>
  </si>
  <si>
    <t>69189</t>
  </si>
  <si>
    <t>EUTHYROX</t>
  </si>
  <si>
    <t>50MCG TBL NOB 100 II</t>
  </si>
  <si>
    <t>GESTODEN A ETHINYLESTRADIOL</t>
  </si>
  <si>
    <t>46707</t>
  </si>
  <si>
    <t>LOGEST</t>
  </si>
  <si>
    <t>0,075MG/0,02MG TBL OBD 3X21</t>
  </si>
  <si>
    <t>97557</t>
  </si>
  <si>
    <t>LINDYNETTE 20</t>
  </si>
  <si>
    <t>75MCG/20MCG TBL OBD 3X21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</si>
  <si>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</si>
  <si>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</si>
  <si>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</si>
  <si>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</si>
  <si>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</si>
  <si>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</si>
  <si>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</si>
  <si>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</si>
  <si>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</si>
  <si>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</si>
  <si>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</si>
  <si>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</si>
  <si>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SULFAMETHOXAZOL A TRIMETHOPRIM</t>
  </si>
  <si>
    <t>3377</t>
  </si>
  <si>
    <t>BISEPTOL</t>
  </si>
  <si>
    <t>400MG/80MG TBL NOB 20</t>
  </si>
  <si>
    <t>JINÉ KAPILÁRY STABILIZUJÍCÍ LÁTKY</t>
  </si>
  <si>
    <t>202701</t>
  </si>
  <si>
    <t>AESCIN-TEVA</t>
  </si>
  <si>
    <t>20MG TBL ENT 90</t>
  </si>
  <si>
    <t>ACIKLOVIR</t>
  </si>
  <si>
    <t>155938</t>
  </si>
  <si>
    <t>HERPESIN 200</t>
  </si>
  <si>
    <t>200MG TBL NOB 25</t>
  </si>
  <si>
    <t>ATORVASTATIN</t>
  </si>
  <si>
    <t>225112</t>
  </si>
  <si>
    <t>ATORVASTATIN ACTAVIS</t>
  </si>
  <si>
    <t>DESOGESTREL A ETHINYLESTRADIOL</t>
  </si>
  <si>
    <t>180527</t>
  </si>
  <si>
    <t>MARVELON</t>
  </si>
  <si>
    <t>0,15MG/0,03MG TBL NOB 3X21</t>
  </si>
  <si>
    <t>GUAJFENESIN</t>
  </si>
  <si>
    <t>94234</t>
  </si>
  <si>
    <t>GUAJACURAN</t>
  </si>
  <si>
    <t>200MG TBL OBD 30</t>
  </si>
  <si>
    <t>KYSELINA FUSIDOVÁ</t>
  </si>
  <si>
    <t>84492</t>
  </si>
  <si>
    <t>FUCIDIN</t>
  </si>
  <si>
    <t>20MG/G CRM 1X15G</t>
  </si>
  <si>
    <t>NITROFURANTOIN</t>
  </si>
  <si>
    <t>207280</t>
  </si>
  <si>
    <t>FUROLIN</t>
  </si>
  <si>
    <t>122114</t>
  </si>
  <si>
    <t>APO-OME 20</t>
  </si>
  <si>
    <t>20MG CPS ETD 100</t>
  </si>
  <si>
    <t>PITOFENON A ANALGETIKA</t>
  </si>
  <si>
    <t>88708</t>
  </si>
  <si>
    <t>ALGIFEN</t>
  </si>
  <si>
    <t>500MG/5,25MG/0,1MG TBL NOB 20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</si>
  <si>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</si>
  <si>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</si>
  <si>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</si>
  <si>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</si>
  <si>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</si>
  <si>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</si>
  <si>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</si>
  <si>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</si>
  <si>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187427</t>
  </si>
  <si>
    <t>LETROX</t>
  </si>
  <si>
    <t>100MCG TBL NOB 100</t>
  </si>
  <si>
    <t>CEFUROXIM</t>
  </si>
  <si>
    <t>18523</t>
  </si>
  <si>
    <t>XORIMAX</t>
  </si>
  <si>
    <t>250MG TBL FLM 10</t>
  </si>
  <si>
    <t>46706</t>
  </si>
  <si>
    <t>0,075MG/0,02MG TBL OBD 21</t>
  </si>
  <si>
    <t>KETOPROFEN</t>
  </si>
  <si>
    <t>16287</t>
  </si>
  <si>
    <t>FASTUM</t>
  </si>
  <si>
    <t>25MG/G GEL 100G</t>
  </si>
  <si>
    <t>KLARITHROMYCIN</t>
  </si>
  <si>
    <t>202905</t>
  </si>
  <si>
    <t>KLACID 250</t>
  </si>
  <si>
    <t>250MG TBL FLM 14</t>
  </si>
  <si>
    <t>KODEIN</t>
  </si>
  <si>
    <t>56993</t>
  </si>
  <si>
    <t>CODEIN SLOVAKOFARMA</t>
  </si>
  <si>
    <t>30MG TBL NOB 10</t>
  </si>
  <si>
    <t>12895</t>
  </si>
  <si>
    <t>100MG POR GRA SUS 30 I</t>
  </si>
  <si>
    <t>157258</t>
  </si>
  <si>
    <t>OMEPRAZOL ACTAVIS</t>
  </si>
  <si>
    <t>PANTOPRAZOL</t>
  </si>
  <si>
    <t>49115</t>
  </si>
  <si>
    <t>CONTROLOC</t>
  </si>
  <si>
    <t>20MG TBL ENT 100</t>
  </si>
  <si>
    <t>PREDNISOLON A ANTISEPTIKA</t>
  </si>
  <si>
    <t>16467</t>
  </si>
  <si>
    <t>IMACORT</t>
  </si>
  <si>
    <t>10MG/G+2,5MG/G+5MG/G CRM 20G</t>
  </si>
  <si>
    <t>PSEUDOEFEDRIN, KOMBINACE</t>
  </si>
  <si>
    <t>216104</t>
  </si>
  <si>
    <t>CLARINASE REPETABS</t>
  </si>
  <si>
    <t>5MG/120MG TBL PRO 14 II</t>
  </si>
  <si>
    <t>203954</t>
  </si>
  <si>
    <t>400MG/80MG TBL NOB 28</t>
  </si>
  <si>
    <t>ZOLPIDEM</t>
  </si>
  <si>
    <t>146894</t>
  </si>
  <si>
    <t>ZOLPIDEM MYLAN</t>
  </si>
  <si>
    <t>10MG TBL FLM 20</t>
  </si>
  <si>
    <t>AMOROLFIN</t>
  </si>
  <si>
    <t>45304</t>
  </si>
  <si>
    <t>LOCERYL</t>
  </si>
  <si>
    <t>50MG/ML LAC UGC 1X2,5ML I</t>
  </si>
  <si>
    <t>HOŘČÍK (RŮZNÉ SOLE V KOMBINACI)</t>
  </si>
  <si>
    <t>66555</t>
  </si>
  <si>
    <t>365MG POR GRA SOL SCC 30</t>
  </si>
  <si>
    <t>CHOLEKALCIFEROL</t>
  </si>
  <si>
    <t>12023</t>
  </si>
  <si>
    <t>VIGANTOL</t>
  </si>
  <si>
    <t>0,5MG/ML POR GTT SOL 1X10ML</t>
  </si>
  <si>
    <t>SÍRAN ŽELEZNATÝ</t>
  </si>
  <si>
    <t>14711</t>
  </si>
  <si>
    <t>TARDYFERON</t>
  </si>
  <si>
    <t>80MG TBL RET 30 I</t>
  </si>
  <si>
    <t>CYPROTERON A ESTROGEN</t>
  </si>
  <si>
    <t>40416</t>
  </si>
  <si>
    <t>MINERVA</t>
  </si>
  <si>
    <t>0,035MG/2MG TBL OBD 3X21</t>
  </si>
  <si>
    <t>155936</t>
  </si>
  <si>
    <t>HERPESIN 400</t>
  </si>
  <si>
    <t>400MG TBL NOB 25</t>
  </si>
  <si>
    <t>47728</t>
  </si>
  <si>
    <t>ZINNAT</t>
  </si>
  <si>
    <t>500MG TBL FLM 14</t>
  </si>
  <si>
    <t>KOMBINACE RŮZNÝCH ANTIBIOTIK</t>
  </si>
  <si>
    <t>1076</t>
  </si>
  <si>
    <t>OPHTHALMO-FRAMYKOIN</t>
  </si>
  <si>
    <t>NYSTATIN, KOMBINACE</t>
  </si>
  <si>
    <t>107744</t>
  </si>
  <si>
    <t>MACMIROR COMPLEX</t>
  </si>
  <si>
    <t>100MG/40000IU/G VAG UNG 30G</t>
  </si>
  <si>
    <t>184245</t>
  </si>
  <si>
    <t>75MCG TBL NOB 100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</si>
  <si>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</si>
  <si>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</si>
  <si>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</si>
  <si>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</si>
  <si>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N05CF02 - ZOLPIDEM</t>
  </si>
  <si>
    <t>C10AA07 - ROSUVASTATIN</t>
  </si>
  <si>
    <t>R06AE07 - CETIRIZIN</t>
  </si>
  <si>
    <t>R06AX13 - LORATADIN</t>
  </si>
  <si>
    <t>H03AA01 - SODNÁ SŮL LEVOTHYROXINU</t>
  </si>
  <si>
    <t>A02BC02 - PANTOPRAZOL</t>
  </si>
  <si>
    <t>M01AX17 - NIMESULID</t>
  </si>
  <si>
    <t>C10AA07</t>
  </si>
  <si>
    <t>H03AA01</t>
  </si>
  <si>
    <t>R06AE07</t>
  </si>
  <si>
    <t>J01DC02</t>
  </si>
  <si>
    <t>M01AX17</t>
  </si>
  <si>
    <t>R06AX13</t>
  </si>
  <si>
    <t>A02BC02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</si>
  <si>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</si>
  <si>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</si>
  <si>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</si>
  <si>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</si>
  <si>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</si>
  <si>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</si>
  <si>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</si>
  <si>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</si>
  <si>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</si>
  <si>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</si>
  <si>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</si>
  <si>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</si>
  <si>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</si>
  <si>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</si>
  <si>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</si>
  <si>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</si>
  <si>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</si>
  <si>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</si>
  <si>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</si>
  <si>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</si>
  <si>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</si>
  <si>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</si>
  <si>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</si>
  <si>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DH979</t>
  </si>
  <si>
    <t>Anti-AB monoklonální 3x10 ml</t>
  </si>
  <si>
    <t>DH978</t>
  </si>
  <si>
    <t>Anti-B monoklonální 3x10 ml</t>
  </si>
  <si>
    <t>DH980</t>
  </si>
  <si>
    <t>Anti-D IgM monoklonální 10 ml</t>
  </si>
  <si>
    <t>DF038</t>
  </si>
  <si>
    <t>ANTI-Fya 1x12 (+diag. serum)</t>
  </si>
  <si>
    <t>DF039</t>
  </si>
  <si>
    <t>ANTI-Fyb 1x12 (+diag. serum)</t>
  </si>
  <si>
    <t>DA613</t>
  </si>
  <si>
    <t>Anti-Kpa (polyclonal human IgG) Coombs 5 ml</t>
  </si>
  <si>
    <t>DB549</t>
  </si>
  <si>
    <t>anti-Le(a) CE-IM</t>
  </si>
  <si>
    <t>DB550</t>
  </si>
  <si>
    <t>anti-Le(b) CE-IM</t>
  </si>
  <si>
    <t>DA615</t>
  </si>
  <si>
    <t>Anti-Lub (polyclonal human IgG) Coombs 5 ml</t>
  </si>
  <si>
    <t>DF037</t>
  </si>
  <si>
    <t>ANTI-s 1x12 (+diag. serum)</t>
  </si>
  <si>
    <t>DG851</t>
  </si>
  <si>
    <t>ARC ANTI HCV RGT 2000TEST</t>
  </si>
  <si>
    <t>DF118</t>
  </si>
  <si>
    <t>ARC ANTIHBCII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</si>
  <si>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</si>
  <si>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</si>
  <si>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</si>
  <si>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</si>
  <si>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</si>
  <si>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</si>
  <si>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</si>
  <si>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</si>
  <si>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</si>
  <si>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</si>
  <si>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</si>
  <si>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</si>
  <si>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</si>
  <si>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</si>
  <si>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</si>
  <si>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</si>
  <si>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</si>
  <si>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</si>
  <si>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DB247</t>
  </si>
  <si>
    <t>ARC Syphlis TP Reagent Kit</t>
  </si>
  <si>
    <t>DC689</t>
  </si>
  <si>
    <t>ARC TRIGGER SOL 4PAC</t>
  </si>
  <si>
    <t>DB700</t>
  </si>
  <si>
    <t>CELLPACK 20 l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</si>
  <si>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</si>
  <si>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</si>
  <si>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</si>
  <si>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</si>
  <si>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</si>
  <si>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</si>
  <si>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</si>
  <si>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</si>
  <si>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</si>
  <si>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</si>
  <si>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</si>
  <si>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</si>
  <si>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</si>
  <si>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</si>
  <si>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</si>
  <si>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</si>
  <si>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</si>
  <si>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</si>
  <si>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DD900</t>
  </si>
  <si>
    <t>Diagn.anti-c mon. 5 ml</t>
  </si>
  <si>
    <t>DB539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</si>
  <si>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</si>
  <si>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</si>
  <si>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</si>
  <si>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</si>
  <si>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</si>
  <si>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</si>
  <si>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</si>
  <si>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</si>
  <si>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</si>
  <si>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</si>
  <si>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</si>
  <si>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</si>
  <si>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</si>
  <si>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</si>
  <si>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</si>
  <si>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</si>
  <si>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</si>
  <si>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</si>
  <si>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</si>
  <si>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</si>
  <si>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</si>
  <si>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</si>
  <si>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</si>
  <si>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</si>
  <si>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</si>
  <si>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</si>
  <si>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</si>
  <si>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</si>
  <si>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</si>
  <si>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</si>
  <si>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</si>
  <si>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</si>
  <si>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</si>
  <si>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</si>
  <si>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</si>
  <si>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DB951</t>
  </si>
  <si>
    <t>GAMMA ELU-KIT II</t>
  </si>
  <si>
    <t>DB853</t>
  </si>
  <si>
    <t>GAMMA QUIN</t>
  </si>
  <si>
    <t>DD736</t>
  </si>
  <si>
    <t>Gamma-clone Anti-Jk(b)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</si>
  <si>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</si>
  <si>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</si>
  <si>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</si>
  <si>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</si>
  <si>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</si>
  <si>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</si>
  <si>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DC915</t>
  </si>
  <si>
    <t>ID-Card Anti-IgG-Dilution, 1x12</t>
  </si>
  <si>
    <t>DB622</t>
  </si>
  <si>
    <t>ID-Card DC-Screening II, 1x12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</si>
  <si>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</si>
  <si>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</si>
  <si>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</si>
  <si>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</si>
  <si>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</si>
  <si>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</si>
  <si>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</si>
  <si>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</si>
  <si>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</si>
  <si>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</si>
  <si>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</si>
  <si>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</si>
  <si>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</si>
  <si>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</si>
  <si>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</si>
  <si>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</si>
  <si>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</si>
  <si>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</si>
  <si>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</si>
  <si>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</si>
  <si>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</si>
  <si>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</si>
  <si>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</si>
  <si>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</si>
  <si>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</si>
  <si>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</si>
  <si>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</si>
  <si>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</si>
  <si>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</si>
  <si>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</si>
  <si>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</si>
  <si>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</si>
  <si>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</si>
  <si>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</si>
  <si>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</si>
  <si>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</si>
  <si>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</si>
  <si>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</si>
  <si>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</si>
  <si>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</si>
  <si>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</si>
  <si>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</si>
  <si>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</si>
  <si>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</si>
  <si>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</si>
  <si>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</si>
  <si>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</si>
  <si>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</si>
  <si>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</si>
  <si>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</si>
  <si>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</si>
  <si>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</si>
  <si>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</si>
  <si>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</si>
  <si>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</si>
  <si>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</si>
  <si>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</si>
  <si>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</si>
  <si>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DG595</t>
  </si>
  <si>
    <t>Promývací roztok A ředěný</t>
  </si>
  <si>
    <t>DG596</t>
  </si>
  <si>
    <t>Promývací roztok B ředěný</t>
  </si>
  <si>
    <t>DA047</t>
  </si>
  <si>
    <t>RH-HR-CONTROL (High protein) 10 ml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</si>
  <si>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</si>
  <si>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</si>
  <si>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</si>
  <si>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</si>
  <si>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</si>
  <si>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</si>
  <si>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</si>
  <si>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</si>
  <si>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</si>
  <si>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</si>
  <si>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</si>
  <si>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</si>
  <si>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</si>
  <si>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</si>
  <si>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</si>
  <si>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</si>
  <si>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</si>
  <si>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</si>
  <si>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</si>
  <si>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</si>
  <si>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</si>
  <si>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</si>
  <si>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</si>
  <si>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</si>
  <si>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50115050</t>
  </si>
  <si>
    <t>obvazový materiál (Z502)</t>
  </si>
  <si>
    <t>ZC854</t>
  </si>
  <si>
    <t>Kompresa NT 7,5 x 7,5 cm/2 ks sterilní 26510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</si>
  <si>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</si>
  <si>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</si>
  <si>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</si>
  <si>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</si>
  <si>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</si>
  <si>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</si>
  <si>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</si>
  <si>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</si>
  <si>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</si>
  <si>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</si>
  <si>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</si>
  <si>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</si>
  <si>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</si>
  <si>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</si>
  <si>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</si>
  <si>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</si>
  <si>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</si>
  <si>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</si>
  <si>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</si>
  <si>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</si>
  <si>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</si>
  <si>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</si>
  <si>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</si>
  <si>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</si>
  <si>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</si>
  <si>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</si>
  <si>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</si>
  <si>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</si>
  <si>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</si>
  <si>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</si>
  <si>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M bal. á 200 ks 44751</t>
  </si>
  <si>
    <t>Rukavice vyšetřovací nitril bez pudru nesterilní basic modré M bal. á 200 ks 44751</t>
  </si>
  <si>
    <t>DC905</t>
  </si>
  <si>
    <t>ANAEROTEST FUER DIE MIKRO</t>
  </si>
  <si>
    <t>DD058</t>
  </si>
  <si>
    <t>ARC ANTI HCV CONTROL</t>
  </si>
  <si>
    <t>DF116</t>
  </si>
  <si>
    <t>ARC ANTIHBCII CAL</t>
  </si>
  <si>
    <t>DD424</t>
  </si>
  <si>
    <t>ARC HIV COMBO CALIBR.</t>
  </si>
  <si>
    <t>DB248</t>
  </si>
  <si>
    <t>ARC Syphilis TP Controls</t>
  </si>
  <si>
    <t>DG694</t>
  </si>
  <si>
    <t>Architect HCV Ag Controls</t>
  </si>
  <si>
    <t>DG692</t>
  </si>
  <si>
    <t>Architect HCV Ag Reagent Kit</t>
  </si>
  <si>
    <t>DB957</t>
  </si>
  <si>
    <t>CELLCLEAN 50 ml</t>
  </si>
  <si>
    <t>DC859</t>
  </si>
  <si>
    <t>COLUMBIA AGAR</t>
  </si>
  <si>
    <t>DE736</t>
  </si>
  <si>
    <t>DiaCell MP ABO A1-B</t>
  </si>
  <si>
    <t>DE868</t>
  </si>
  <si>
    <t>EIGHTCHECK-3WP (N) 12x1,5 ml</t>
  </si>
  <si>
    <t>DD495</t>
  </si>
  <si>
    <t>GAMMA EGA</t>
  </si>
  <si>
    <t>DG211</t>
  </si>
  <si>
    <t>HEPTAPHAN, DIAG.PROUZKY 50 ks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</si>
  <si>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</si>
  <si>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</si>
  <si>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</si>
  <si>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</si>
  <si>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</si>
  <si>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</si>
  <si>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</si>
  <si>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</si>
  <si>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</si>
  <si>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</si>
  <si>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</si>
  <si>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</si>
  <si>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</si>
  <si>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</si>
  <si>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</si>
  <si>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</si>
  <si>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DE734</t>
  </si>
  <si>
    <t>ID-DIACELL Pool 3X10 ml</t>
  </si>
  <si>
    <t>801325</t>
  </si>
  <si>
    <t>-KYS.SULFOSALICYLOVA 20%,LEK 200 G</t>
  </si>
  <si>
    <t>DG592</t>
  </si>
  <si>
    <t>NOVACLONE Anti-D, IgM+IgG  10x10ml</t>
  </si>
  <si>
    <t>DC002</t>
  </si>
  <si>
    <t>OLEUM CEDRI 100 ml</t>
  </si>
  <si>
    <t>DB514</t>
  </si>
  <si>
    <t>ROZTOK HAYEM   orig.</t>
  </si>
  <si>
    <t>800209</t>
  </si>
  <si>
    <t>-ROZTOK HAYEM   orig. UN 2024   1000 ml</t>
  </si>
  <si>
    <t>801777</t>
  </si>
  <si>
    <t>-Roztok TURCK 1000 ml</t>
  </si>
  <si>
    <t>DD596</t>
  </si>
  <si>
    <t>Sabouraud agar s CMP</t>
  </si>
  <si>
    <t>DF033</t>
  </si>
  <si>
    <t>Test serum ID-anti Fya</t>
  </si>
  <si>
    <t>DF034</t>
  </si>
  <si>
    <t>Test serum ID-anti Fyb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</si>
  <si>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</si>
  <si>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</si>
  <si>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</si>
  <si>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</si>
  <si>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</si>
  <si>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</si>
  <si>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</si>
  <si>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</si>
  <si>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</si>
  <si>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</si>
  <si>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ZK796</t>
  </si>
  <si>
    <t>Zkumavka s - manovette - tromboExact bal. á 50 ks 05.1168.001</t>
  </si>
  <si>
    <t>ZB500</t>
  </si>
  <si>
    <t>Zkumavka vacutainer BD 3 ml Est 75 x 13 H bal . á 100 ks čirá 362725</t>
  </si>
  <si>
    <t>ZK404</t>
  </si>
  <si>
    <t>Krytí prontosan roztok 350 ml 400416</t>
  </si>
  <si>
    <t>ZB404</t>
  </si>
  <si>
    <t>Náplast cosmos 8 cm x 1 m 5403353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</si>
  <si>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</si>
  <si>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</si>
  <si>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</si>
  <si>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</si>
  <si>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</si>
  <si>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</si>
  <si>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</si>
  <si>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</si>
  <si>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</si>
  <si>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</si>
  <si>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</si>
  <si>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</si>
  <si>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ZA314</t>
  </si>
  <si>
    <t>Obinadlo idealast-haft 8 cm x   4 m 9311113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</si>
  <si>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</si>
  <si>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</si>
  <si>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</si>
  <si>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</si>
  <si>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</si>
  <si>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</si>
  <si>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</si>
  <si>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</si>
  <si>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</si>
  <si>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</si>
  <si>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ZQ930</t>
  </si>
  <si>
    <t>Klička inokulační 1µl 198 x 198 mm bílá PS sterilní bal. á 10 kusů box á 500 ks 86.1567.010</t>
  </si>
  <si>
    <t>ZA728</t>
  </si>
  <si>
    <t>Lopatka ústní dřevěná lékařská nesterilní bal. á 100 ks 1320100655</t>
  </si>
  <si>
    <t>ZF192</t>
  </si>
  <si>
    <t>Nádoba na kontaminovaný odpad 4 l 15-0004</t>
  </si>
  <si>
    <t>ZF577</t>
  </si>
  <si>
    <t>Propichovač segmentu (schlauch segment öffner) 95.1000</t>
  </si>
  <si>
    <t>ZF599</t>
  </si>
  <si>
    <t>Replacement Caps 4D1901</t>
  </si>
  <si>
    <t>ZC742</t>
  </si>
  <si>
    <t>Septum ARC 4D1803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</si>
  <si>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</si>
  <si>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</si>
  <si>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</si>
  <si>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</si>
  <si>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</si>
  <si>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KVS25500 - pouze pro Transfúzní oddělení</t>
  </si>
  <si>
    <t>ZP300</t>
  </si>
  <si>
    <t>Škrtidlo se sponou pro dospělé bez latexu modré délka 400 mm 09820-B</t>
  </si>
  <si>
    <t>ZP896</t>
  </si>
  <si>
    <t>Vak na skladování trombocytů Transfer Bag JMS sterilní jednotlivě balený 150 ml bal. á 50 ks 814-0132</t>
  </si>
  <si>
    <t>ZJ187</t>
  </si>
  <si>
    <t>Zkumavka 2 ml K3 edta fialová 454087</t>
  </si>
  <si>
    <t>ZB756</t>
  </si>
  <si>
    <t>Zkumavka 3 ml K3 edta fialová 454086</t>
  </si>
  <si>
    <t>ZB967</t>
  </si>
  <si>
    <t>Zkumavka 3 ml PP 13 x 75 mm 1058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</si>
  <si>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</si>
  <si>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</si>
  <si>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</si>
  <si>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</si>
  <si>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</si>
  <si>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</si>
  <si>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</si>
  <si>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</si>
  <si>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</si>
  <si>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</si>
  <si>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</si>
  <si>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</si>
  <si>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</si>
  <si>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</si>
  <si>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</si>
  <si>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</si>
  <si>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</si>
  <si>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</si>
  <si>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</si>
  <si>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</si>
  <si>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</si>
  <si>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</si>
  <si>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</si>
  <si>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</si>
  <si>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</si>
  <si>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</si>
  <si>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</si>
  <si>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</si>
  <si>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</si>
  <si>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</si>
  <si>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ZB137</t>
  </si>
  <si>
    <t>Roztok antikoagulační CPD50, 150 ml bal. á 40 ks 0415C-00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</si>
  <si>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</si>
  <si>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</si>
  <si>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</si>
  <si>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</si>
  <si>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</si>
  <si>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</si>
  <si>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</si>
  <si>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</si>
  <si>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</si>
  <si>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</si>
  <si>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ZA715</t>
  </si>
  <si>
    <t>Set infuzní intrafix primeline classic 150 cm 4062957</t>
  </si>
  <si>
    <t>ZN746</t>
  </si>
  <si>
    <t>Set na odběr mononukleárních buněk Spectra Optia bal. á 6 ks 10300</t>
  </si>
  <si>
    <t>ZN744</t>
  </si>
  <si>
    <t>Set na odběr trombocytů Spetra Optia bal. á 6 ks 10400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</si>
  <si>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</si>
  <si>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</si>
  <si>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</si>
  <si>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</si>
  <si>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</si>
  <si>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</si>
  <si>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</si>
  <si>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</si>
  <si>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</si>
  <si>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</si>
  <si>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</si>
  <si>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</si>
  <si>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</si>
  <si>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</si>
  <si>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</si>
  <si>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</si>
  <si>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</si>
  <si>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</si>
  <si>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</si>
  <si>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</si>
  <si>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</si>
  <si>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</si>
  <si>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ZP366</t>
  </si>
  <si>
    <t>Vak odběrový na plnou krev 4 komorový 450 ml s filtrem QUADRUPLE BAGS LEUKOFLEX 450 ml LCRD bal. á 12 ks LQT6280LU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</si>
  <si>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</si>
  <si>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</si>
  <si>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</si>
  <si>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</si>
  <si>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</si>
  <si>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</si>
  <si>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</si>
  <si>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</si>
  <si>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</si>
  <si>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</si>
  <si>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</si>
  <si>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</si>
  <si>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</si>
  <si>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</si>
  <si>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</si>
  <si>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</si>
  <si>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</si>
  <si>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</si>
  <si>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</si>
  <si>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</si>
  <si>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</si>
  <si>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</si>
  <si>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</si>
  <si>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</si>
  <si>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</si>
  <si>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</si>
  <si>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</si>
  <si>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</si>
  <si>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</si>
  <si>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</si>
  <si>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</si>
  <si>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</si>
  <si>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</si>
  <si>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</si>
  <si>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</si>
  <si>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</si>
  <si>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</si>
  <si>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</si>
  <si>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</si>
  <si>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</si>
  <si>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</si>
  <si>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</si>
  <si>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</si>
  <si>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</si>
  <si>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</si>
  <si>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</si>
  <si>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</si>
  <si>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</si>
  <si>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</si>
  <si>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</si>
  <si>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</si>
  <si>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</si>
  <si>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</si>
  <si>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</si>
  <si>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</si>
  <si>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</si>
  <si>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</si>
  <si>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</si>
  <si>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</si>
  <si>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</si>
  <si>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</si>
  <si>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</si>
  <si>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MINIMÁLNÍ KONTAKT LÉKAŘE S PACIENTEM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</si>
  <si>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</si>
  <si>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</si>
  <si>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</si>
  <si>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</si>
  <si>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</si>
  <si>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</si>
  <si>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</si>
  <si>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</si>
  <si>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</si>
  <si>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</si>
  <si>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</si>
  <si>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</si>
  <si>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22023</t>
  </si>
  <si>
    <t xml:space="preserve">KONTROLNÍ VYŠETŘENÍ HEMATOLOGEM                   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</si>
  <si>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</si>
  <si>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</si>
  <si>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</si>
  <si>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</si>
  <si>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</si>
  <si>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</si>
  <si>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</si>
  <si>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</si>
  <si>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</si>
  <si>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</si>
  <si>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</si>
  <si>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</si>
  <si>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</si>
  <si>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</si>
  <si>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</si>
  <si>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</si>
  <si>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</si>
  <si>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</si>
  <si>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</si>
  <si>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</si>
  <si>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</si>
  <si>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</si>
  <si>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</si>
  <si>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</si>
  <si>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</si>
  <si>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</si>
  <si>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</si>
  <si>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</si>
  <si>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</si>
  <si>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 xml:space="preserve">SEPARACE SÉRA NEBO PLAZMY                         </t>
  </si>
  <si>
    <t>SEPARACE SÉRA NEBO PLAZMY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</si>
  <si>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</si>
  <si>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</si>
  <si>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</si>
  <si>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</si>
  <si>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</si>
  <si>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</si>
  <si>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</si>
  <si>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</si>
  <si>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</si>
  <si>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</si>
  <si>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</si>
  <si>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</si>
  <si>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</si>
  <si>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82119</t>
  </si>
  <si>
    <t xml:space="preserve">PRŮKAZY ANTIGENŮ VIRU HEPATITIDY B (EIA)          </t>
  </si>
  <si>
    <t>PRŮKAZY ANTIGENŮ VIRU HEPATITIDY B (EIA)</t>
  </si>
  <si>
    <t>22117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</si>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</sst>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0.62562086286858642</c:v>
                </c:pt>
                <c:pt idx="1">
                  <c:v>0.31318614046561583</c:v>
                </c:pt>
                <c:pt idx="2">
                  <c:v>0.33565798248060508</c:v>
                </c:pt>
                <c:pt idx="3">
                  <c:v>0.47580211330540267</c:v>
                </c:pt>
                <c:pt idx="4">
                  <c:v>0.43081952257840328</c:v>
                </c:pt>
                <c:pt idx="5">
                  <c:v>0.48870591546380848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16800"/>
        <c:axId val="884119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0.44444970523224592</c:v>
                </c:pt>
                <c:pt idx="1">
                  <c:v>0.44444970523224592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20064"/>
        <c:axId val="884123328"/>
      </c:scatterChart>
      <c:catAx>
        <c:axId val="88411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16800"/>
        <c:crosses val="autoZero"/>
        <c:crossBetween val="between"/>
      </c:valAx>
      <c:valAx>
        <c:axId val="884120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3328"/>
        <c:crosses val="max"/>
        <c:crossBetween val="midCat"/>
      </c:valAx>
      <c:valAx>
        <c:axId val="884123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1200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90" tableBorderDxfId="89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7" totalsRowShown="0">
  <autoFilter ref="C3:S10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600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804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805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822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1312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1340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1348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1446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1447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1500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16997.256542340278</v>
      </c>
      <c r="D4" s="160">
        <f ca="1">IF(ISERROR(VLOOKUP("Náklady celkem",INDIRECT("HI!$A:$G"),5,0)),0,VLOOKUP("Náklady celkem",INDIRECT("HI!$A:$G"),5,0))</f>
        <v>16446.066469999998</v>
      </c>
      <c r="E4" s="161">
        <f ca="1">IF(C4=0,0,D4/C4)</f>
        <v>0.96757182131320651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58.185376708984371</v>
      </c>
      <c r="D7" s="168">
        <f>IF(ISERROR(HI!E5),"",HI!E5)</f>
        <v>74.767789999999991</v>
      </c>
      <c r="E7" s="165">
        <f t="shared" ref="E7:E15" si="0">IF(C7=0,0,D7/C7)</f>
        <v>1.2849927976569264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2.4691358024691357E-2</v>
      </c>
      <c r="E9" s="165">
        <f>IF(C9=0,0,D9/C9)</f>
        <v>8.2304526748971193E-2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0.80326625133871821</v>
      </c>
      <c r="E11" s="165">
        <f t="shared" si="0"/>
        <v>1.3387770855645305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0.86933055996496811</v>
      </c>
      <c r="E12" s="165">
        <f t="shared" si="0"/>
        <v>1.08666319995621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20754.903346092226</v>
      </c>
      <c r="D15" s="168">
        <f>IF(ISERROR(HI!E6),"",HI!E6)</f>
        <v>19501.07661</v>
      </c>
      <c r="E15" s="165">
        <f t="shared" si="0"/>
        <v>0.939588890625776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21883.430202148436</v>
      </c>
      <c r="D16" s="164">
        <f ca="1">IF(ISERROR(VLOOKUP("Osobní náklady (Kč) *",INDIRECT("HI!$A:$G"),5,0)),0,VLOOKUP("Osobní náklady (Kč) *",INDIRECT("HI!$A:$G"),5,0))</f>
        <v>22079.334510000004</v>
      </c>
      <c r="E16" s="165">
        <f ca="1">IF(C16=0,0,D16/C16)</f>
        <v>1.0089521755063946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7554.4256599999999</v>
      </c>
      <c r="D18" s="183">
        <f ca="1">IF(ISERROR(VLOOKUP("Výnosy celkem",INDIRECT("HI!$A:$G"),5,0)),0,VLOOKUP("Výnosy celkem",INDIRECT("HI!$A:$G"),5,0))</f>
        <v>8037.2899800000005</v>
      </c>
      <c r="E18" s="184">
        <f t="shared" ref="E18:E23" ca="1" si="1">IF(C18=0,0,D18/C18)</f>
        <v>1.0639180715691894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7554.4256599999999</v>
      </c>
      <c r="D19" s="164">
        <f ca="1">IF(ISERROR(VLOOKUP("Ambulance *",INDIRECT("HI!$A:$G"),5,0)),0,VLOOKUP("Ambulance *",INDIRECT("HI!$A:$G"),5,0))</f>
        <v>8037.2899800000005</v>
      </c>
      <c r="E19" s="165">
        <f t="shared" ca="1" si="1"/>
        <v>1.0639180715691894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1.0639180715691894</v>
      </c>
      <c r="E20" s="165">
        <f t="shared" si="1"/>
        <v>1.0639180715691894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0.83789385183957676</v>
      </c>
      <c r="E21" s="165">
        <f t="shared" si="1"/>
        <v>0.83789385183957676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1.0804281486304597</v>
      </c>
      <c r="E22" s="165">
        <f>IF(OR(C22=0,D22=""),0,IF(C22="","",D22/C22))</f>
        <v>1.0804281486304597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1.1439409662441884</v>
      </c>
      <c r="E23" s="165">
        <f t="shared" si="1"/>
        <v>1.345812901463751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32.262299999999996</v>
      </c>
      <c r="C5" s="29">
        <v>29.566929999999999</v>
      </c>
      <c r="D5" s="8"/>
      <c r="E5" s="117">
        <v>74.767789999999991</v>
      </c>
      <c r="F5" s="28">
        <v>58.185376708984371</v>
      </c>
      <c r="G5" s="116">
        <f>E5-F5</f>
        <v>16.582413291015619</v>
      </c>
      <c r="H5" s="122">
        <f>IF(F5&lt;0.00000001,"",E5/F5)</f>
        <v>1.2849927976569264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19101.643439999996</v>
      </c>
      <c r="C6" s="31">
        <v>18854.009050000001</v>
      </c>
      <c r="D6" s="8"/>
      <c r="E6" s="118">
        <v>19501.07661</v>
      </c>
      <c r="F6" s="30">
        <v>20754.903346092226</v>
      </c>
      <c r="G6" s="119">
        <f>E6-F6</f>
        <v>-1253.8267360922255</v>
      </c>
      <c r="H6" s="123">
        <f>IF(F6&lt;0.00000001,"",E6/F6)</f>
        <v>0.939588890625776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17403.47032</v>
      </c>
      <c r="C7" s="31">
        <v>18653.478859999999</v>
      </c>
      <c r="D7" s="8"/>
      <c r="E7" s="118">
        <v>22079.334510000004</v>
      </c>
      <c r="F7" s="30">
        <v>21883.430202148436</v>
      </c>
      <c r="G7" s="119">
        <f>E7-F7</f>
        <v>195.90430785156786</v>
      </c>
      <c r="H7" s="123">
        <f>IF(F7&lt;0.00000001,"",E7/F7)</f>
        <v>1.0089521755063946</v>
      </c>
    </row>
    <row r="8" spans="1:10" ht="14.4" customHeight="1" thickBot="1" x14ac:dyDescent="0.35">
      <c r="A8" s="1" t="s">
        <v>75</v>
      </c>
      <c r="B8" s="11">
        <v>-26711.49674000001</v>
      </c>
      <c r="C8" s="33">
        <v>-26177.392749999999</v>
      </c>
      <c r="D8" s="8"/>
      <c r="E8" s="120">
        <v>-25209.112440000004</v>
      </c>
      <c r="F8" s="32">
        <v>-25699.26238260937</v>
      </c>
      <c r="G8" s="121">
        <f>E8-F8</f>
        <v>490.1499426093651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9825.8793199999855</v>
      </c>
      <c r="C9" s="35">
        <v>11359.662089999998</v>
      </c>
      <c r="D9" s="8"/>
      <c r="E9" s="3">
        <v>16446.066469999998</v>
      </c>
      <c r="F9" s="34">
        <v>16997.256542340278</v>
      </c>
      <c r="G9" s="34">
        <f>E9-F9</f>
        <v>-551.19007234027958</v>
      </c>
      <c r="H9" s="125">
        <f>IF(F9&lt;0.00000001,"",E9/F9)</f>
        <v>0.96757182131320651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9363.836989999998</v>
      </c>
      <c r="C11" s="29">
        <f>IF(ISERROR(VLOOKUP("Celkem:",'ZV Vykáz.-A'!A:H,5,0)),0,VLOOKUP("Celkem:",'ZV Vykáz.-A'!A:H,5,0)/1000)</f>
        <v>7554.4256599999999</v>
      </c>
      <c r="D11" s="8"/>
      <c r="E11" s="117">
        <f>IF(ISERROR(VLOOKUP("Celkem:",'ZV Vykáz.-A'!A:H,8,0)),0,VLOOKUP("Celkem:",'ZV Vykáz.-A'!A:H,8,0)/1000)</f>
        <v>8037.2899800000005</v>
      </c>
      <c r="F11" s="28">
        <f>C11</f>
        <v>7554.4256599999999</v>
      </c>
      <c r="G11" s="116">
        <f>E11-F11</f>
        <v>482.86432000000059</v>
      </c>
      <c r="H11" s="122">
        <f>IF(F11&lt;0.00000001,"",E11/F11)</f>
        <v>1.0639180715691894</v>
      </c>
      <c r="I11" s="116">
        <f>E11-B11</f>
        <v>-1326.5470099999975</v>
      </c>
      <c r="J11" s="122">
        <f>IF(B11&lt;0.00000001,"",E11/B11)</f>
        <v>0.85833296634524203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9363.836989999998</v>
      </c>
      <c r="C13" s="37">
        <f>SUM(C11:C12)</f>
        <v>7554.4256599999999</v>
      </c>
      <c r="D13" s="8"/>
      <c r="E13" s="5">
        <f>SUM(E11:E12)</f>
        <v>8037.2899800000005</v>
      </c>
      <c r="F13" s="36">
        <f>SUM(F11:F12)</f>
        <v>7554.4256599999999</v>
      </c>
      <c r="G13" s="36">
        <f>E13-F13</f>
        <v>482.86432000000059</v>
      </c>
      <c r="H13" s="126">
        <f>IF(F13&lt;0.00000001,"",E13/F13)</f>
        <v>1.0639180715691894</v>
      </c>
      <c r="I13" s="36">
        <f>SUM(I11:I12)</f>
        <v>-1326.5470099999975</v>
      </c>
      <c r="J13" s="126">
        <f>IF(B13&lt;0.00000001,"",E13/B13)</f>
        <v>0.85833296634524203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0.95297699931450119</v>
      </c>
      <c r="C15" s="39">
        <f>IF(C9=0,"",C13/C9)</f>
        <v>0.66502204028148171</v>
      </c>
      <c r="D15" s="8"/>
      <c r="E15" s="6">
        <f>IF(E9=0,"",E13/E9)</f>
        <v>0.48870591607185698</v>
      </c>
      <c r="F15" s="38">
        <f>IF(F9=0,"",F13/F9)</f>
        <v>0.44444970523224592</v>
      </c>
      <c r="G15" s="38">
        <f>IF(ISERROR(F15-E15),"",E15-F15)</f>
        <v>4.4256210839611065E-2</v>
      </c>
      <c r="H15" s="127">
        <f>IF(ISERROR(F15-E15),"",IF(F15&lt;0.00000001,"",E15/F15))</f>
        <v>1.0995752957389973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0.62562086286858642</v>
      </c>
      <c r="C4" s="201">
        <f t="shared" ref="C4:M4" si="0">(C10+C8)/C6</f>
        <v>0.31318614046561583</v>
      </c>
      <c r="D4" s="201">
        <f t="shared" si="0"/>
        <v>0.33565798248060508</v>
      </c>
      <c r="E4" s="201">
        <f t="shared" si="0"/>
        <v>0.47580211330540267</v>
      </c>
      <c r="F4" s="201">
        <f t="shared" si="0"/>
        <v>0.43081952257840328</v>
      </c>
      <c r="G4" s="201">
        <f t="shared" si="0"/>
        <v>0.48870591546380848</v>
      </c>
      <c r="H4" s="201">
        <f t="shared" si="0"/>
        <v>0.48870591546380848</v>
      </c>
      <c r="I4" s="201">
        <f t="shared" si="0"/>
        <v>0.48870591546380848</v>
      </c>
      <c r="J4" s="201">
        <f t="shared" si="0"/>
        <v>0.48870591546380848</v>
      </c>
      <c r="K4" s="201">
        <f t="shared" si="0"/>
        <v>0.48870591546380848</v>
      </c>
      <c r="L4" s="201">
        <f t="shared" si="0"/>
        <v>0.48870591546380848</v>
      </c>
      <c r="M4" s="201">
        <f t="shared" si="0"/>
        <v>0.48870591546380848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3645.8172800000102</v>
      </c>
      <c r="E5" s="201">
        <f>IF(ISERROR(VLOOKUP($A5,'Man Tab'!$A:$Q,COLUMN()+2,0)),0,VLOOKUP($A5,'Man Tab'!$A:$Q,COLUMN()+2,0))</f>
        <v>-804.03872000000297</v>
      </c>
      <c r="F5" s="201">
        <f>IF(ISERROR(VLOOKUP($A5,'Man Tab'!$A:$Q,COLUMN()+2,0)),0,VLOOKUP($A5,'Man Tab'!$A:$Q,COLUMN()+2,0))</f>
        <v>4280.20694</v>
      </c>
      <c r="G5" s="201">
        <f>IF(ISERROR(VLOOKUP($A5,'Man Tab'!$A:$Q,COLUMN()+2,0)),0,VLOOKUP($A5,'Man Tab'!$A:$Q,COLUMN()+2,0))</f>
        <v>143.55552999999799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12826.342720000011</v>
      </c>
      <c r="E6" s="203">
        <f t="shared" si="1"/>
        <v>12022.304000000009</v>
      </c>
      <c r="F6" s="203">
        <f t="shared" si="1"/>
        <v>16302.510940000009</v>
      </c>
      <c r="G6" s="203">
        <f t="shared" si="1"/>
        <v>16446.066470000009</v>
      </c>
      <c r="H6" s="203">
        <f t="shared" si="1"/>
        <v>16446.066470000009</v>
      </c>
      <c r="I6" s="203">
        <f t="shared" si="1"/>
        <v>16446.066470000009</v>
      </c>
      <c r="J6" s="203">
        <f t="shared" si="1"/>
        <v>16446.066470000009</v>
      </c>
      <c r="K6" s="203">
        <f t="shared" si="1"/>
        <v>16446.066470000009</v>
      </c>
      <c r="L6" s="203">
        <f t="shared" si="1"/>
        <v>16446.066470000009</v>
      </c>
      <c r="M6" s="203">
        <f t="shared" si="1"/>
        <v>16446.066470000009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1493192.33</v>
      </c>
      <c r="C9" s="202">
        <v>1382021</v>
      </c>
      <c r="D9" s="202">
        <v>1430050.99</v>
      </c>
      <c r="E9" s="202">
        <v>1414973.33</v>
      </c>
      <c r="F9" s="202">
        <v>1303202.33</v>
      </c>
      <c r="G9" s="202">
        <v>1013849.99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1493.1923300000001</v>
      </c>
      <c r="C10" s="203">
        <f t="shared" ref="C10:M10" si="3">C9/1000+B10</f>
        <v>2875.21333</v>
      </c>
      <c r="D10" s="203">
        <f t="shared" si="3"/>
        <v>4305.2643200000002</v>
      </c>
      <c r="E10" s="203">
        <f t="shared" si="3"/>
        <v>5720.23765</v>
      </c>
      <c r="F10" s="203">
        <f t="shared" si="3"/>
        <v>7023.4399800000001</v>
      </c>
      <c r="G10" s="203">
        <f t="shared" si="3"/>
        <v>8037.2899699999998</v>
      </c>
      <c r="H10" s="203">
        <f t="shared" si="3"/>
        <v>8037.2899699999998</v>
      </c>
      <c r="I10" s="203">
        <f t="shared" si="3"/>
        <v>8037.2899699999998</v>
      </c>
      <c r="J10" s="203">
        <f t="shared" si="3"/>
        <v>8037.2899699999998</v>
      </c>
      <c r="K10" s="203">
        <f t="shared" si="3"/>
        <v>8037.2899699999998</v>
      </c>
      <c r="L10" s="203">
        <f t="shared" si="3"/>
        <v>8037.2899699999998</v>
      </c>
      <c r="M10" s="203">
        <f t="shared" si="3"/>
        <v>8037.2899699999998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0.44444970523224592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0.44444970523224592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116.37074916806399</v>
      </c>
      <c r="C7" s="52">
        <v>9.6975624306720007</v>
      </c>
      <c r="D7" s="52">
        <v>4.2098300000000002</v>
      </c>
      <c r="E7" s="52">
        <v>16.38862</v>
      </c>
      <c r="F7" s="52">
        <v>4.8724400000000001</v>
      </c>
      <c r="G7" s="52">
        <v>5.2039900000000001</v>
      </c>
      <c r="H7" s="52">
        <v>5.8290199999999999</v>
      </c>
      <c r="I7" s="52">
        <v>38.263890000000004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74.767790000000005</v>
      </c>
      <c r="Q7" s="95">
        <v>1.2849928445850001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185.16800000000001</v>
      </c>
      <c r="G8" s="52">
        <v>129.698000000001</v>
      </c>
      <c r="H8" s="52">
        <v>179.49799999999999</v>
      </c>
      <c r="I8" s="52">
        <v>152.643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1071.893</v>
      </c>
      <c r="Q8" s="95">
        <v>1.172474377126</v>
      </c>
    </row>
    <row r="9" spans="1:17" ht="14.4" customHeight="1" x14ac:dyDescent="0.3">
      <c r="A9" s="15" t="s">
        <v>37</v>
      </c>
      <c r="B9" s="51">
        <v>41509.8067096136</v>
      </c>
      <c r="C9" s="52">
        <v>3459.1505591344699</v>
      </c>
      <c r="D9" s="52">
        <v>3790.2191499999999</v>
      </c>
      <c r="E9" s="52">
        <v>2300.8243299999999</v>
      </c>
      <c r="F9" s="52">
        <v>2871.3695600000101</v>
      </c>
      <c r="G9" s="52">
        <v>3232.4417400000102</v>
      </c>
      <c r="H9" s="52">
        <v>3790.5746800000002</v>
      </c>
      <c r="I9" s="52">
        <v>3515.6471499999998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19501.07661</v>
      </c>
      <c r="Q9" s="95">
        <v>0.93958889023100001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164.69797</v>
      </c>
      <c r="G10" s="52">
        <v>172.32627000000099</v>
      </c>
      <c r="H10" s="52">
        <v>154.63826</v>
      </c>
      <c r="I10" s="52">
        <v>166.58359999999999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988.31229000000098</v>
      </c>
      <c r="Q10" s="95">
        <v>1.039167409841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66.370919999999998</v>
      </c>
      <c r="G11" s="52">
        <v>43.185760000000002</v>
      </c>
      <c r="H11" s="52">
        <v>76.842820000000003</v>
      </c>
      <c r="I11" s="52">
        <v>61.738129999999998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321.28816</v>
      </c>
      <c r="Q11" s="95">
        <v>0.79000618218600005</v>
      </c>
    </row>
    <row r="12" spans="1:17" ht="14.4" customHeight="1" x14ac:dyDescent="0.3">
      <c r="A12" s="15" t="s">
        <v>40</v>
      </c>
      <c r="B12" s="51">
        <v>578.50535149142297</v>
      </c>
      <c r="C12" s="52">
        <v>48.208779290952002</v>
      </c>
      <c r="D12" s="52">
        <v>69.118279999999999</v>
      </c>
      <c r="E12" s="52">
        <v>64.624899999999997</v>
      </c>
      <c r="F12" s="52">
        <v>64.602699999999999</v>
      </c>
      <c r="G12" s="52">
        <v>107.8704</v>
      </c>
      <c r="H12" s="52">
        <v>1.532</v>
      </c>
      <c r="I12" s="52">
        <v>64.858649999999997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372.606930000001</v>
      </c>
      <c r="Q12" s="95">
        <v>1.288171074094</v>
      </c>
    </row>
    <row r="13" spans="1:17" ht="14.4" customHeight="1" x14ac:dyDescent="0.3">
      <c r="A13" s="15" t="s">
        <v>41</v>
      </c>
      <c r="B13" s="51">
        <v>169.915120987775</v>
      </c>
      <c r="C13" s="52">
        <v>14.159593415647</v>
      </c>
      <c r="D13" s="52">
        <v>16.014330000000001</v>
      </c>
      <c r="E13" s="52">
        <v>15.53692</v>
      </c>
      <c r="F13" s="52">
        <v>33.437080000000002</v>
      </c>
      <c r="G13" s="52">
        <v>14.17672</v>
      </c>
      <c r="H13" s="52">
        <v>10.962569999999999</v>
      </c>
      <c r="I13" s="52">
        <v>10.12262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100.25024000000001</v>
      </c>
      <c r="Q13" s="95">
        <v>1.18000375031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130.59700000000001</v>
      </c>
      <c r="G14" s="52">
        <v>100.798</v>
      </c>
      <c r="H14" s="52">
        <v>99.119</v>
      </c>
      <c r="I14" s="52">
        <v>92.12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694.84400000000096</v>
      </c>
      <c r="Q14" s="95">
        <v>1.024503131138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-8155.5150000000203</v>
      </c>
      <c r="G16" s="52">
        <v>-9883.4510000000391</v>
      </c>
      <c r="H16" s="52">
        <v>-8513.848</v>
      </c>
      <c r="I16" s="52">
        <v>-9123.0930000000008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-51972.455000000104</v>
      </c>
      <c r="Q16" s="95">
        <v>1.0101546161320001</v>
      </c>
    </row>
    <row r="17" spans="1:17" ht="14.4" customHeight="1" x14ac:dyDescent="0.3">
      <c r="A17" s="15" t="s">
        <v>45</v>
      </c>
      <c r="B17" s="51">
        <v>556.465306857737</v>
      </c>
      <c r="C17" s="52">
        <v>46.372108904811</v>
      </c>
      <c r="D17" s="52">
        <v>188.12115</v>
      </c>
      <c r="E17" s="52">
        <v>108.03145000000001</v>
      </c>
      <c r="F17" s="52">
        <v>17.974340000000002</v>
      </c>
      <c r="G17" s="52">
        <v>69.863050000000001</v>
      </c>
      <c r="H17" s="52">
        <v>40.915080000000003</v>
      </c>
      <c r="I17" s="52">
        <v>74.836179999999999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499.74124999999998</v>
      </c>
      <c r="Q17" s="95">
        <v>1.7961272476150001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56.453000000000003</v>
      </c>
      <c r="G18" s="52">
        <v>66.111000000000004</v>
      </c>
      <c r="H18" s="52">
        <v>53.156999999999996</v>
      </c>
      <c r="I18" s="52">
        <v>59.921999999999997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353.41899999999998</v>
      </c>
      <c r="Q18" s="95">
        <v>1.0549820895519999</v>
      </c>
    </row>
    <row r="19" spans="1:17" ht="14.4" customHeight="1" x14ac:dyDescent="0.3">
      <c r="A19" s="15" t="s">
        <v>47</v>
      </c>
      <c r="B19" s="51">
        <v>1618.6866164288399</v>
      </c>
      <c r="C19" s="52">
        <v>134.89055136907001</v>
      </c>
      <c r="D19" s="52">
        <v>130.37550999999999</v>
      </c>
      <c r="E19" s="52">
        <v>216.46528000000001</v>
      </c>
      <c r="F19" s="52">
        <v>66.058149999999998</v>
      </c>
      <c r="G19" s="52">
        <v>125.913750000001</v>
      </c>
      <c r="H19" s="52">
        <v>136.52238</v>
      </c>
      <c r="I19" s="52">
        <v>208.37922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883.71429000000103</v>
      </c>
      <c r="Q19" s="95">
        <v>1.0918905253560001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3725.57240000001</v>
      </c>
      <c r="G20" s="52">
        <v>3658.10356000002</v>
      </c>
      <c r="H20" s="52">
        <v>3772.77781</v>
      </c>
      <c r="I20" s="52">
        <v>3719.0769599999999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22079.334510000001</v>
      </c>
      <c r="Q20" s="95">
        <v>1.0089521755040001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274.198000000001</v>
      </c>
      <c r="G21" s="52">
        <v>277.28100000000097</v>
      </c>
      <c r="H21" s="52">
        <v>274.14</v>
      </c>
      <c r="I21" s="52">
        <v>260.79899999999998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1639.3779999999999</v>
      </c>
      <c r="Q21" s="95">
        <v>0.80410888097800004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53.99</v>
      </c>
      <c r="E22" s="52">
        <v>73.180899999999994</v>
      </c>
      <c r="F22" s="52">
        <v>37.526919999999997</v>
      </c>
      <c r="G22" s="52">
        <v>15.536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180.23382000000001</v>
      </c>
      <c r="Q22" s="95" t="s">
        <v>271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4060.9338000000098</v>
      </c>
      <c r="G23" s="52">
        <v>1016.0309999999999</v>
      </c>
      <c r="H23" s="52">
        <v>4160.2366000000002</v>
      </c>
      <c r="I23" s="52">
        <v>781.83900000000006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19333.944</v>
      </c>
      <c r="Q23" s="95">
        <v>1.0322447410569999</v>
      </c>
    </row>
    <row r="24" spans="1:17" ht="14.4" customHeight="1" x14ac:dyDescent="0.3">
      <c r="A24" s="16" t="s">
        <v>52</v>
      </c>
      <c r="B24" s="51">
        <v>472.17155108959599</v>
      </c>
      <c r="C24" s="52">
        <v>39.347629257465996</v>
      </c>
      <c r="D24" s="52">
        <v>38.1691</v>
      </c>
      <c r="E24" s="52">
        <v>102.047589999999</v>
      </c>
      <c r="F24" s="52">
        <v>41.5</v>
      </c>
      <c r="G24" s="52">
        <v>44.872040000002002</v>
      </c>
      <c r="H24" s="52">
        <v>37.309720000001001</v>
      </c>
      <c r="I24" s="52">
        <v>59.819129999997998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323.71758000000102</v>
      </c>
      <c r="Q24" s="95"/>
    </row>
    <row r="25" spans="1:17" ht="14.4" customHeight="1" x14ac:dyDescent="0.3">
      <c r="A25" s="17" t="s">
        <v>53</v>
      </c>
      <c r="B25" s="54">
        <v>33996.668641643897</v>
      </c>
      <c r="C25" s="55">
        <v>2833.0557201369902</v>
      </c>
      <c r="D25" s="55">
        <v>2386.7367899999999</v>
      </c>
      <c r="E25" s="55">
        <v>6793.7886500000004</v>
      </c>
      <c r="F25" s="55">
        <v>3645.8172800000102</v>
      </c>
      <c r="G25" s="55">
        <v>-804.03872000000297</v>
      </c>
      <c r="H25" s="55">
        <v>4280.20694</v>
      </c>
      <c r="I25" s="55">
        <v>143.55552999999799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16446.066470000002</v>
      </c>
      <c r="Q25" s="96">
        <v>0.96751047247300004</v>
      </c>
    </row>
    <row r="26" spans="1:17" ht="14.4" customHeight="1" x14ac:dyDescent="0.3">
      <c r="A26" s="15" t="s">
        <v>54</v>
      </c>
      <c r="B26" s="51">
        <v>7424.3104121102597</v>
      </c>
      <c r="C26" s="52">
        <v>618.69253434252198</v>
      </c>
      <c r="D26" s="52">
        <v>590.26562000000001</v>
      </c>
      <c r="E26" s="52">
        <v>569.45824000000005</v>
      </c>
      <c r="F26" s="52">
        <v>608.20331999999996</v>
      </c>
      <c r="G26" s="52">
        <v>614.00617</v>
      </c>
      <c r="H26" s="52">
        <v>560.06703000000005</v>
      </c>
      <c r="I26" s="52">
        <v>781.72996999999998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3723.7303499999998</v>
      </c>
      <c r="Q26" s="95">
        <v>1.0031181734870001</v>
      </c>
    </row>
    <row r="27" spans="1:17" ht="14.4" customHeight="1" x14ac:dyDescent="0.3">
      <c r="A27" s="18" t="s">
        <v>55</v>
      </c>
      <c r="B27" s="54">
        <v>41420.979053754199</v>
      </c>
      <c r="C27" s="55">
        <v>3451.7482544795098</v>
      </c>
      <c r="D27" s="55">
        <v>2977.0024100000001</v>
      </c>
      <c r="E27" s="55">
        <v>7363.2468900000003</v>
      </c>
      <c r="F27" s="55">
        <v>4254.0206000000098</v>
      </c>
      <c r="G27" s="55">
        <v>-190.032550000003</v>
      </c>
      <c r="H27" s="55">
        <v>4840.2739700000002</v>
      </c>
      <c r="I27" s="55">
        <v>925.28549999999802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20169.79682</v>
      </c>
      <c r="Q27" s="96">
        <v>0.97389280894700003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27.536850000000001</v>
      </c>
      <c r="G28" s="52">
        <v>20.439599999999999</v>
      </c>
      <c r="H28" s="52">
        <v>20.045249999999999</v>
      </c>
      <c r="I28" s="52">
        <v>20.204339999999998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126.95354</v>
      </c>
      <c r="Q28" s="95">
        <v>0.765331376186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5230.2258000000002</v>
      </c>
      <c r="G30" s="52">
        <v>1400.3612000000001</v>
      </c>
      <c r="H30" s="52">
        <v>5010.2121999999999</v>
      </c>
      <c r="I30" s="52">
        <v>1195.0015000000001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24099.473600000001</v>
      </c>
      <c r="Q30" s="95">
        <v>1.061884714694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3.2530000000000001</v>
      </c>
      <c r="H31" s="58">
        <v>5.36</v>
      </c>
      <c r="I31" s="58">
        <v>19.824000000000002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101.17700000000001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33996.668641643897</v>
      </c>
      <c r="G6" s="460">
        <v>16998.334320821901</v>
      </c>
      <c r="H6" s="462">
        <v>143.55552999999799</v>
      </c>
      <c r="I6" s="459">
        <v>16446.066470000002</v>
      </c>
      <c r="J6" s="460">
        <v>-552.26785082194294</v>
      </c>
      <c r="K6" s="463">
        <v>0.48375523623599997</v>
      </c>
    </row>
    <row r="7" spans="1:11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-54625.017771365303</v>
      </c>
      <c r="G7" s="460">
        <v>-27312.508885682699</v>
      </c>
      <c r="H7" s="462">
        <v>-5001.2923300000002</v>
      </c>
      <c r="I7" s="459">
        <v>-28744.73906</v>
      </c>
      <c r="J7" s="460">
        <v>-1432.23017431737</v>
      </c>
      <c r="K7" s="463">
        <v>0.52621930816200002</v>
      </c>
    </row>
    <row r="8" spans="1:11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46918.531518272903</v>
      </c>
      <c r="G8" s="460">
        <v>23459.265759136499</v>
      </c>
      <c r="H8" s="462">
        <v>4029.6806700000002</v>
      </c>
      <c r="I8" s="459">
        <v>22532.871940000001</v>
      </c>
      <c r="J8" s="460">
        <v>-926.39381913643194</v>
      </c>
      <c r="K8" s="463">
        <v>0.48025526824499998</v>
      </c>
    </row>
    <row r="9" spans="1:11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-3.6999999999999999E-4</v>
      </c>
      <c r="I9" s="464">
        <v>-8.0000000000000494E-5</v>
      </c>
      <c r="J9" s="465">
        <v>-8.0000000000000494E-5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-3.6999999999999999E-4</v>
      </c>
      <c r="I10" s="459">
        <v>-8.0000000000000494E-5</v>
      </c>
      <c r="J10" s="460">
        <v>-8.0000000000000494E-5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116.37074916806399</v>
      </c>
      <c r="G11" s="465">
        <v>58.185374584031997</v>
      </c>
      <c r="H11" s="467">
        <v>38.263890000000004</v>
      </c>
      <c r="I11" s="464">
        <v>74.767790000000005</v>
      </c>
      <c r="J11" s="465">
        <v>16.582415415968001</v>
      </c>
      <c r="K11" s="472">
        <v>0.64249642229199999</v>
      </c>
    </row>
    <row r="12" spans="1:11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111.37074916806399</v>
      </c>
      <c r="G12" s="460">
        <v>55.685374584031997</v>
      </c>
      <c r="H12" s="462">
        <v>3.40937</v>
      </c>
      <c r="I12" s="459">
        <v>39.084650000000003</v>
      </c>
      <c r="J12" s="460">
        <v>-16.600724584032001</v>
      </c>
      <c r="K12" s="463">
        <v>0.35094178940100001</v>
      </c>
    </row>
    <row r="13" spans="1:11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2.5</v>
      </c>
      <c r="H13" s="462">
        <v>34.854520000000001</v>
      </c>
      <c r="I13" s="459">
        <v>35.683140000000002</v>
      </c>
      <c r="J13" s="460">
        <v>33.183140000000002</v>
      </c>
      <c r="K13" s="463">
        <v>7.136628</v>
      </c>
    </row>
    <row r="14" spans="1:11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914.21443479796903</v>
      </c>
      <c r="H14" s="467">
        <v>152.643</v>
      </c>
      <c r="I14" s="464">
        <v>1071.893</v>
      </c>
      <c r="J14" s="465">
        <v>157.67856520203199</v>
      </c>
      <c r="K14" s="472">
        <v>0.586237188563</v>
      </c>
    </row>
    <row r="15" spans="1:11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710.46030367891797</v>
      </c>
      <c r="H15" s="462">
        <v>111.479</v>
      </c>
      <c r="I15" s="459">
        <v>845.12200000000098</v>
      </c>
      <c r="J15" s="460">
        <v>134.66169632108301</v>
      </c>
      <c r="K15" s="463">
        <v>0.59477073921199997</v>
      </c>
    </row>
    <row r="16" spans="1:11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203.75413111905101</v>
      </c>
      <c r="H16" s="462">
        <v>41.164000000000001</v>
      </c>
      <c r="I16" s="459">
        <v>226.77099999999999</v>
      </c>
      <c r="J16" s="460">
        <v>23.016868880948</v>
      </c>
      <c r="K16" s="463">
        <v>0.55648196862199995</v>
      </c>
    </row>
    <row r="17" spans="1:11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41509.8067096136</v>
      </c>
      <c r="G17" s="465">
        <v>20754.9033548068</v>
      </c>
      <c r="H17" s="467">
        <v>3515.6471499999998</v>
      </c>
      <c r="I17" s="464">
        <v>19501.07661</v>
      </c>
      <c r="J17" s="465">
        <v>-1253.82674480679</v>
      </c>
      <c r="K17" s="472">
        <v>0.46979444511500001</v>
      </c>
    </row>
    <row r="18" spans="1:11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8132.5</v>
      </c>
      <c r="H18" s="462">
        <v>1364.4549500000001</v>
      </c>
      <c r="I18" s="459">
        <v>7131.5546200000099</v>
      </c>
      <c r="J18" s="460">
        <v>-1000.94537999999</v>
      </c>
      <c r="K18" s="463">
        <v>0.43846016722999998</v>
      </c>
    </row>
    <row r="19" spans="1:11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579.806709613615</v>
      </c>
      <c r="G19" s="460">
        <v>289.90335480680699</v>
      </c>
      <c r="H19" s="462">
        <v>15.95506</v>
      </c>
      <c r="I19" s="459">
        <v>255.95617999999999</v>
      </c>
      <c r="J19" s="460">
        <v>-33.947174806806999</v>
      </c>
      <c r="K19" s="463">
        <v>0.44145087622399998</v>
      </c>
    </row>
    <row r="20" spans="1:11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135</v>
      </c>
      <c r="H20" s="462">
        <v>23.753039999999999</v>
      </c>
      <c r="I20" s="459">
        <v>132.84764000000001</v>
      </c>
      <c r="J20" s="460">
        <v>-2.1523599999990002</v>
      </c>
      <c r="K20" s="463">
        <v>0.49202829629599998</v>
      </c>
    </row>
    <row r="21" spans="1:11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230</v>
      </c>
      <c r="H21" s="462">
        <v>28.361699999999999</v>
      </c>
      <c r="I21" s="459">
        <v>211.57577000000001</v>
      </c>
      <c r="J21" s="460">
        <v>-18.424229999999</v>
      </c>
      <c r="K21" s="463">
        <v>0.45994732608599997</v>
      </c>
    </row>
    <row r="22" spans="1:11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11850</v>
      </c>
      <c r="H22" s="462">
        <v>2073.1084000000001</v>
      </c>
      <c r="I22" s="459">
        <v>11710.4144</v>
      </c>
      <c r="J22" s="460">
        <v>-139.585599999989</v>
      </c>
      <c r="K22" s="463">
        <v>0.49411031223599999</v>
      </c>
    </row>
    <row r="23" spans="1:11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27.5</v>
      </c>
      <c r="H23" s="462">
        <v>4.3440000000000003</v>
      </c>
      <c r="I23" s="459">
        <v>27.056000000000001</v>
      </c>
      <c r="J23" s="460">
        <v>-0.44399999999899997</v>
      </c>
      <c r="K23" s="463">
        <v>0.49192727272699999</v>
      </c>
    </row>
    <row r="24" spans="1:11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90</v>
      </c>
      <c r="H24" s="462">
        <v>5.67</v>
      </c>
      <c r="I24" s="459">
        <v>31.672000000000001</v>
      </c>
      <c r="J24" s="460">
        <v>-58.327999999999001</v>
      </c>
      <c r="K24" s="463">
        <v>0.175955555555</v>
      </c>
    </row>
    <row r="25" spans="1:11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951.06166786970198</v>
      </c>
      <c r="H25" s="467">
        <v>166.58359999999999</v>
      </c>
      <c r="I25" s="464">
        <v>988.31229000000098</v>
      </c>
      <c r="J25" s="465">
        <v>37.250622130299</v>
      </c>
      <c r="K25" s="472">
        <v>0.51958370491999994</v>
      </c>
    </row>
    <row r="26" spans="1:11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950</v>
      </c>
      <c r="H26" s="462">
        <v>166.58359999999999</v>
      </c>
      <c r="I26" s="459">
        <v>988.31229000000098</v>
      </c>
      <c r="J26" s="460">
        <v>38.312290000000999</v>
      </c>
      <c r="K26" s="463">
        <v>0.52016436315699999</v>
      </c>
    </row>
    <row r="27" spans="1:11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6</v>
      </c>
    </row>
    <row r="28" spans="1:11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0</v>
      </c>
      <c r="F28" s="459">
        <v>2.1233357394030001</v>
      </c>
      <c r="G28" s="460">
        <v>1.061667869701</v>
      </c>
      <c r="H28" s="462">
        <v>0</v>
      </c>
      <c r="I28" s="459">
        <v>0</v>
      </c>
      <c r="J28" s="460">
        <v>-1.061667869701</v>
      </c>
      <c r="K28" s="463">
        <v>0</v>
      </c>
    </row>
    <row r="29" spans="1:11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406.690690838347</v>
      </c>
      <c r="H29" s="467">
        <v>61.738129999999998</v>
      </c>
      <c r="I29" s="464">
        <v>321.28816</v>
      </c>
      <c r="J29" s="465">
        <v>-85.402530838345996</v>
      </c>
      <c r="K29" s="472">
        <v>0.39500309109300002</v>
      </c>
    </row>
    <row r="30" spans="1:11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1.75329</v>
      </c>
      <c r="I30" s="459">
        <v>-44.191130000000001</v>
      </c>
      <c r="J30" s="460">
        <v>-44.191130000000001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15.5</v>
      </c>
      <c r="H31" s="462">
        <v>4.7676999999999996</v>
      </c>
      <c r="I31" s="459">
        <v>13.755739999999999</v>
      </c>
      <c r="J31" s="460">
        <v>-1.7442599999990001</v>
      </c>
      <c r="K31" s="463">
        <v>0.44373354838700002</v>
      </c>
    </row>
    <row r="32" spans="1:11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97.470785097225004</v>
      </c>
      <c r="H32" s="462">
        <v>14.398720000000001</v>
      </c>
      <c r="I32" s="459">
        <v>84.846879999999999</v>
      </c>
      <c r="J32" s="460">
        <v>-12.623905097225</v>
      </c>
      <c r="K32" s="463">
        <v>0.43524262123899998</v>
      </c>
    </row>
    <row r="33" spans="1:11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122.5</v>
      </c>
      <c r="H33" s="462">
        <v>8.5957899999999992</v>
      </c>
      <c r="I33" s="459">
        <v>119.49664</v>
      </c>
      <c r="J33" s="460">
        <v>-3.0033599999990002</v>
      </c>
      <c r="K33" s="463">
        <v>0.48774138775499998</v>
      </c>
    </row>
    <row r="34" spans="1:11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6.1250606709489999</v>
      </c>
      <c r="H34" s="462">
        <v>1.8863300000000001</v>
      </c>
      <c r="I34" s="459">
        <v>7.7859800000000003</v>
      </c>
      <c r="J34" s="460">
        <v>1.6609193290499999</v>
      </c>
      <c r="K34" s="463">
        <v>0.63558390832900002</v>
      </c>
    </row>
    <row r="35" spans="1:11" ht="14.4" customHeight="1" thickBot="1" x14ac:dyDescent="0.35">
      <c r="A35" s="481" t="s">
        <v>302</v>
      </c>
      <c r="B35" s="459">
        <v>0</v>
      </c>
      <c r="C35" s="459">
        <v>0</v>
      </c>
      <c r="D35" s="460">
        <v>0</v>
      </c>
      <c r="E35" s="461">
        <v>1</v>
      </c>
      <c r="F35" s="459">
        <v>0</v>
      </c>
      <c r="G35" s="460">
        <v>0</v>
      </c>
      <c r="H35" s="462">
        <v>0</v>
      </c>
      <c r="I35" s="459">
        <v>0.68300000000000005</v>
      </c>
      <c r="J35" s="460">
        <v>0.68300000000000005</v>
      </c>
      <c r="K35" s="470" t="s">
        <v>303</v>
      </c>
    </row>
    <row r="36" spans="1:11" ht="14.4" customHeight="1" thickBot="1" x14ac:dyDescent="0.35">
      <c r="A36" s="481" t="s">
        <v>304</v>
      </c>
      <c r="B36" s="459">
        <v>0</v>
      </c>
      <c r="C36" s="459">
        <v>14.3264</v>
      </c>
      <c r="D36" s="460">
        <v>14.3264</v>
      </c>
      <c r="E36" s="469" t="s">
        <v>303</v>
      </c>
      <c r="F36" s="459">
        <v>0</v>
      </c>
      <c r="G36" s="460">
        <v>0</v>
      </c>
      <c r="H36" s="462">
        <v>0</v>
      </c>
      <c r="I36" s="459">
        <v>2.8323999999999998</v>
      </c>
      <c r="J36" s="460">
        <v>2.8323999999999998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12</v>
      </c>
      <c r="C37" s="459">
        <v>0</v>
      </c>
      <c r="D37" s="460">
        <v>-12</v>
      </c>
      <c r="E37" s="461">
        <v>0</v>
      </c>
      <c r="F37" s="459">
        <v>10</v>
      </c>
      <c r="G37" s="460">
        <v>5</v>
      </c>
      <c r="H37" s="462">
        <v>0</v>
      </c>
      <c r="I37" s="459">
        <v>0</v>
      </c>
      <c r="J37" s="460">
        <v>-5</v>
      </c>
      <c r="K37" s="463">
        <v>0</v>
      </c>
    </row>
    <row r="38" spans="1:11" ht="14.4" customHeight="1" thickBot="1" x14ac:dyDescent="0.35">
      <c r="A38" s="481" t="s">
        <v>306</v>
      </c>
      <c r="B38" s="459">
        <v>65.876248500474006</v>
      </c>
      <c r="C38" s="459">
        <v>40.392270000000003</v>
      </c>
      <c r="D38" s="460">
        <v>-25.483978500473999</v>
      </c>
      <c r="E38" s="461">
        <v>0.613153768155</v>
      </c>
      <c r="F38" s="459">
        <v>49.189690140342996</v>
      </c>
      <c r="G38" s="460">
        <v>24.594845070171001</v>
      </c>
      <c r="H38" s="462">
        <v>14.046950000000001</v>
      </c>
      <c r="I38" s="459">
        <v>49.089460000000003</v>
      </c>
      <c r="J38" s="460">
        <v>24.494614929828</v>
      </c>
      <c r="K38" s="463">
        <v>0.99796237504100005</v>
      </c>
    </row>
    <row r="39" spans="1:11" ht="14.4" customHeight="1" thickBot="1" x14ac:dyDescent="0.35">
      <c r="A39" s="481" t="s">
        <v>307</v>
      </c>
      <c r="B39" s="459">
        <v>0</v>
      </c>
      <c r="C39" s="459">
        <v>18.00056</v>
      </c>
      <c r="D39" s="460">
        <v>18.00056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0</v>
      </c>
      <c r="C40" s="459">
        <v>5.9138000000000002</v>
      </c>
      <c r="D40" s="460">
        <v>5.9138000000000002</v>
      </c>
      <c r="E40" s="469" t="s">
        <v>271</v>
      </c>
      <c r="F40" s="459">
        <v>0</v>
      </c>
      <c r="G40" s="460">
        <v>0</v>
      </c>
      <c r="H40" s="462">
        <v>0</v>
      </c>
      <c r="I40" s="459">
        <v>2.6600600000000001</v>
      </c>
      <c r="J40" s="460">
        <v>2.6600600000000001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1.21</v>
      </c>
      <c r="J41" s="460">
        <v>1.21</v>
      </c>
      <c r="K41" s="470" t="s">
        <v>303</v>
      </c>
    </row>
    <row r="42" spans="1:11" ht="14.4" customHeight="1" thickBot="1" x14ac:dyDescent="0.3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0</v>
      </c>
      <c r="G42" s="460">
        <v>0</v>
      </c>
      <c r="H42" s="462">
        <v>0</v>
      </c>
      <c r="I42" s="459">
        <v>2.2033999999999998</v>
      </c>
      <c r="J42" s="460">
        <v>2.2033999999999998</v>
      </c>
      <c r="K42" s="470" t="s">
        <v>303</v>
      </c>
    </row>
    <row r="43" spans="1:11" ht="14.4" customHeight="1" thickBot="1" x14ac:dyDescent="0.35">
      <c r="A43" s="481" t="s">
        <v>311</v>
      </c>
      <c r="B43" s="459">
        <v>172</v>
      </c>
      <c r="C43" s="459">
        <v>260.92741999999998</v>
      </c>
      <c r="D43" s="460">
        <v>88.927419999999998</v>
      </c>
      <c r="E43" s="461">
        <v>1.51701988372</v>
      </c>
      <c r="F43" s="459">
        <v>271</v>
      </c>
      <c r="G43" s="460">
        <v>135.5</v>
      </c>
      <c r="H43" s="462">
        <v>16.289349999999999</v>
      </c>
      <c r="I43" s="459">
        <v>80.915729999999996</v>
      </c>
      <c r="J43" s="460">
        <v>-54.584269999999002</v>
      </c>
      <c r="K43" s="463">
        <v>0.29858202952000001</v>
      </c>
    </row>
    <row r="44" spans="1:11" ht="14.4" customHeight="1" thickBot="1" x14ac:dyDescent="0.35">
      <c r="A44" s="480" t="s">
        <v>312</v>
      </c>
      <c r="B44" s="464">
        <v>26.862117779064</v>
      </c>
      <c r="C44" s="464">
        <v>624.88684999999998</v>
      </c>
      <c r="D44" s="465">
        <v>598.02473222093602</v>
      </c>
      <c r="E44" s="471">
        <v>23.262754453671999</v>
      </c>
      <c r="F44" s="464">
        <v>578.50535149142297</v>
      </c>
      <c r="G44" s="465">
        <v>289.252675745712</v>
      </c>
      <c r="H44" s="467">
        <v>64.858649999999997</v>
      </c>
      <c r="I44" s="464">
        <v>372.606930000001</v>
      </c>
      <c r="J44" s="465">
        <v>83.354254254287994</v>
      </c>
      <c r="K44" s="472">
        <v>0.644085537047</v>
      </c>
    </row>
    <row r="45" spans="1:11" ht="14.4" customHeight="1" thickBot="1" x14ac:dyDescent="0.35">
      <c r="A45" s="481" t="s">
        <v>313</v>
      </c>
      <c r="B45" s="459">
        <v>0</v>
      </c>
      <c r="C45" s="459">
        <v>1.6389</v>
      </c>
      <c r="D45" s="460">
        <v>1.6389</v>
      </c>
      <c r="E45" s="469" t="s">
        <v>271</v>
      </c>
      <c r="F45" s="459">
        <v>0</v>
      </c>
      <c r="G45" s="460">
        <v>0</v>
      </c>
      <c r="H45" s="462">
        <v>0.14399999999999999</v>
      </c>
      <c r="I45" s="459">
        <v>0.14399999999999999</v>
      </c>
      <c r="J45" s="460">
        <v>0.14399999999999999</v>
      </c>
      <c r="K45" s="470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576.29780000000005</v>
      </c>
      <c r="D46" s="460">
        <v>576.29780000000005</v>
      </c>
      <c r="E46" s="469" t="s">
        <v>271</v>
      </c>
      <c r="F46" s="459">
        <v>532.61180962777496</v>
      </c>
      <c r="G46" s="460">
        <v>266.30590481388799</v>
      </c>
      <c r="H46" s="462">
        <v>64.033199999999994</v>
      </c>
      <c r="I46" s="459">
        <v>362.85480000000098</v>
      </c>
      <c r="J46" s="460">
        <v>96.548895186112006</v>
      </c>
      <c r="K46" s="463">
        <v>0.68127441682800005</v>
      </c>
    </row>
    <row r="47" spans="1:11" ht="14.4" customHeight="1" thickBot="1" x14ac:dyDescent="0.35">
      <c r="A47" s="481" t="s">
        <v>315</v>
      </c>
      <c r="B47" s="459">
        <v>16.814969134203</v>
      </c>
      <c r="C47" s="459">
        <v>27.76998</v>
      </c>
      <c r="D47" s="460">
        <v>10.955010865796</v>
      </c>
      <c r="E47" s="461">
        <v>1.651503477548</v>
      </c>
      <c r="F47" s="459">
        <v>27.892865451715</v>
      </c>
      <c r="G47" s="460">
        <v>13.946432725856999</v>
      </c>
      <c r="H47" s="462">
        <v>0</v>
      </c>
      <c r="I47" s="459">
        <v>1.532</v>
      </c>
      <c r="J47" s="460">
        <v>-12.414432725857001</v>
      </c>
      <c r="K47" s="463">
        <v>5.4924439463999997E-2</v>
      </c>
    </row>
    <row r="48" spans="1:11" ht="14.4" customHeight="1" thickBot="1" x14ac:dyDescent="0.35">
      <c r="A48" s="481" t="s">
        <v>316</v>
      </c>
      <c r="B48" s="459">
        <v>4.5031561094520001</v>
      </c>
      <c r="C48" s="459">
        <v>8.0844299999999993</v>
      </c>
      <c r="D48" s="460">
        <v>3.5812738905470001</v>
      </c>
      <c r="E48" s="461">
        <v>1.7952808660190001</v>
      </c>
      <c r="F48" s="459">
        <v>8.1034475643399997</v>
      </c>
      <c r="G48" s="460">
        <v>4.0517237821699998</v>
      </c>
      <c r="H48" s="462">
        <v>0</v>
      </c>
      <c r="I48" s="459">
        <v>5.2531999999999996</v>
      </c>
      <c r="J48" s="460">
        <v>1.2014762178289999</v>
      </c>
      <c r="K48" s="463">
        <v>0.64826729096299995</v>
      </c>
    </row>
    <row r="49" spans="1:11" ht="14.4" customHeight="1" thickBot="1" x14ac:dyDescent="0.35">
      <c r="A49" s="481" t="s">
        <v>317</v>
      </c>
      <c r="B49" s="459">
        <v>0</v>
      </c>
      <c r="C49" s="459">
        <v>0.69599999999999995</v>
      </c>
      <c r="D49" s="460">
        <v>0.69599999999999995</v>
      </c>
      <c r="E49" s="469" t="s">
        <v>271</v>
      </c>
      <c r="F49" s="459">
        <v>0</v>
      </c>
      <c r="G49" s="460">
        <v>0</v>
      </c>
      <c r="H49" s="462">
        <v>0</v>
      </c>
      <c r="I49" s="459">
        <v>0</v>
      </c>
      <c r="J49" s="460">
        <v>0</v>
      </c>
      <c r="K49" s="470" t="s">
        <v>271</v>
      </c>
    </row>
    <row r="50" spans="1:11" ht="14.4" customHeight="1" thickBot="1" x14ac:dyDescent="0.35">
      <c r="A50" s="481" t="s">
        <v>318</v>
      </c>
      <c r="B50" s="459">
        <v>5.5439925354090001</v>
      </c>
      <c r="C50" s="459">
        <v>10.39974</v>
      </c>
      <c r="D50" s="460">
        <v>4.8557474645900003</v>
      </c>
      <c r="E50" s="461">
        <v>1.8758575040600001</v>
      </c>
      <c r="F50" s="459">
        <v>9.8972288475920003</v>
      </c>
      <c r="G50" s="460">
        <v>4.9486144237960001</v>
      </c>
      <c r="H50" s="462">
        <v>0.68145</v>
      </c>
      <c r="I50" s="459">
        <v>2.8229299999999999</v>
      </c>
      <c r="J50" s="460">
        <v>-2.1256844237960002</v>
      </c>
      <c r="K50" s="463">
        <v>0.28522428282399998</v>
      </c>
    </row>
    <row r="51" spans="1:11" ht="14.4" customHeight="1" thickBot="1" x14ac:dyDescent="0.35">
      <c r="A51" s="480" t="s">
        <v>319</v>
      </c>
      <c r="B51" s="464">
        <v>173</v>
      </c>
      <c r="C51" s="464">
        <v>174.17627999999999</v>
      </c>
      <c r="D51" s="465">
        <v>1.1762799999989999</v>
      </c>
      <c r="E51" s="471">
        <v>1.0067993063580001</v>
      </c>
      <c r="F51" s="464">
        <v>169.915120987775</v>
      </c>
      <c r="G51" s="465">
        <v>84.957560493887001</v>
      </c>
      <c r="H51" s="467">
        <v>10.12262</v>
      </c>
      <c r="I51" s="464">
        <v>100.25024000000001</v>
      </c>
      <c r="J51" s="465">
        <v>15.292679506112</v>
      </c>
      <c r="K51" s="472">
        <v>0.59000187515500002</v>
      </c>
    </row>
    <row r="52" spans="1:11" ht="14.4" customHeight="1" thickBot="1" x14ac:dyDescent="0.35">
      <c r="A52" s="481" t="s">
        <v>320</v>
      </c>
      <c r="B52" s="459">
        <v>12</v>
      </c>
      <c r="C52" s="459">
        <v>8.1831899999999997</v>
      </c>
      <c r="D52" s="460">
        <v>-3.8168099999999998</v>
      </c>
      <c r="E52" s="461">
        <v>0.68193250000000005</v>
      </c>
      <c r="F52" s="459">
        <v>0</v>
      </c>
      <c r="G52" s="460">
        <v>0</v>
      </c>
      <c r="H52" s="462">
        <v>0</v>
      </c>
      <c r="I52" s="459">
        <v>15.180910000000001</v>
      </c>
      <c r="J52" s="460">
        <v>15.180910000000001</v>
      </c>
      <c r="K52" s="470" t="s">
        <v>271</v>
      </c>
    </row>
    <row r="53" spans="1:11" ht="14.4" customHeight="1" thickBot="1" x14ac:dyDescent="0.35">
      <c r="A53" s="481" t="s">
        <v>321</v>
      </c>
      <c r="B53" s="459">
        <v>37</v>
      </c>
      <c r="C53" s="459">
        <v>40.155500000000004</v>
      </c>
      <c r="D53" s="460">
        <v>3.1554999999989999</v>
      </c>
      <c r="E53" s="461">
        <v>1.0852837837830001</v>
      </c>
      <c r="F53" s="459">
        <v>44.915120987774998</v>
      </c>
      <c r="G53" s="460">
        <v>22.457560493887001</v>
      </c>
      <c r="H53" s="462">
        <v>2.4125100000000002</v>
      </c>
      <c r="I53" s="459">
        <v>29.574310000000001</v>
      </c>
      <c r="J53" s="460">
        <v>7.1167495061119999</v>
      </c>
      <c r="K53" s="463">
        <v>0.65844885529800001</v>
      </c>
    </row>
    <row r="54" spans="1:11" ht="14.4" customHeight="1" thickBot="1" x14ac:dyDescent="0.35">
      <c r="A54" s="481" t="s">
        <v>322</v>
      </c>
      <c r="B54" s="459">
        <v>0</v>
      </c>
      <c r="C54" s="459">
        <v>1.8416999999999999</v>
      </c>
      <c r="D54" s="460">
        <v>1.8416999999999999</v>
      </c>
      <c r="E54" s="469" t="s">
        <v>271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70" t="s">
        <v>271</v>
      </c>
    </row>
    <row r="55" spans="1:11" ht="14.4" customHeight="1" thickBot="1" x14ac:dyDescent="0.35">
      <c r="A55" s="481" t="s">
        <v>323</v>
      </c>
      <c r="B55" s="459">
        <v>110</v>
      </c>
      <c r="C55" s="459">
        <v>112.3939</v>
      </c>
      <c r="D55" s="460">
        <v>2.3938999999999999</v>
      </c>
      <c r="E55" s="461">
        <v>1.021762727272</v>
      </c>
      <c r="F55" s="459">
        <v>115</v>
      </c>
      <c r="G55" s="460">
        <v>57.5</v>
      </c>
      <c r="H55" s="462">
        <v>7.1365800000000004</v>
      </c>
      <c r="I55" s="459">
        <v>50.479529999999997</v>
      </c>
      <c r="J55" s="460">
        <v>-7.0204699999990003</v>
      </c>
      <c r="K55" s="463">
        <v>0.43895243478200002</v>
      </c>
    </row>
    <row r="56" spans="1:11" ht="14.4" customHeight="1" thickBot="1" x14ac:dyDescent="0.35">
      <c r="A56" s="481" t="s">
        <v>324</v>
      </c>
      <c r="B56" s="459">
        <v>14</v>
      </c>
      <c r="C56" s="459">
        <v>11.601990000000001</v>
      </c>
      <c r="D56" s="460">
        <v>-2.3980100000000002</v>
      </c>
      <c r="E56" s="461">
        <v>0.82871357142799995</v>
      </c>
      <c r="F56" s="459">
        <v>10</v>
      </c>
      <c r="G56" s="460">
        <v>5</v>
      </c>
      <c r="H56" s="462">
        <v>0.57352999999999998</v>
      </c>
      <c r="I56" s="459">
        <v>5.0154899999999998</v>
      </c>
      <c r="J56" s="460">
        <v>1.549E-2</v>
      </c>
      <c r="K56" s="463">
        <v>0.50154900000000002</v>
      </c>
    </row>
    <row r="57" spans="1:11" ht="14.4" customHeight="1" thickBot="1" x14ac:dyDescent="0.35">
      <c r="A57" s="480" t="s">
        <v>325</v>
      </c>
      <c r="B57" s="464">
        <v>0</v>
      </c>
      <c r="C57" s="464">
        <v>1.899</v>
      </c>
      <c r="D57" s="465">
        <v>1.899</v>
      </c>
      <c r="E57" s="466" t="s">
        <v>303</v>
      </c>
      <c r="F57" s="464">
        <v>0</v>
      </c>
      <c r="G57" s="465">
        <v>0</v>
      </c>
      <c r="H57" s="467">
        <v>0</v>
      </c>
      <c r="I57" s="464">
        <v>1.5</v>
      </c>
      <c r="J57" s="465">
        <v>1.5</v>
      </c>
      <c r="K57" s="468" t="s">
        <v>271</v>
      </c>
    </row>
    <row r="58" spans="1:11" ht="14.4" customHeight="1" thickBot="1" x14ac:dyDescent="0.35">
      <c r="A58" s="481" t="s">
        <v>326</v>
      </c>
      <c r="B58" s="459">
        <v>0</v>
      </c>
      <c r="C58" s="459">
        <v>1.899</v>
      </c>
      <c r="D58" s="460">
        <v>1.899</v>
      </c>
      <c r="E58" s="469" t="s">
        <v>303</v>
      </c>
      <c r="F58" s="459">
        <v>0</v>
      </c>
      <c r="G58" s="460">
        <v>0</v>
      </c>
      <c r="H58" s="462">
        <v>0</v>
      </c>
      <c r="I58" s="459">
        <v>1.5</v>
      </c>
      <c r="J58" s="460">
        <v>1.5</v>
      </c>
      <c r="K58" s="470" t="s">
        <v>271</v>
      </c>
    </row>
    <row r="59" spans="1:11" ht="14.4" customHeight="1" thickBot="1" x14ac:dyDescent="0.35">
      <c r="A59" s="480" t="s">
        <v>327</v>
      </c>
      <c r="B59" s="464">
        <v>0</v>
      </c>
      <c r="C59" s="464">
        <v>16.977</v>
      </c>
      <c r="D59" s="465">
        <v>16.977</v>
      </c>
      <c r="E59" s="466" t="s">
        <v>271</v>
      </c>
      <c r="F59" s="464">
        <v>0</v>
      </c>
      <c r="G59" s="465">
        <v>0</v>
      </c>
      <c r="H59" s="467">
        <v>19.824000000000002</v>
      </c>
      <c r="I59" s="464">
        <v>101.17700000000001</v>
      </c>
      <c r="J59" s="465">
        <v>101.17700000000001</v>
      </c>
      <c r="K59" s="468" t="s">
        <v>271</v>
      </c>
    </row>
    <row r="60" spans="1:11" ht="14.4" customHeight="1" thickBot="1" x14ac:dyDescent="0.35">
      <c r="A60" s="481" t="s">
        <v>328</v>
      </c>
      <c r="B60" s="459">
        <v>0</v>
      </c>
      <c r="C60" s="459">
        <v>0</v>
      </c>
      <c r="D60" s="460">
        <v>0</v>
      </c>
      <c r="E60" s="461">
        <v>1</v>
      </c>
      <c r="F60" s="459">
        <v>0</v>
      </c>
      <c r="G60" s="460">
        <v>0</v>
      </c>
      <c r="H60" s="462">
        <v>0</v>
      </c>
      <c r="I60" s="459">
        <v>57.243000000000002</v>
      </c>
      <c r="J60" s="460">
        <v>57.243000000000002</v>
      </c>
      <c r="K60" s="470" t="s">
        <v>303</v>
      </c>
    </row>
    <row r="61" spans="1:11" ht="14.4" customHeight="1" thickBot="1" x14ac:dyDescent="0.35">
      <c r="A61" s="481" t="s">
        <v>329</v>
      </c>
      <c r="B61" s="459">
        <v>0</v>
      </c>
      <c r="C61" s="459">
        <v>16.977</v>
      </c>
      <c r="D61" s="460">
        <v>16.977</v>
      </c>
      <c r="E61" s="469" t="s">
        <v>271</v>
      </c>
      <c r="F61" s="459">
        <v>0</v>
      </c>
      <c r="G61" s="460">
        <v>0</v>
      </c>
      <c r="H61" s="462">
        <v>19.824000000000002</v>
      </c>
      <c r="I61" s="459">
        <v>43.933999999999997</v>
      </c>
      <c r="J61" s="460">
        <v>43.933999999999997</v>
      </c>
      <c r="K61" s="470" t="s">
        <v>271</v>
      </c>
    </row>
    <row r="62" spans="1:11" ht="14.4" customHeight="1" thickBot="1" x14ac:dyDescent="0.35">
      <c r="A62" s="479" t="s">
        <v>42</v>
      </c>
      <c r="B62" s="459">
        <v>1376.15388031878</v>
      </c>
      <c r="C62" s="459">
        <v>1348.0340000000001</v>
      </c>
      <c r="D62" s="460">
        <v>-28.119880318776001</v>
      </c>
      <c r="E62" s="461">
        <v>0.97956632559699996</v>
      </c>
      <c r="F62" s="459">
        <v>1356.45071036175</v>
      </c>
      <c r="G62" s="460">
        <v>678.225355180875</v>
      </c>
      <c r="H62" s="462">
        <v>92.12</v>
      </c>
      <c r="I62" s="459">
        <v>694.84400000000096</v>
      </c>
      <c r="J62" s="460">
        <v>16.618644819126001</v>
      </c>
      <c r="K62" s="463">
        <v>0.51225156556899998</v>
      </c>
    </row>
    <row r="63" spans="1:11" ht="14.4" customHeight="1" thickBot="1" x14ac:dyDescent="0.35">
      <c r="A63" s="480" t="s">
        <v>330</v>
      </c>
      <c r="B63" s="464">
        <v>1376.15388031878</v>
      </c>
      <c r="C63" s="464">
        <v>1348.0340000000001</v>
      </c>
      <c r="D63" s="465">
        <v>-28.119880318776001</v>
      </c>
      <c r="E63" s="471">
        <v>0.97956632559699996</v>
      </c>
      <c r="F63" s="464">
        <v>1356.45071036175</v>
      </c>
      <c r="G63" s="465">
        <v>678.225355180875</v>
      </c>
      <c r="H63" s="467">
        <v>92.12</v>
      </c>
      <c r="I63" s="464">
        <v>694.84400000000096</v>
      </c>
      <c r="J63" s="465">
        <v>16.618644819126001</v>
      </c>
      <c r="K63" s="472">
        <v>0.51225156556899998</v>
      </c>
    </row>
    <row r="64" spans="1:11" ht="14.4" customHeight="1" thickBot="1" x14ac:dyDescent="0.35">
      <c r="A64" s="481" t="s">
        <v>331</v>
      </c>
      <c r="B64" s="459">
        <v>611.99999999999704</v>
      </c>
      <c r="C64" s="459">
        <v>624.524</v>
      </c>
      <c r="D64" s="460">
        <v>12.524000000001999</v>
      </c>
      <c r="E64" s="461">
        <v>1.0204640522870001</v>
      </c>
      <c r="F64" s="459">
        <v>618.79951433154304</v>
      </c>
      <c r="G64" s="460">
        <v>309.39975716577197</v>
      </c>
      <c r="H64" s="462">
        <v>56.189</v>
      </c>
      <c r="I64" s="459">
        <v>310.56900000000002</v>
      </c>
      <c r="J64" s="460">
        <v>1.1692428342279999</v>
      </c>
      <c r="K64" s="463">
        <v>0.501889534182</v>
      </c>
    </row>
    <row r="65" spans="1:11" ht="14.4" customHeight="1" thickBot="1" x14ac:dyDescent="0.35">
      <c r="A65" s="481" t="s">
        <v>332</v>
      </c>
      <c r="B65" s="459">
        <v>364.15388031878098</v>
      </c>
      <c r="C65" s="459">
        <v>333.43799999999999</v>
      </c>
      <c r="D65" s="460">
        <v>-30.715880318781</v>
      </c>
      <c r="E65" s="461">
        <v>0.91565137163400001</v>
      </c>
      <c r="F65" s="459">
        <v>354.56562710130203</v>
      </c>
      <c r="G65" s="460">
        <v>177.28281355065101</v>
      </c>
      <c r="H65" s="462">
        <v>22.634</v>
      </c>
      <c r="I65" s="459">
        <v>183.816</v>
      </c>
      <c r="J65" s="460">
        <v>6.5331864493490004</v>
      </c>
      <c r="K65" s="463">
        <v>0.51842588776200005</v>
      </c>
    </row>
    <row r="66" spans="1:11" ht="14.4" customHeight="1" thickBot="1" x14ac:dyDescent="0.35">
      <c r="A66" s="481" t="s">
        <v>333</v>
      </c>
      <c r="B66" s="459">
        <v>396.99999999999801</v>
      </c>
      <c r="C66" s="459">
        <v>389.363</v>
      </c>
      <c r="D66" s="460">
        <v>-7.6369999999980003</v>
      </c>
      <c r="E66" s="461">
        <v>0.98076322418100004</v>
      </c>
      <c r="F66" s="459">
        <v>382.46388069929702</v>
      </c>
      <c r="G66" s="460">
        <v>191.231940349648</v>
      </c>
      <c r="H66" s="462">
        <v>13.097</v>
      </c>
      <c r="I66" s="459">
        <v>201.101</v>
      </c>
      <c r="J66" s="460">
        <v>9.8690596503509997</v>
      </c>
      <c r="K66" s="463">
        <v>0.52580389978800002</v>
      </c>
    </row>
    <row r="67" spans="1:11" ht="14.4" customHeight="1" thickBot="1" x14ac:dyDescent="0.35">
      <c r="A67" s="481" t="s">
        <v>334</v>
      </c>
      <c r="B67" s="459">
        <v>2.9999999999989999</v>
      </c>
      <c r="C67" s="459">
        <v>0.70899999999999996</v>
      </c>
      <c r="D67" s="460">
        <v>-2.2909999999989998</v>
      </c>
      <c r="E67" s="461">
        <v>0.236333333333</v>
      </c>
      <c r="F67" s="459">
        <v>0.62168822960699999</v>
      </c>
      <c r="G67" s="460">
        <v>0.310844114803</v>
      </c>
      <c r="H67" s="462">
        <v>0.2</v>
      </c>
      <c r="I67" s="459">
        <v>-0.64200000000000002</v>
      </c>
      <c r="J67" s="460">
        <v>-0.95284411480300002</v>
      </c>
      <c r="K67" s="463">
        <v>-1.032671955853</v>
      </c>
    </row>
    <row r="68" spans="1:11" ht="14.4" customHeight="1" thickBot="1" x14ac:dyDescent="0.35">
      <c r="A68" s="479" t="s">
        <v>43</v>
      </c>
      <c r="B68" s="459">
        <v>0.16846583445499999</v>
      </c>
      <c r="C68" s="459">
        <v>0</v>
      </c>
      <c r="D68" s="460">
        <v>-0.16846583445499999</v>
      </c>
      <c r="E68" s="461">
        <v>0</v>
      </c>
      <c r="F68" s="459">
        <v>0</v>
      </c>
      <c r="G68" s="460">
        <v>0</v>
      </c>
      <c r="H68" s="462">
        <v>0</v>
      </c>
      <c r="I68" s="459">
        <v>0</v>
      </c>
      <c r="J68" s="460">
        <v>0</v>
      </c>
      <c r="K68" s="463">
        <v>0</v>
      </c>
    </row>
    <row r="69" spans="1:11" ht="14.4" customHeight="1" thickBot="1" x14ac:dyDescent="0.35">
      <c r="A69" s="480" t="s">
        <v>335</v>
      </c>
      <c r="B69" s="464">
        <v>0.16846583445499999</v>
      </c>
      <c r="C69" s="464">
        <v>0</v>
      </c>
      <c r="D69" s="465">
        <v>-0.16846583445499999</v>
      </c>
      <c r="E69" s="471">
        <v>0</v>
      </c>
      <c r="F69" s="464">
        <v>0</v>
      </c>
      <c r="G69" s="465">
        <v>0</v>
      </c>
      <c r="H69" s="467">
        <v>0</v>
      </c>
      <c r="I69" s="464">
        <v>0</v>
      </c>
      <c r="J69" s="465">
        <v>0</v>
      </c>
      <c r="K69" s="472">
        <v>0</v>
      </c>
    </row>
    <row r="70" spans="1:11" ht="14.4" customHeight="1" thickBot="1" x14ac:dyDescent="0.35">
      <c r="A70" s="481" t="s">
        <v>336</v>
      </c>
      <c r="B70" s="459">
        <v>0.16846583445499999</v>
      </c>
      <c r="C70" s="459">
        <v>0</v>
      </c>
      <c r="D70" s="460">
        <v>-0.16846583445499999</v>
      </c>
      <c r="E70" s="461">
        <v>0</v>
      </c>
      <c r="F70" s="459">
        <v>0</v>
      </c>
      <c r="G70" s="460">
        <v>0</v>
      </c>
      <c r="H70" s="462">
        <v>0</v>
      </c>
      <c r="I70" s="459">
        <v>0</v>
      </c>
      <c r="J70" s="460">
        <v>0</v>
      </c>
      <c r="K70" s="463">
        <v>0</v>
      </c>
    </row>
    <row r="71" spans="1:11" ht="14.4" customHeight="1" thickBot="1" x14ac:dyDescent="0.35">
      <c r="A71" s="482" t="s">
        <v>337</v>
      </c>
      <c r="B71" s="464">
        <v>-113950</v>
      </c>
      <c r="C71" s="464">
        <v>-107794.0515</v>
      </c>
      <c r="D71" s="465">
        <v>6155.9484999999804</v>
      </c>
      <c r="E71" s="471">
        <v>0.945976757349</v>
      </c>
      <c r="F71" s="464">
        <v>-102900</v>
      </c>
      <c r="G71" s="465">
        <v>-51450</v>
      </c>
      <c r="H71" s="467">
        <v>-9123.0930000000008</v>
      </c>
      <c r="I71" s="464">
        <v>-51972.455000000104</v>
      </c>
      <c r="J71" s="465">
        <v>-522.455000000067</v>
      </c>
      <c r="K71" s="472">
        <v>0.50507730806600004</v>
      </c>
    </row>
    <row r="72" spans="1:11" ht="14.4" customHeight="1" thickBot="1" x14ac:dyDescent="0.35">
      <c r="A72" s="480" t="s">
        <v>338</v>
      </c>
      <c r="B72" s="464">
        <v>-113950</v>
      </c>
      <c r="C72" s="464">
        <v>-107794.0515</v>
      </c>
      <c r="D72" s="465">
        <v>6155.9484999999804</v>
      </c>
      <c r="E72" s="471">
        <v>0.945976757349</v>
      </c>
      <c r="F72" s="464">
        <v>-102900</v>
      </c>
      <c r="G72" s="465">
        <v>-51450</v>
      </c>
      <c r="H72" s="467">
        <v>-9123.0930000000008</v>
      </c>
      <c r="I72" s="464">
        <v>-51972.455000000104</v>
      </c>
      <c r="J72" s="465">
        <v>-522.455000000067</v>
      </c>
      <c r="K72" s="472">
        <v>0.50507730806600004</v>
      </c>
    </row>
    <row r="73" spans="1:11" ht="14.4" customHeight="1" thickBot="1" x14ac:dyDescent="0.35">
      <c r="A73" s="481" t="s">
        <v>339</v>
      </c>
      <c r="B73" s="459">
        <v>-75950</v>
      </c>
      <c r="C73" s="459">
        <v>-65260.193500000001</v>
      </c>
      <c r="D73" s="460">
        <v>10689.806500000001</v>
      </c>
      <c r="E73" s="461">
        <v>0.859252053982</v>
      </c>
      <c r="F73" s="459">
        <v>-72000</v>
      </c>
      <c r="G73" s="460">
        <v>-36000</v>
      </c>
      <c r="H73" s="462">
        <v>-5364.1220000000003</v>
      </c>
      <c r="I73" s="459">
        <v>-30268.746999999999</v>
      </c>
      <c r="J73" s="460">
        <v>5731.2529999999597</v>
      </c>
      <c r="K73" s="463">
        <v>0.42039926388799997</v>
      </c>
    </row>
    <row r="74" spans="1:11" ht="14.4" customHeight="1" thickBot="1" x14ac:dyDescent="0.35">
      <c r="A74" s="481" t="s">
        <v>340</v>
      </c>
      <c r="B74" s="459">
        <v>-38000</v>
      </c>
      <c r="C74" s="459">
        <v>-42533.858</v>
      </c>
      <c r="D74" s="460">
        <v>-4533.8580000000102</v>
      </c>
      <c r="E74" s="461">
        <v>1.1193120526310001</v>
      </c>
      <c r="F74" s="459">
        <v>-30900</v>
      </c>
      <c r="G74" s="460">
        <v>-15450</v>
      </c>
      <c r="H74" s="462">
        <v>-3758.971</v>
      </c>
      <c r="I74" s="459">
        <v>-21703.707999999999</v>
      </c>
      <c r="J74" s="460">
        <v>-6253.7080000000296</v>
      </c>
      <c r="K74" s="463">
        <v>0.70238537216800001</v>
      </c>
    </row>
    <row r="75" spans="1:11" ht="14.4" customHeight="1" thickBot="1" x14ac:dyDescent="0.35">
      <c r="A75" s="483" t="s">
        <v>341</v>
      </c>
      <c r="B75" s="464">
        <v>3843.2827077381899</v>
      </c>
      <c r="C75" s="464">
        <v>3014.5176299999998</v>
      </c>
      <c r="D75" s="465">
        <v>-828.76507773819003</v>
      </c>
      <c r="E75" s="471">
        <v>0.78436010547099999</v>
      </c>
      <c r="F75" s="464">
        <v>2845.1519232865799</v>
      </c>
      <c r="G75" s="465">
        <v>1422.5759616432899</v>
      </c>
      <c r="H75" s="467">
        <v>343.13740000000001</v>
      </c>
      <c r="I75" s="464">
        <v>1736.87454</v>
      </c>
      <c r="J75" s="465">
        <v>314.298578356711</v>
      </c>
      <c r="K75" s="472">
        <v>0.61046811798800005</v>
      </c>
    </row>
    <row r="76" spans="1:11" ht="14.4" customHeight="1" thickBot="1" x14ac:dyDescent="0.35">
      <c r="A76" s="479" t="s">
        <v>45</v>
      </c>
      <c r="B76" s="459">
        <v>1673.13223721803</v>
      </c>
      <c r="C76" s="459">
        <v>720.04849999999999</v>
      </c>
      <c r="D76" s="460">
        <v>-953.08373721803503</v>
      </c>
      <c r="E76" s="461">
        <v>0.43035958783299999</v>
      </c>
      <c r="F76" s="459">
        <v>556.465306857737</v>
      </c>
      <c r="G76" s="460">
        <v>278.23265342886799</v>
      </c>
      <c r="H76" s="462">
        <v>74.836179999999999</v>
      </c>
      <c r="I76" s="459">
        <v>499.74124999999998</v>
      </c>
      <c r="J76" s="460">
        <v>221.50859657113199</v>
      </c>
      <c r="K76" s="463">
        <v>0.898063623807</v>
      </c>
    </row>
    <row r="77" spans="1:11" ht="14.4" customHeight="1" thickBot="1" x14ac:dyDescent="0.35">
      <c r="A77" s="484" t="s">
        <v>342</v>
      </c>
      <c r="B77" s="459">
        <v>1673.13223721803</v>
      </c>
      <c r="C77" s="459">
        <v>720.04849999999999</v>
      </c>
      <c r="D77" s="460">
        <v>-953.08373721803503</v>
      </c>
      <c r="E77" s="461">
        <v>0.43035958783299999</v>
      </c>
      <c r="F77" s="459">
        <v>556.465306857737</v>
      </c>
      <c r="G77" s="460">
        <v>278.23265342886799</v>
      </c>
      <c r="H77" s="462">
        <v>74.836179999999999</v>
      </c>
      <c r="I77" s="459">
        <v>499.74124999999998</v>
      </c>
      <c r="J77" s="460">
        <v>221.50859657113199</v>
      </c>
      <c r="K77" s="463">
        <v>0.898063623807</v>
      </c>
    </row>
    <row r="78" spans="1:11" ht="14.4" customHeight="1" thickBot="1" x14ac:dyDescent="0.35">
      <c r="A78" s="481" t="s">
        <v>343</v>
      </c>
      <c r="B78" s="459">
        <v>398.97605906984899</v>
      </c>
      <c r="C78" s="459">
        <v>170.62440000000001</v>
      </c>
      <c r="D78" s="460">
        <v>-228.35165906985</v>
      </c>
      <c r="E78" s="461">
        <v>0.42765573552899999</v>
      </c>
      <c r="F78" s="459">
        <v>190.39505740278599</v>
      </c>
      <c r="G78" s="460">
        <v>95.197528701392997</v>
      </c>
      <c r="H78" s="462">
        <v>16.0809</v>
      </c>
      <c r="I78" s="459">
        <v>86.786540000000002</v>
      </c>
      <c r="J78" s="460">
        <v>-8.4109887013930003</v>
      </c>
      <c r="K78" s="463">
        <v>0.455823492394</v>
      </c>
    </row>
    <row r="79" spans="1:11" ht="14.4" customHeight="1" thickBot="1" x14ac:dyDescent="0.35">
      <c r="A79" s="481" t="s">
        <v>344</v>
      </c>
      <c r="B79" s="459">
        <v>0</v>
      </c>
      <c r="C79" s="459">
        <v>0</v>
      </c>
      <c r="D79" s="460">
        <v>0</v>
      </c>
      <c r="E79" s="461">
        <v>1</v>
      </c>
      <c r="F79" s="459">
        <v>0</v>
      </c>
      <c r="G79" s="460">
        <v>0</v>
      </c>
      <c r="H79" s="462">
        <v>0</v>
      </c>
      <c r="I79" s="459">
        <v>0.48399999999999999</v>
      </c>
      <c r="J79" s="460">
        <v>0.48399999999999999</v>
      </c>
      <c r="K79" s="470" t="s">
        <v>303</v>
      </c>
    </row>
    <row r="80" spans="1:11" ht="14.4" customHeight="1" thickBot="1" x14ac:dyDescent="0.35">
      <c r="A80" s="481" t="s">
        <v>345</v>
      </c>
      <c r="B80" s="459">
        <v>165.108939096151</v>
      </c>
      <c r="C80" s="459">
        <v>331.75626</v>
      </c>
      <c r="D80" s="460">
        <v>166.647320903848</v>
      </c>
      <c r="E80" s="461">
        <v>2.0093173744319999</v>
      </c>
      <c r="F80" s="459">
        <v>131.51463872048899</v>
      </c>
      <c r="G80" s="460">
        <v>65.757319360243997</v>
      </c>
      <c r="H80" s="462">
        <v>14.9556</v>
      </c>
      <c r="I80" s="459">
        <v>222.72255999999999</v>
      </c>
      <c r="J80" s="460">
        <v>156.96524063975599</v>
      </c>
      <c r="K80" s="463">
        <v>1.6935191562459999</v>
      </c>
    </row>
    <row r="81" spans="1:11" ht="14.4" customHeight="1" thickBot="1" x14ac:dyDescent="0.35">
      <c r="A81" s="481" t="s">
        <v>346</v>
      </c>
      <c r="B81" s="459">
        <v>930.047239052034</v>
      </c>
      <c r="C81" s="459">
        <v>112.01627000000001</v>
      </c>
      <c r="D81" s="460">
        <v>-818.03096905203404</v>
      </c>
      <c r="E81" s="461">
        <v>0.12044148436300001</v>
      </c>
      <c r="F81" s="459">
        <v>135.69999263924501</v>
      </c>
      <c r="G81" s="460">
        <v>67.849996319621994</v>
      </c>
      <c r="H81" s="462">
        <v>24.59796</v>
      </c>
      <c r="I81" s="459">
        <v>112.66195</v>
      </c>
      <c r="J81" s="460">
        <v>44.811953680377002</v>
      </c>
      <c r="K81" s="463">
        <v>0.83022812167299997</v>
      </c>
    </row>
    <row r="82" spans="1:11" ht="14.4" customHeight="1" thickBot="1" x14ac:dyDescent="0.35">
      <c r="A82" s="481" t="s">
        <v>347</v>
      </c>
      <c r="B82" s="459">
        <v>173.99999999999901</v>
      </c>
      <c r="C82" s="459">
        <v>105.04052</v>
      </c>
      <c r="D82" s="460">
        <v>-68.959479999999004</v>
      </c>
      <c r="E82" s="461">
        <v>0.60368114942499995</v>
      </c>
      <c r="F82" s="459">
        <v>98.229739252098</v>
      </c>
      <c r="G82" s="460">
        <v>49.114869626049</v>
      </c>
      <c r="H82" s="462">
        <v>18.33052</v>
      </c>
      <c r="I82" s="459">
        <v>76.215000000000003</v>
      </c>
      <c r="J82" s="460">
        <v>27.100130373950002</v>
      </c>
      <c r="K82" s="463">
        <v>0.77588519098399999</v>
      </c>
    </row>
    <row r="83" spans="1:11" ht="14.4" customHeight="1" thickBot="1" x14ac:dyDescent="0.35">
      <c r="A83" s="481" t="s">
        <v>348</v>
      </c>
      <c r="B83" s="459">
        <v>5</v>
      </c>
      <c r="C83" s="459">
        <v>0.61104999999999998</v>
      </c>
      <c r="D83" s="460">
        <v>-4.3889500000000004</v>
      </c>
      <c r="E83" s="461">
        <v>0.12221</v>
      </c>
      <c r="F83" s="459">
        <v>0.62587884311599995</v>
      </c>
      <c r="G83" s="460">
        <v>0.31293942155799997</v>
      </c>
      <c r="H83" s="462">
        <v>0.87119999999999997</v>
      </c>
      <c r="I83" s="459">
        <v>0.87119999999999997</v>
      </c>
      <c r="J83" s="460">
        <v>0.55826057844099997</v>
      </c>
      <c r="K83" s="463">
        <v>1.3919626930689999</v>
      </c>
    </row>
    <row r="84" spans="1:11" ht="14.4" customHeight="1" thickBot="1" x14ac:dyDescent="0.35">
      <c r="A84" s="482" t="s">
        <v>46</v>
      </c>
      <c r="B84" s="464">
        <v>645</v>
      </c>
      <c r="C84" s="464">
        <v>721.99400000000003</v>
      </c>
      <c r="D84" s="465">
        <v>76.994</v>
      </c>
      <c r="E84" s="471">
        <v>1.119370542635</v>
      </c>
      <c r="F84" s="464">
        <v>670</v>
      </c>
      <c r="G84" s="465">
        <v>335</v>
      </c>
      <c r="H84" s="467">
        <v>59.921999999999997</v>
      </c>
      <c r="I84" s="464">
        <v>353.41899999999998</v>
      </c>
      <c r="J84" s="465">
        <v>18.419</v>
      </c>
      <c r="K84" s="472">
        <v>0.52749104477599995</v>
      </c>
    </row>
    <row r="85" spans="1:11" ht="14.4" customHeight="1" thickBot="1" x14ac:dyDescent="0.35">
      <c r="A85" s="480" t="s">
        <v>349</v>
      </c>
      <c r="B85" s="464">
        <v>0</v>
      </c>
      <c r="C85" s="464">
        <v>40.005000000000003</v>
      </c>
      <c r="D85" s="465">
        <v>40.005000000000003</v>
      </c>
      <c r="E85" s="466" t="s">
        <v>271</v>
      </c>
      <c r="F85" s="464">
        <v>0</v>
      </c>
      <c r="G85" s="465">
        <v>0</v>
      </c>
      <c r="H85" s="467">
        <v>3.2490000000000001</v>
      </c>
      <c r="I85" s="464">
        <v>14.121</v>
      </c>
      <c r="J85" s="465">
        <v>14.121</v>
      </c>
      <c r="K85" s="468" t="s">
        <v>271</v>
      </c>
    </row>
    <row r="86" spans="1:11" ht="14.4" customHeight="1" thickBot="1" x14ac:dyDescent="0.35">
      <c r="A86" s="481" t="s">
        <v>350</v>
      </c>
      <c r="B86" s="459">
        <v>0</v>
      </c>
      <c r="C86" s="459">
        <v>34.564999999999998</v>
      </c>
      <c r="D86" s="460">
        <v>34.564999999999998</v>
      </c>
      <c r="E86" s="469" t="s">
        <v>271</v>
      </c>
      <c r="F86" s="459">
        <v>0</v>
      </c>
      <c r="G86" s="460">
        <v>0</v>
      </c>
      <c r="H86" s="462">
        <v>3.2490000000000001</v>
      </c>
      <c r="I86" s="459">
        <v>10.441000000000001</v>
      </c>
      <c r="J86" s="460">
        <v>10.441000000000001</v>
      </c>
      <c r="K86" s="470" t="s">
        <v>271</v>
      </c>
    </row>
    <row r="87" spans="1:11" ht="14.4" customHeight="1" thickBot="1" x14ac:dyDescent="0.35">
      <c r="A87" s="481" t="s">
        <v>351</v>
      </c>
      <c r="B87" s="459">
        <v>0</v>
      </c>
      <c r="C87" s="459">
        <v>5.44</v>
      </c>
      <c r="D87" s="460">
        <v>5.44</v>
      </c>
      <c r="E87" s="469" t="s">
        <v>271</v>
      </c>
      <c r="F87" s="459">
        <v>0</v>
      </c>
      <c r="G87" s="460">
        <v>0</v>
      </c>
      <c r="H87" s="462">
        <v>0</v>
      </c>
      <c r="I87" s="459">
        <v>3.68</v>
      </c>
      <c r="J87" s="460">
        <v>3.68</v>
      </c>
      <c r="K87" s="470" t="s">
        <v>271</v>
      </c>
    </row>
    <row r="88" spans="1:11" ht="14.4" customHeight="1" thickBot="1" x14ac:dyDescent="0.35">
      <c r="A88" s="480" t="s">
        <v>352</v>
      </c>
      <c r="B88" s="464">
        <v>645</v>
      </c>
      <c r="C88" s="464">
        <v>681.98900000000003</v>
      </c>
      <c r="D88" s="465">
        <v>36.988999999999997</v>
      </c>
      <c r="E88" s="471">
        <v>1.0573472868210001</v>
      </c>
      <c r="F88" s="464">
        <v>670</v>
      </c>
      <c r="G88" s="465">
        <v>335</v>
      </c>
      <c r="H88" s="467">
        <v>56.673000000000002</v>
      </c>
      <c r="I88" s="464">
        <v>339.298</v>
      </c>
      <c r="J88" s="465">
        <v>4.298</v>
      </c>
      <c r="K88" s="472">
        <v>0.50641492537300004</v>
      </c>
    </row>
    <row r="89" spans="1:11" ht="14.4" customHeight="1" thickBot="1" x14ac:dyDescent="0.35">
      <c r="A89" s="481" t="s">
        <v>353</v>
      </c>
      <c r="B89" s="459">
        <v>645</v>
      </c>
      <c r="C89" s="459">
        <v>681.98900000000003</v>
      </c>
      <c r="D89" s="460">
        <v>36.988999999999997</v>
      </c>
      <c r="E89" s="461">
        <v>1.0573472868210001</v>
      </c>
      <c r="F89" s="459">
        <v>670</v>
      </c>
      <c r="G89" s="460">
        <v>335</v>
      </c>
      <c r="H89" s="462">
        <v>56.673000000000002</v>
      </c>
      <c r="I89" s="459">
        <v>339.298</v>
      </c>
      <c r="J89" s="460">
        <v>4.298</v>
      </c>
      <c r="K89" s="463">
        <v>0.50641492537300004</v>
      </c>
    </row>
    <row r="90" spans="1:11" ht="14.4" customHeight="1" thickBot="1" x14ac:dyDescent="0.35">
      <c r="A90" s="479" t="s">
        <v>47</v>
      </c>
      <c r="B90" s="459">
        <v>1525.1504705201601</v>
      </c>
      <c r="C90" s="459">
        <v>1572.47513</v>
      </c>
      <c r="D90" s="460">
        <v>47.324659479845003</v>
      </c>
      <c r="E90" s="461">
        <v>1.0310295019369999</v>
      </c>
      <c r="F90" s="459">
        <v>1618.6866164288399</v>
      </c>
      <c r="G90" s="460">
        <v>809.343308214422</v>
      </c>
      <c r="H90" s="462">
        <v>208.37922</v>
      </c>
      <c r="I90" s="459">
        <v>883.71429000000103</v>
      </c>
      <c r="J90" s="460">
        <v>74.370981785577996</v>
      </c>
      <c r="K90" s="463">
        <v>0.54594526267800003</v>
      </c>
    </row>
    <row r="91" spans="1:11" ht="14.4" customHeight="1" thickBot="1" x14ac:dyDescent="0.35">
      <c r="A91" s="480" t="s">
        <v>354</v>
      </c>
      <c r="B91" s="464">
        <v>7.7632962918909998</v>
      </c>
      <c r="C91" s="464">
        <v>8.7725000000000009</v>
      </c>
      <c r="D91" s="465">
        <v>1.0092037081080001</v>
      </c>
      <c r="E91" s="471">
        <v>1.129996804213</v>
      </c>
      <c r="F91" s="464">
        <v>9.9344204489720003</v>
      </c>
      <c r="G91" s="465">
        <v>4.9672102244860001</v>
      </c>
      <c r="H91" s="467">
        <v>0</v>
      </c>
      <c r="I91" s="464">
        <v>0</v>
      </c>
      <c r="J91" s="465">
        <v>-4.9672102244860001</v>
      </c>
      <c r="K91" s="472">
        <v>0</v>
      </c>
    </row>
    <row r="92" spans="1:11" ht="14.4" customHeight="1" thickBot="1" x14ac:dyDescent="0.35">
      <c r="A92" s="481" t="s">
        <v>355</v>
      </c>
      <c r="B92" s="459">
        <v>7.7632962918909998</v>
      </c>
      <c r="C92" s="459">
        <v>8.7725000000000009</v>
      </c>
      <c r="D92" s="460">
        <v>1.0092037081080001</v>
      </c>
      <c r="E92" s="461">
        <v>1.129996804213</v>
      </c>
      <c r="F92" s="459">
        <v>9.9344204489720003</v>
      </c>
      <c r="G92" s="460">
        <v>4.9672102244860001</v>
      </c>
      <c r="H92" s="462">
        <v>0</v>
      </c>
      <c r="I92" s="459">
        <v>0</v>
      </c>
      <c r="J92" s="460">
        <v>-4.9672102244860001</v>
      </c>
      <c r="K92" s="463">
        <v>0</v>
      </c>
    </row>
    <row r="93" spans="1:11" ht="14.4" customHeight="1" thickBot="1" x14ac:dyDescent="0.35">
      <c r="A93" s="480" t="s">
        <v>356</v>
      </c>
      <c r="B93" s="464">
        <v>143.80172631047</v>
      </c>
      <c r="C93" s="464">
        <v>146.01526000000001</v>
      </c>
      <c r="D93" s="465">
        <v>2.2135336895300002</v>
      </c>
      <c r="E93" s="471">
        <v>1.015392956303</v>
      </c>
      <c r="F93" s="464">
        <v>149.41643112182601</v>
      </c>
      <c r="G93" s="465">
        <v>74.708215560913004</v>
      </c>
      <c r="H93" s="467">
        <v>13.12907</v>
      </c>
      <c r="I93" s="464">
        <v>92.06129</v>
      </c>
      <c r="J93" s="465">
        <v>17.353074439086999</v>
      </c>
      <c r="K93" s="472">
        <v>0.61613899695499996</v>
      </c>
    </row>
    <row r="94" spans="1:11" ht="14.4" customHeight="1" thickBot="1" x14ac:dyDescent="0.35">
      <c r="A94" s="481" t="s">
        <v>357</v>
      </c>
      <c r="B94" s="459">
        <v>36.576415907147002</v>
      </c>
      <c r="C94" s="459">
        <v>42.655299999999997</v>
      </c>
      <c r="D94" s="460">
        <v>6.0788840928520003</v>
      </c>
      <c r="E94" s="461">
        <v>1.166196822244</v>
      </c>
      <c r="F94" s="459">
        <v>43.080322406035002</v>
      </c>
      <c r="G94" s="460">
        <v>21.540161203017</v>
      </c>
      <c r="H94" s="462">
        <v>2.6128</v>
      </c>
      <c r="I94" s="459">
        <v>21.2178</v>
      </c>
      <c r="J94" s="460">
        <v>-0.322361203017</v>
      </c>
      <c r="K94" s="463">
        <v>0.49251720541900001</v>
      </c>
    </row>
    <row r="95" spans="1:11" ht="14.4" customHeight="1" thickBot="1" x14ac:dyDescent="0.35">
      <c r="A95" s="481" t="s">
        <v>358</v>
      </c>
      <c r="B95" s="459">
        <v>107.225310403322</v>
      </c>
      <c r="C95" s="459">
        <v>103.35996</v>
      </c>
      <c r="D95" s="460">
        <v>-3.8653504033220001</v>
      </c>
      <c r="E95" s="461">
        <v>0.96395113813300004</v>
      </c>
      <c r="F95" s="459">
        <v>106.336108715791</v>
      </c>
      <c r="G95" s="460">
        <v>53.168054357895002</v>
      </c>
      <c r="H95" s="462">
        <v>10.51627</v>
      </c>
      <c r="I95" s="459">
        <v>70.843490000000003</v>
      </c>
      <c r="J95" s="460">
        <v>17.675435642103999</v>
      </c>
      <c r="K95" s="463">
        <v>0.66622232894800004</v>
      </c>
    </row>
    <row r="96" spans="1:11" ht="14.4" customHeight="1" thickBot="1" x14ac:dyDescent="0.35">
      <c r="A96" s="480" t="s">
        <v>359</v>
      </c>
      <c r="B96" s="464">
        <v>16</v>
      </c>
      <c r="C96" s="464">
        <v>16.2</v>
      </c>
      <c r="D96" s="465">
        <v>0.19999999999900001</v>
      </c>
      <c r="E96" s="471">
        <v>1.0125</v>
      </c>
      <c r="F96" s="464">
        <v>17.036619718309002</v>
      </c>
      <c r="G96" s="465">
        <v>8.5183098591539999</v>
      </c>
      <c r="H96" s="467">
        <v>0</v>
      </c>
      <c r="I96" s="464">
        <v>8.91</v>
      </c>
      <c r="J96" s="465">
        <v>0.39169014084499998</v>
      </c>
      <c r="K96" s="472">
        <v>0.52299107142800005</v>
      </c>
    </row>
    <row r="97" spans="1:11" ht="14.4" customHeight="1" thickBot="1" x14ac:dyDescent="0.35">
      <c r="A97" s="481" t="s">
        <v>360</v>
      </c>
      <c r="B97" s="459">
        <v>16</v>
      </c>
      <c r="C97" s="459">
        <v>16.2</v>
      </c>
      <c r="D97" s="460">
        <v>0.19999999999900001</v>
      </c>
      <c r="E97" s="461">
        <v>1.0125</v>
      </c>
      <c r="F97" s="459">
        <v>17.036619718309002</v>
      </c>
      <c r="G97" s="460">
        <v>8.5183098591539999</v>
      </c>
      <c r="H97" s="462">
        <v>0</v>
      </c>
      <c r="I97" s="459">
        <v>8.91</v>
      </c>
      <c r="J97" s="460">
        <v>0.39169014084499998</v>
      </c>
      <c r="K97" s="463">
        <v>0.52299107142800005</v>
      </c>
    </row>
    <row r="98" spans="1:11" ht="14.4" customHeight="1" thickBot="1" x14ac:dyDescent="0.35">
      <c r="A98" s="480" t="s">
        <v>361</v>
      </c>
      <c r="B98" s="464">
        <v>0</v>
      </c>
      <c r="C98" s="464">
        <v>0</v>
      </c>
      <c r="D98" s="465">
        <v>0</v>
      </c>
      <c r="E98" s="466" t="s">
        <v>271</v>
      </c>
      <c r="F98" s="464">
        <v>0</v>
      </c>
      <c r="G98" s="465">
        <v>0</v>
      </c>
      <c r="H98" s="467">
        <v>0</v>
      </c>
      <c r="I98" s="464">
        <v>45.738</v>
      </c>
      <c r="J98" s="465">
        <v>45.738</v>
      </c>
      <c r="K98" s="468" t="s">
        <v>303</v>
      </c>
    </row>
    <row r="99" spans="1:11" ht="14.4" customHeight="1" thickBot="1" x14ac:dyDescent="0.35">
      <c r="A99" s="481" t="s">
        <v>362</v>
      </c>
      <c r="B99" s="459">
        <v>0</v>
      </c>
      <c r="C99" s="459">
        <v>0</v>
      </c>
      <c r="D99" s="460">
        <v>0</v>
      </c>
      <c r="E99" s="469" t="s">
        <v>271</v>
      </c>
      <c r="F99" s="459">
        <v>0</v>
      </c>
      <c r="G99" s="460">
        <v>0</v>
      </c>
      <c r="H99" s="462">
        <v>0</v>
      </c>
      <c r="I99" s="459">
        <v>45.738</v>
      </c>
      <c r="J99" s="460">
        <v>45.738</v>
      </c>
      <c r="K99" s="470" t="s">
        <v>303</v>
      </c>
    </row>
    <row r="100" spans="1:11" ht="14.4" customHeight="1" thickBot="1" x14ac:dyDescent="0.35">
      <c r="A100" s="480" t="s">
        <v>363</v>
      </c>
      <c r="B100" s="464">
        <v>310.98107227013497</v>
      </c>
      <c r="C100" s="464">
        <v>287.47782999999998</v>
      </c>
      <c r="D100" s="465">
        <v>-23.503242270135001</v>
      </c>
      <c r="E100" s="471">
        <v>0.92442227400300003</v>
      </c>
      <c r="F100" s="464">
        <v>304.55907893785599</v>
      </c>
      <c r="G100" s="465">
        <v>152.27953946892799</v>
      </c>
      <c r="H100" s="467">
        <v>20.759060000000002</v>
      </c>
      <c r="I100" s="464">
        <v>125.61821999999999</v>
      </c>
      <c r="J100" s="465">
        <v>-26.661319468927999</v>
      </c>
      <c r="K100" s="472">
        <v>0.41245928520000003</v>
      </c>
    </row>
    <row r="101" spans="1:11" ht="14.4" customHeight="1" thickBot="1" x14ac:dyDescent="0.35">
      <c r="A101" s="481" t="s">
        <v>364</v>
      </c>
      <c r="B101" s="459">
        <v>35</v>
      </c>
      <c r="C101" s="459">
        <v>19.826550000000001</v>
      </c>
      <c r="D101" s="460">
        <v>-15.173450000000001</v>
      </c>
      <c r="E101" s="461">
        <v>0.56647285714200002</v>
      </c>
      <c r="F101" s="459">
        <v>22.559513887575001</v>
      </c>
      <c r="G101" s="460">
        <v>11.279756943787</v>
      </c>
      <c r="H101" s="462">
        <v>1.7845299999999999</v>
      </c>
      <c r="I101" s="459">
        <v>10.343310000000001</v>
      </c>
      <c r="J101" s="460">
        <v>-0.936446943787</v>
      </c>
      <c r="K101" s="463">
        <v>0.45848993251999998</v>
      </c>
    </row>
    <row r="102" spans="1:11" ht="14.4" customHeight="1" thickBot="1" x14ac:dyDescent="0.35">
      <c r="A102" s="481" t="s">
        <v>365</v>
      </c>
      <c r="B102" s="459">
        <v>0</v>
      </c>
      <c r="C102" s="459">
        <v>17.16056</v>
      </c>
      <c r="D102" s="460">
        <v>17.16056</v>
      </c>
      <c r="E102" s="469" t="s">
        <v>271</v>
      </c>
      <c r="F102" s="459">
        <v>17.267204914042001</v>
      </c>
      <c r="G102" s="460">
        <v>8.6336024570210004</v>
      </c>
      <c r="H102" s="462">
        <v>0</v>
      </c>
      <c r="I102" s="459">
        <v>0.65339999999999998</v>
      </c>
      <c r="J102" s="460">
        <v>-7.980202457021</v>
      </c>
      <c r="K102" s="463">
        <v>3.7840519252999999E-2</v>
      </c>
    </row>
    <row r="103" spans="1:11" ht="14.4" customHeight="1" thickBot="1" x14ac:dyDescent="0.35">
      <c r="A103" s="481" t="s">
        <v>366</v>
      </c>
      <c r="B103" s="459">
        <v>0.68498295278300003</v>
      </c>
      <c r="C103" s="459">
        <v>10.417999999999999</v>
      </c>
      <c r="D103" s="460">
        <v>9.7330170472160003</v>
      </c>
      <c r="E103" s="461">
        <v>15.2091376255</v>
      </c>
      <c r="F103" s="459">
        <v>20.999999999999002</v>
      </c>
      <c r="G103" s="460">
        <v>10.499999999999</v>
      </c>
      <c r="H103" s="462">
        <v>0</v>
      </c>
      <c r="I103" s="459">
        <v>0</v>
      </c>
      <c r="J103" s="460">
        <v>-10.499999999999</v>
      </c>
      <c r="K103" s="463">
        <v>0</v>
      </c>
    </row>
    <row r="104" spans="1:11" ht="14.4" customHeight="1" thickBot="1" x14ac:dyDescent="0.35">
      <c r="A104" s="481" t="s">
        <v>367</v>
      </c>
      <c r="B104" s="459">
        <v>275.29608931735203</v>
      </c>
      <c r="C104" s="459">
        <v>240.07272</v>
      </c>
      <c r="D104" s="460">
        <v>-35.223369317352002</v>
      </c>
      <c r="E104" s="461">
        <v>0.87205277995499997</v>
      </c>
      <c r="F104" s="459">
        <v>243.73236013623901</v>
      </c>
      <c r="G104" s="460">
        <v>121.86618006811899</v>
      </c>
      <c r="H104" s="462">
        <v>18.974530000000001</v>
      </c>
      <c r="I104" s="459">
        <v>114.62151</v>
      </c>
      <c r="J104" s="460">
        <v>-7.2446700681190004</v>
      </c>
      <c r="K104" s="463">
        <v>0.47027612556600001</v>
      </c>
    </row>
    <row r="105" spans="1:11" ht="14.4" customHeight="1" thickBot="1" x14ac:dyDescent="0.35">
      <c r="A105" s="480" t="s">
        <v>368</v>
      </c>
      <c r="B105" s="464">
        <v>822.15063572783197</v>
      </c>
      <c r="C105" s="464">
        <v>974.42904999999996</v>
      </c>
      <c r="D105" s="465">
        <v>152.27841427216899</v>
      </c>
      <c r="E105" s="471">
        <v>1.185219602898</v>
      </c>
      <c r="F105" s="464">
        <v>982.74006620187902</v>
      </c>
      <c r="G105" s="465">
        <v>491.37003310094002</v>
      </c>
      <c r="H105" s="467">
        <v>173.59109000000001</v>
      </c>
      <c r="I105" s="464">
        <v>504.24540000000002</v>
      </c>
      <c r="J105" s="465">
        <v>12.875366899061</v>
      </c>
      <c r="K105" s="472">
        <v>0.51310149788500004</v>
      </c>
    </row>
    <row r="106" spans="1:11" ht="14.4" customHeight="1" thickBot="1" x14ac:dyDescent="0.35">
      <c r="A106" s="481" t="s">
        <v>369</v>
      </c>
      <c r="B106" s="459">
        <v>32.363999999999002</v>
      </c>
      <c r="C106" s="459">
        <v>32.747680000000003</v>
      </c>
      <c r="D106" s="460">
        <v>0.38368000000000002</v>
      </c>
      <c r="E106" s="461">
        <v>1.0118551476940001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70" t="s">
        <v>271</v>
      </c>
    </row>
    <row r="107" spans="1:11" ht="14.4" customHeight="1" thickBot="1" x14ac:dyDescent="0.35">
      <c r="A107" s="481" t="s">
        <v>370</v>
      </c>
      <c r="B107" s="459">
        <v>499.15794695329998</v>
      </c>
      <c r="C107" s="459">
        <v>689.19547</v>
      </c>
      <c r="D107" s="460">
        <v>190.03752304669999</v>
      </c>
      <c r="E107" s="461">
        <v>1.380716212586</v>
      </c>
      <c r="F107" s="459">
        <v>667.02070296315196</v>
      </c>
      <c r="G107" s="460">
        <v>333.51035148157598</v>
      </c>
      <c r="H107" s="462">
        <v>27.40605</v>
      </c>
      <c r="I107" s="459">
        <v>281.45505000000003</v>
      </c>
      <c r="J107" s="460">
        <v>-52.055301481575</v>
      </c>
      <c r="K107" s="463">
        <v>0.42195849206699998</v>
      </c>
    </row>
    <row r="108" spans="1:11" ht="14.4" customHeight="1" thickBot="1" x14ac:dyDescent="0.35">
      <c r="A108" s="481" t="s">
        <v>371</v>
      </c>
      <c r="B108" s="459">
        <v>15</v>
      </c>
      <c r="C108" s="459">
        <v>10.720599999999999</v>
      </c>
      <c r="D108" s="460">
        <v>-4.2793999999989998</v>
      </c>
      <c r="E108" s="461">
        <v>0.71470666666600002</v>
      </c>
      <c r="F108" s="459">
        <v>23.440664749136999</v>
      </c>
      <c r="G108" s="460">
        <v>11.720332374568001</v>
      </c>
      <c r="H108" s="462">
        <v>0</v>
      </c>
      <c r="I108" s="459">
        <v>3.6989999999999998</v>
      </c>
      <c r="J108" s="460">
        <v>-8.0213323745680007</v>
      </c>
      <c r="K108" s="463">
        <v>0.15780269201300001</v>
      </c>
    </row>
    <row r="109" spans="1:11" ht="14.4" customHeight="1" thickBot="1" x14ac:dyDescent="0.35">
      <c r="A109" s="481" t="s">
        <v>372</v>
      </c>
      <c r="B109" s="459">
        <v>254.187868097077</v>
      </c>
      <c r="C109" s="459">
        <v>227.11448999999999</v>
      </c>
      <c r="D109" s="460">
        <v>-27.073378097075999</v>
      </c>
      <c r="E109" s="461">
        <v>0.893490675618</v>
      </c>
      <c r="F109" s="459">
        <v>276.106635407238</v>
      </c>
      <c r="G109" s="460">
        <v>138.053317703619</v>
      </c>
      <c r="H109" s="462">
        <v>146.18503999999999</v>
      </c>
      <c r="I109" s="459">
        <v>208.14085</v>
      </c>
      <c r="J109" s="460">
        <v>70.087532296380999</v>
      </c>
      <c r="K109" s="463">
        <v>0.75384225986800002</v>
      </c>
    </row>
    <row r="110" spans="1:11" ht="14.4" customHeight="1" thickBot="1" x14ac:dyDescent="0.35">
      <c r="A110" s="481" t="s">
        <v>373</v>
      </c>
      <c r="B110" s="459">
        <v>21.440820677453999</v>
      </c>
      <c r="C110" s="459">
        <v>14.65081</v>
      </c>
      <c r="D110" s="460">
        <v>-6.7900106774540001</v>
      </c>
      <c r="E110" s="461">
        <v>0.68331386285899998</v>
      </c>
      <c r="F110" s="459">
        <v>16.172063082352</v>
      </c>
      <c r="G110" s="460">
        <v>8.0860315411760002</v>
      </c>
      <c r="H110" s="462">
        <v>0</v>
      </c>
      <c r="I110" s="459">
        <v>10.9505</v>
      </c>
      <c r="J110" s="460">
        <v>2.8644684588240001</v>
      </c>
      <c r="K110" s="463">
        <v>0.67712449204699998</v>
      </c>
    </row>
    <row r="111" spans="1:11" ht="14.4" customHeight="1" thickBot="1" x14ac:dyDescent="0.35">
      <c r="A111" s="480" t="s">
        <v>374</v>
      </c>
      <c r="B111" s="464">
        <v>224.453739919827</v>
      </c>
      <c r="C111" s="464">
        <v>139.58049</v>
      </c>
      <c r="D111" s="465">
        <v>-84.873249919825994</v>
      </c>
      <c r="E111" s="471">
        <v>0.62186751733199996</v>
      </c>
      <c r="F111" s="464">
        <v>155</v>
      </c>
      <c r="G111" s="465">
        <v>77.5</v>
      </c>
      <c r="H111" s="467">
        <v>0.9</v>
      </c>
      <c r="I111" s="464">
        <v>107.14138</v>
      </c>
      <c r="J111" s="465">
        <v>29.641380000000002</v>
      </c>
      <c r="K111" s="472">
        <v>0.69123470967699996</v>
      </c>
    </row>
    <row r="112" spans="1:11" ht="14.4" customHeight="1" thickBot="1" x14ac:dyDescent="0.35">
      <c r="A112" s="481" t="s">
        <v>375</v>
      </c>
      <c r="B112" s="459">
        <v>0</v>
      </c>
      <c r="C112" s="459">
        <v>3.8119999999999998</v>
      </c>
      <c r="D112" s="460">
        <v>3.8119999999999998</v>
      </c>
      <c r="E112" s="469" t="s">
        <v>271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271</v>
      </c>
    </row>
    <row r="113" spans="1:11" ht="14.4" customHeight="1" thickBot="1" x14ac:dyDescent="0.35">
      <c r="A113" s="481" t="s">
        <v>376</v>
      </c>
      <c r="B113" s="459">
        <v>0</v>
      </c>
      <c r="C113" s="459">
        <v>6.0499999999989997</v>
      </c>
      <c r="D113" s="460">
        <v>6.0499999999989997</v>
      </c>
      <c r="E113" s="469" t="s">
        <v>303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" customHeight="1" thickBot="1" x14ac:dyDescent="0.35">
      <c r="A114" s="481" t="s">
        <v>377</v>
      </c>
      <c r="B114" s="459">
        <v>4.4537399198259999</v>
      </c>
      <c r="C114" s="459">
        <v>0</v>
      </c>
      <c r="D114" s="460">
        <v>-4.4537399198259999</v>
      </c>
      <c r="E114" s="461">
        <v>0</v>
      </c>
      <c r="F114" s="459">
        <v>0</v>
      </c>
      <c r="G114" s="460">
        <v>0</v>
      </c>
      <c r="H114" s="462">
        <v>0</v>
      </c>
      <c r="I114" s="459">
        <v>1.8</v>
      </c>
      <c r="J114" s="460">
        <v>1.8</v>
      </c>
      <c r="K114" s="470" t="s">
        <v>303</v>
      </c>
    </row>
    <row r="115" spans="1:11" ht="14.4" customHeight="1" thickBot="1" x14ac:dyDescent="0.35">
      <c r="A115" s="481" t="s">
        <v>378</v>
      </c>
      <c r="B115" s="459">
        <v>70</v>
      </c>
      <c r="C115" s="459">
        <v>47.046799999999998</v>
      </c>
      <c r="D115" s="460">
        <v>-22.953199999999999</v>
      </c>
      <c r="E115" s="461">
        <v>0.67209714285699995</v>
      </c>
      <c r="F115" s="459">
        <v>70</v>
      </c>
      <c r="G115" s="460">
        <v>35</v>
      </c>
      <c r="H115" s="462">
        <v>0.9</v>
      </c>
      <c r="I115" s="459">
        <v>86.395219999999995</v>
      </c>
      <c r="J115" s="460">
        <v>51.395220000000002</v>
      </c>
      <c r="K115" s="463">
        <v>1.2342174285709999</v>
      </c>
    </row>
    <row r="116" spans="1:11" ht="14.4" customHeight="1" thickBot="1" x14ac:dyDescent="0.35">
      <c r="A116" s="481" t="s">
        <v>379</v>
      </c>
      <c r="B116" s="459">
        <v>150</v>
      </c>
      <c r="C116" s="459">
        <v>68.829340000000002</v>
      </c>
      <c r="D116" s="460">
        <v>-81.170659999999998</v>
      </c>
      <c r="E116" s="461">
        <v>0.458862266666</v>
      </c>
      <c r="F116" s="459">
        <v>85</v>
      </c>
      <c r="G116" s="460">
        <v>42.5</v>
      </c>
      <c r="H116" s="462">
        <v>0</v>
      </c>
      <c r="I116" s="459">
        <v>10.219659999999999</v>
      </c>
      <c r="J116" s="460">
        <v>-32.280340000000002</v>
      </c>
      <c r="K116" s="463">
        <v>0.120231294117</v>
      </c>
    </row>
    <row r="117" spans="1:11" ht="14.4" customHeight="1" thickBot="1" x14ac:dyDescent="0.35">
      <c r="A117" s="481" t="s">
        <v>380</v>
      </c>
      <c r="B117" s="459">
        <v>0</v>
      </c>
      <c r="C117" s="459">
        <v>13.84235</v>
      </c>
      <c r="D117" s="460">
        <v>13.84235</v>
      </c>
      <c r="E117" s="469" t="s">
        <v>303</v>
      </c>
      <c r="F117" s="459">
        <v>0</v>
      </c>
      <c r="G117" s="460">
        <v>0</v>
      </c>
      <c r="H117" s="462">
        <v>0</v>
      </c>
      <c r="I117" s="459">
        <v>8.7264999999999997</v>
      </c>
      <c r="J117" s="460">
        <v>8.7264999999999997</v>
      </c>
      <c r="K117" s="470" t="s">
        <v>271</v>
      </c>
    </row>
    <row r="118" spans="1:11" ht="14.4" customHeight="1" thickBot="1" x14ac:dyDescent="0.35">
      <c r="A118" s="478" t="s">
        <v>48</v>
      </c>
      <c r="B118" s="459">
        <v>39365</v>
      </c>
      <c r="C118" s="459">
        <v>41010.411740000003</v>
      </c>
      <c r="D118" s="460">
        <v>1645.41174</v>
      </c>
      <c r="E118" s="461">
        <v>1.0417988502469999</v>
      </c>
      <c r="F118" s="459">
        <v>43766.860404386898</v>
      </c>
      <c r="G118" s="460">
        <v>21883.430202193402</v>
      </c>
      <c r="H118" s="462">
        <v>3719.0769599999999</v>
      </c>
      <c r="I118" s="459">
        <v>22079.334510000001</v>
      </c>
      <c r="J118" s="460">
        <v>195.90430780658801</v>
      </c>
      <c r="K118" s="463">
        <v>0.50447608775200004</v>
      </c>
    </row>
    <row r="119" spans="1:11" ht="14.4" customHeight="1" thickBot="1" x14ac:dyDescent="0.35">
      <c r="A119" s="482" t="s">
        <v>381</v>
      </c>
      <c r="B119" s="464">
        <v>28966</v>
      </c>
      <c r="C119" s="464">
        <v>30230.794000000002</v>
      </c>
      <c r="D119" s="465">
        <v>1264.7939999999901</v>
      </c>
      <c r="E119" s="471">
        <v>1.0436647793960001</v>
      </c>
      <c r="F119" s="464">
        <v>32205.820404386901</v>
      </c>
      <c r="G119" s="465">
        <v>16102.9102021934</v>
      </c>
      <c r="H119" s="467">
        <v>2736.33</v>
      </c>
      <c r="I119" s="464">
        <v>16256.518</v>
      </c>
      <c r="J119" s="465">
        <v>153.60779780658601</v>
      </c>
      <c r="K119" s="472">
        <v>0.50476956636600001</v>
      </c>
    </row>
    <row r="120" spans="1:11" ht="14.4" customHeight="1" thickBot="1" x14ac:dyDescent="0.35">
      <c r="A120" s="480" t="s">
        <v>382</v>
      </c>
      <c r="B120" s="464">
        <v>28886</v>
      </c>
      <c r="C120" s="464">
        <v>30078.757000000001</v>
      </c>
      <c r="D120" s="465">
        <v>1192.7569999999901</v>
      </c>
      <c r="E120" s="471">
        <v>1.041291871494</v>
      </c>
      <c r="F120" s="464">
        <v>32113.999999999902</v>
      </c>
      <c r="G120" s="465">
        <v>16056.9999999999</v>
      </c>
      <c r="H120" s="467">
        <v>2715.6120000000001</v>
      </c>
      <c r="I120" s="464">
        <v>16080.334000000001</v>
      </c>
      <c r="J120" s="465">
        <v>23.334000000067999</v>
      </c>
      <c r="K120" s="472">
        <v>0.50072659899100003</v>
      </c>
    </row>
    <row r="121" spans="1:11" ht="14.4" customHeight="1" thickBot="1" x14ac:dyDescent="0.35">
      <c r="A121" s="481" t="s">
        <v>383</v>
      </c>
      <c r="B121" s="459">
        <v>28886</v>
      </c>
      <c r="C121" s="459">
        <v>30078.757000000001</v>
      </c>
      <c r="D121" s="460">
        <v>1192.7569999999901</v>
      </c>
      <c r="E121" s="461">
        <v>1.041291871494</v>
      </c>
      <c r="F121" s="459">
        <v>32113.999999999902</v>
      </c>
      <c r="G121" s="460">
        <v>16056.9999999999</v>
      </c>
      <c r="H121" s="462">
        <v>2715.6120000000001</v>
      </c>
      <c r="I121" s="459">
        <v>16080.334000000001</v>
      </c>
      <c r="J121" s="460">
        <v>23.334000000067999</v>
      </c>
      <c r="K121" s="463">
        <v>0.50072659899100003</v>
      </c>
    </row>
    <row r="122" spans="1:11" ht="14.4" customHeight="1" thickBot="1" x14ac:dyDescent="0.35">
      <c r="A122" s="480" t="s">
        <v>384</v>
      </c>
      <c r="B122" s="464">
        <v>0</v>
      </c>
      <c r="C122" s="464">
        <v>-15.59</v>
      </c>
      <c r="D122" s="465">
        <v>-15.59</v>
      </c>
      <c r="E122" s="466" t="s">
        <v>303</v>
      </c>
      <c r="F122" s="464">
        <v>0</v>
      </c>
      <c r="G122" s="465">
        <v>0</v>
      </c>
      <c r="H122" s="467">
        <v>0</v>
      </c>
      <c r="I122" s="464">
        <v>0</v>
      </c>
      <c r="J122" s="465">
        <v>0</v>
      </c>
      <c r="K122" s="468" t="s">
        <v>271</v>
      </c>
    </row>
    <row r="123" spans="1:11" ht="14.4" customHeight="1" thickBot="1" x14ac:dyDescent="0.35">
      <c r="A123" s="481" t="s">
        <v>385</v>
      </c>
      <c r="B123" s="459">
        <v>0</v>
      </c>
      <c r="C123" s="459">
        <v>-15.59</v>
      </c>
      <c r="D123" s="460">
        <v>-15.59</v>
      </c>
      <c r="E123" s="469" t="s">
        <v>303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0" t="s">
        <v>386</v>
      </c>
      <c r="B124" s="464">
        <v>0</v>
      </c>
      <c r="C124" s="464">
        <v>35.774999999999999</v>
      </c>
      <c r="D124" s="465">
        <v>35.774999999999999</v>
      </c>
      <c r="E124" s="466" t="s">
        <v>303</v>
      </c>
      <c r="F124" s="464">
        <v>15.285404386970001</v>
      </c>
      <c r="G124" s="465">
        <v>7.6427021934850004</v>
      </c>
      <c r="H124" s="467">
        <v>13.242000000000001</v>
      </c>
      <c r="I124" s="464">
        <v>64.691999999999993</v>
      </c>
      <c r="J124" s="465">
        <v>57.049297806515</v>
      </c>
      <c r="K124" s="472">
        <v>4.2322727199249996</v>
      </c>
    </row>
    <row r="125" spans="1:11" ht="14.4" customHeight="1" thickBot="1" x14ac:dyDescent="0.35">
      <c r="A125" s="481" t="s">
        <v>387</v>
      </c>
      <c r="B125" s="459">
        <v>0</v>
      </c>
      <c r="C125" s="459">
        <v>35.774999999999999</v>
      </c>
      <c r="D125" s="460">
        <v>35.774999999999999</v>
      </c>
      <c r="E125" s="469" t="s">
        <v>303</v>
      </c>
      <c r="F125" s="459">
        <v>15.285404386970001</v>
      </c>
      <c r="G125" s="460">
        <v>7.6427021934850004</v>
      </c>
      <c r="H125" s="462">
        <v>13.242000000000001</v>
      </c>
      <c r="I125" s="459">
        <v>64.691999999999993</v>
      </c>
      <c r="J125" s="460">
        <v>57.049297806515</v>
      </c>
      <c r="K125" s="463">
        <v>4.2322727199249996</v>
      </c>
    </row>
    <row r="126" spans="1:11" ht="14.4" customHeight="1" thickBot="1" x14ac:dyDescent="0.35">
      <c r="A126" s="480" t="s">
        <v>388</v>
      </c>
      <c r="B126" s="464">
        <v>80</v>
      </c>
      <c r="C126" s="464">
        <v>73.602000000000004</v>
      </c>
      <c r="D126" s="465">
        <v>-6.3979999999999997</v>
      </c>
      <c r="E126" s="471">
        <v>0.920024999999</v>
      </c>
      <c r="F126" s="464">
        <v>76.534999999999997</v>
      </c>
      <c r="G126" s="465">
        <v>38.267499999999998</v>
      </c>
      <c r="H126" s="467">
        <v>5.976</v>
      </c>
      <c r="I126" s="464">
        <v>81.242000000000004</v>
      </c>
      <c r="J126" s="465">
        <v>42.974499999999999</v>
      </c>
      <c r="K126" s="472">
        <v>1.0615012739259999</v>
      </c>
    </row>
    <row r="127" spans="1:11" ht="14.4" customHeight="1" thickBot="1" x14ac:dyDescent="0.35">
      <c r="A127" s="481" t="s">
        <v>389</v>
      </c>
      <c r="B127" s="459">
        <v>80</v>
      </c>
      <c r="C127" s="459">
        <v>73.602000000000004</v>
      </c>
      <c r="D127" s="460">
        <v>-6.3979999999999997</v>
      </c>
      <c r="E127" s="461">
        <v>0.920024999999</v>
      </c>
      <c r="F127" s="459">
        <v>76.534999999999997</v>
      </c>
      <c r="G127" s="460">
        <v>38.267499999999998</v>
      </c>
      <c r="H127" s="462">
        <v>5.976</v>
      </c>
      <c r="I127" s="459">
        <v>81.242000000000004</v>
      </c>
      <c r="J127" s="460">
        <v>42.974499999999999</v>
      </c>
      <c r="K127" s="463">
        <v>1.0615012739259999</v>
      </c>
    </row>
    <row r="128" spans="1:11" ht="14.4" customHeight="1" thickBot="1" x14ac:dyDescent="0.35">
      <c r="A128" s="484" t="s">
        <v>390</v>
      </c>
      <c r="B128" s="459">
        <v>0</v>
      </c>
      <c r="C128" s="459">
        <v>58.25</v>
      </c>
      <c r="D128" s="460">
        <v>58.25</v>
      </c>
      <c r="E128" s="469" t="s">
        <v>303</v>
      </c>
      <c r="F128" s="459">
        <v>0</v>
      </c>
      <c r="G128" s="460">
        <v>0</v>
      </c>
      <c r="H128" s="462">
        <v>1.5</v>
      </c>
      <c r="I128" s="459">
        <v>30.25</v>
      </c>
      <c r="J128" s="460">
        <v>30.25</v>
      </c>
      <c r="K128" s="470" t="s">
        <v>271</v>
      </c>
    </row>
    <row r="129" spans="1:11" ht="14.4" customHeight="1" thickBot="1" x14ac:dyDescent="0.35">
      <c r="A129" s="481" t="s">
        <v>391</v>
      </c>
      <c r="B129" s="459">
        <v>0</v>
      </c>
      <c r="C129" s="459">
        <v>58.25</v>
      </c>
      <c r="D129" s="460">
        <v>58.25</v>
      </c>
      <c r="E129" s="469" t="s">
        <v>303</v>
      </c>
      <c r="F129" s="459">
        <v>0</v>
      </c>
      <c r="G129" s="460">
        <v>0</v>
      </c>
      <c r="H129" s="462">
        <v>1.5</v>
      </c>
      <c r="I129" s="459">
        <v>30.25</v>
      </c>
      <c r="J129" s="460">
        <v>30.25</v>
      </c>
      <c r="K129" s="470" t="s">
        <v>271</v>
      </c>
    </row>
    <row r="130" spans="1:11" ht="14.4" customHeight="1" thickBot="1" x14ac:dyDescent="0.35">
      <c r="A130" s="479" t="s">
        <v>392</v>
      </c>
      <c r="B130" s="459">
        <v>9821.9999999999909</v>
      </c>
      <c r="C130" s="459">
        <v>10176.88759</v>
      </c>
      <c r="D130" s="460">
        <v>354.88759000001102</v>
      </c>
      <c r="E130" s="461">
        <v>1.0361319069429999</v>
      </c>
      <c r="F130" s="459">
        <v>10918.76</v>
      </c>
      <c r="G130" s="460">
        <v>5459.38</v>
      </c>
      <c r="H130" s="462">
        <v>928.31870000000004</v>
      </c>
      <c r="I130" s="459">
        <v>5499.5958500000097</v>
      </c>
      <c r="J130" s="460">
        <v>40.215850000007997</v>
      </c>
      <c r="K130" s="463">
        <v>0.50368318838399995</v>
      </c>
    </row>
    <row r="131" spans="1:11" ht="14.4" customHeight="1" thickBot="1" x14ac:dyDescent="0.35">
      <c r="A131" s="480" t="s">
        <v>393</v>
      </c>
      <c r="B131" s="464">
        <v>2600.99999999999</v>
      </c>
      <c r="C131" s="464">
        <v>2715.4518400000002</v>
      </c>
      <c r="D131" s="465">
        <v>114.45184000000999</v>
      </c>
      <c r="E131" s="471">
        <v>1.0440030142250001</v>
      </c>
      <c r="F131" s="464">
        <v>2890.2600000000102</v>
      </c>
      <c r="G131" s="465">
        <v>1445.13</v>
      </c>
      <c r="H131" s="467">
        <v>245.7302</v>
      </c>
      <c r="I131" s="464">
        <v>1455.77685</v>
      </c>
      <c r="J131" s="465">
        <v>10.646849999998</v>
      </c>
      <c r="K131" s="472">
        <v>0.50368369973600002</v>
      </c>
    </row>
    <row r="132" spans="1:11" ht="14.4" customHeight="1" thickBot="1" x14ac:dyDescent="0.35">
      <c r="A132" s="481" t="s">
        <v>394</v>
      </c>
      <c r="B132" s="459">
        <v>2600.99999999999</v>
      </c>
      <c r="C132" s="459">
        <v>2715.4518400000002</v>
      </c>
      <c r="D132" s="460">
        <v>114.45184000000999</v>
      </c>
      <c r="E132" s="461">
        <v>1.0440030142250001</v>
      </c>
      <c r="F132" s="459">
        <v>2890.2600000000102</v>
      </c>
      <c r="G132" s="460">
        <v>1445.13</v>
      </c>
      <c r="H132" s="462">
        <v>245.7302</v>
      </c>
      <c r="I132" s="459">
        <v>1455.77685</v>
      </c>
      <c r="J132" s="460">
        <v>10.646849999998</v>
      </c>
      <c r="K132" s="463">
        <v>0.50368369973600002</v>
      </c>
    </row>
    <row r="133" spans="1:11" ht="14.4" customHeight="1" thickBot="1" x14ac:dyDescent="0.35">
      <c r="A133" s="480" t="s">
        <v>395</v>
      </c>
      <c r="B133" s="464">
        <v>7221</v>
      </c>
      <c r="C133" s="464">
        <v>7466.7357499999998</v>
      </c>
      <c r="D133" s="465">
        <v>245.73575000000301</v>
      </c>
      <c r="E133" s="471">
        <v>1.0340307090430001</v>
      </c>
      <c r="F133" s="464">
        <v>8028.49999999999</v>
      </c>
      <c r="G133" s="465">
        <v>4014.24999999999</v>
      </c>
      <c r="H133" s="467">
        <v>682.58849999999995</v>
      </c>
      <c r="I133" s="464">
        <v>4043.81900000001</v>
      </c>
      <c r="J133" s="465">
        <v>29.56900000001</v>
      </c>
      <c r="K133" s="472">
        <v>0.50368300429699997</v>
      </c>
    </row>
    <row r="134" spans="1:11" ht="14.4" customHeight="1" thickBot="1" x14ac:dyDescent="0.35">
      <c r="A134" s="481" t="s">
        <v>396</v>
      </c>
      <c r="B134" s="459">
        <v>7221</v>
      </c>
      <c r="C134" s="459">
        <v>7466.7357499999998</v>
      </c>
      <c r="D134" s="460">
        <v>245.73575000000301</v>
      </c>
      <c r="E134" s="461">
        <v>1.0340307090430001</v>
      </c>
      <c r="F134" s="459">
        <v>8028.49999999999</v>
      </c>
      <c r="G134" s="460">
        <v>4014.24999999999</v>
      </c>
      <c r="H134" s="462">
        <v>682.58849999999995</v>
      </c>
      <c r="I134" s="459">
        <v>4043.81900000001</v>
      </c>
      <c r="J134" s="460">
        <v>29.56900000001</v>
      </c>
      <c r="K134" s="463">
        <v>0.50368300429699997</v>
      </c>
    </row>
    <row r="135" spans="1:11" ht="14.4" customHeight="1" thickBot="1" x14ac:dyDescent="0.35">
      <c r="A135" s="480" t="s">
        <v>397</v>
      </c>
      <c r="B135" s="464">
        <v>0</v>
      </c>
      <c r="C135" s="464">
        <v>-1.403</v>
      </c>
      <c r="D135" s="465">
        <v>-1.403</v>
      </c>
      <c r="E135" s="466" t="s">
        <v>303</v>
      </c>
      <c r="F135" s="464">
        <v>0</v>
      </c>
      <c r="G135" s="465">
        <v>0</v>
      </c>
      <c r="H135" s="467">
        <v>0</v>
      </c>
      <c r="I135" s="464">
        <v>0</v>
      </c>
      <c r="J135" s="465">
        <v>0</v>
      </c>
      <c r="K135" s="468" t="s">
        <v>271</v>
      </c>
    </row>
    <row r="136" spans="1:11" ht="14.4" customHeight="1" thickBot="1" x14ac:dyDescent="0.35">
      <c r="A136" s="481" t="s">
        <v>398</v>
      </c>
      <c r="B136" s="459">
        <v>0</v>
      </c>
      <c r="C136" s="459">
        <v>-1.403</v>
      </c>
      <c r="D136" s="460">
        <v>-1.403</v>
      </c>
      <c r="E136" s="469" t="s">
        <v>303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" customHeight="1" thickBot="1" x14ac:dyDescent="0.35">
      <c r="A137" s="480" t="s">
        <v>399</v>
      </c>
      <c r="B137" s="464">
        <v>0</v>
      </c>
      <c r="C137" s="464">
        <v>-3.8969999999999998</v>
      </c>
      <c r="D137" s="465">
        <v>-3.8969999999999998</v>
      </c>
      <c r="E137" s="466" t="s">
        <v>303</v>
      </c>
      <c r="F137" s="464">
        <v>0</v>
      </c>
      <c r="G137" s="465">
        <v>0</v>
      </c>
      <c r="H137" s="467">
        <v>0</v>
      </c>
      <c r="I137" s="464">
        <v>0</v>
      </c>
      <c r="J137" s="465">
        <v>0</v>
      </c>
      <c r="K137" s="468" t="s">
        <v>271</v>
      </c>
    </row>
    <row r="138" spans="1:11" ht="14.4" customHeight="1" thickBot="1" x14ac:dyDescent="0.35">
      <c r="A138" s="481" t="s">
        <v>400</v>
      </c>
      <c r="B138" s="459">
        <v>0</v>
      </c>
      <c r="C138" s="459">
        <v>-3.8969999999999998</v>
      </c>
      <c r="D138" s="460">
        <v>-3.8969999999999998</v>
      </c>
      <c r="E138" s="469" t="s">
        <v>303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" customHeight="1" thickBot="1" x14ac:dyDescent="0.35">
      <c r="A139" s="479" t="s">
        <v>401</v>
      </c>
      <c r="B139" s="459">
        <v>577</v>
      </c>
      <c r="C139" s="459">
        <v>602.73014999999998</v>
      </c>
      <c r="D139" s="460">
        <v>25.730149999999</v>
      </c>
      <c r="E139" s="461">
        <v>1.0445929809350001</v>
      </c>
      <c r="F139" s="459">
        <v>642.28000000000202</v>
      </c>
      <c r="G139" s="460">
        <v>321.14000000000101</v>
      </c>
      <c r="H139" s="462">
        <v>54.428260000000002</v>
      </c>
      <c r="I139" s="459">
        <v>323.22066000000001</v>
      </c>
      <c r="J139" s="460">
        <v>2.0806599999989999</v>
      </c>
      <c r="K139" s="463">
        <v>0.50323949056399997</v>
      </c>
    </row>
    <row r="140" spans="1:11" ht="14.4" customHeight="1" thickBot="1" x14ac:dyDescent="0.35">
      <c r="A140" s="480" t="s">
        <v>402</v>
      </c>
      <c r="B140" s="464">
        <v>577</v>
      </c>
      <c r="C140" s="464">
        <v>602.73014999999998</v>
      </c>
      <c r="D140" s="465">
        <v>25.730149999999</v>
      </c>
      <c r="E140" s="471">
        <v>1.0445929809350001</v>
      </c>
      <c r="F140" s="464">
        <v>642.28000000000202</v>
      </c>
      <c r="G140" s="465">
        <v>321.14000000000101</v>
      </c>
      <c r="H140" s="467">
        <v>54.428260000000002</v>
      </c>
      <c r="I140" s="464">
        <v>323.22066000000001</v>
      </c>
      <c r="J140" s="465">
        <v>2.0806599999989999</v>
      </c>
      <c r="K140" s="472">
        <v>0.50323949056399997</v>
      </c>
    </row>
    <row r="141" spans="1:11" ht="14.4" customHeight="1" thickBot="1" x14ac:dyDescent="0.35">
      <c r="A141" s="481" t="s">
        <v>403</v>
      </c>
      <c r="B141" s="459">
        <v>577</v>
      </c>
      <c r="C141" s="459">
        <v>602.73014999999998</v>
      </c>
      <c r="D141" s="460">
        <v>25.730149999999</v>
      </c>
      <c r="E141" s="461">
        <v>1.0445929809350001</v>
      </c>
      <c r="F141" s="459">
        <v>642.28000000000202</v>
      </c>
      <c r="G141" s="460">
        <v>321.14000000000101</v>
      </c>
      <c r="H141" s="462">
        <v>54.428260000000002</v>
      </c>
      <c r="I141" s="459">
        <v>323.22066000000001</v>
      </c>
      <c r="J141" s="460">
        <v>2.0806599999989999</v>
      </c>
      <c r="K141" s="463">
        <v>0.50323949056399997</v>
      </c>
    </row>
    <row r="142" spans="1:11" ht="14.4" customHeight="1" thickBot="1" x14ac:dyDescent="0.35">
      <c r="A142" s="478" t="s">
        <v>404</v>
      </c>
      <c r="B142" s="459">
        <v>44533.779579821297</v>
      </c>
      <c r="C142" s="459">
        <v>46026.059110000002</v>
      </c>
      <c r="D142" s="460">
        <v>1492.27953017865</v>
      </c>
      <c r="E142" s="461">
        <v>1.03350893511</v>
      </c>
      <c r="F142" s="459">
        <v>37932.171551089603</v>
      </c>
      <c r="G142" s="460">
        <v>18966.085775544801</v>
      </c>
      <c r="H142" s="462">
        <v>821.83450000000005</v>
      </c>
      <c r="I142" s="459">
        <v>19554.984659999998</v>
      </c>
      <c r="J142" s="460">
        <v>588.89888445521899</v>
      </c>
      <c r="K142" s="463">
        <v>0.51552505064599996</v>
      </c>
    </row>
    <row r="143" spans="1:11" ht="14.4" customHeight="1" thickBot="1" x14ac:dyDescent="0.35">
      <c r="A143" s="479" t="s">
        <v>405</v>
      </c>
      <c r="B143" s="459">
        <v>44050</v>
      </c>
      <c r="C143" s="459">
        <v>45437.614600000001</v>
      </c>
      <c r="D143" s="460">
        <v>1387.6146000000001</v>
      </c>
      <c r="E143" s="461">
        <v>1.0315008989779999</v>
      </c>
      <c r="F143" s="459">
        <v>37460</v>
      </c>
      <c r="G143" s="460">
        <v>18730</v>
      </c>
      <c r="H143" s="462">
        <v>781.83900000000006</v>
      </c>
      <c r="I143" s="459">
        <v>19333.944</v>
      </c>
      <c r="J143" s="460">
        <v>603.94400000001804</v>
      </c>
      <c r="K143" s="463">
        <v>0.51612237052800003</v>
      </c>
    </row>
    <row r="144" spans="1:11" ht="14.4" customHeight="1" thickBot="1" x14ac:dyDescent="0.35">
      <c r="A144" s="480" t="s">
        <v>406</v>
      </c>
      <c r="B144" s="464">
        <v>44050</v>
      </c>
      <c r="C144" s="464">
        <v>45437.614600000001</v>
      </c>
      <c r="D144" s="465">
        <v>1387.6146000000001</v>
      </c>
      <c r="E144" s="471">
        <v>1.0315008989779999</v>
      </c>
      <c r="F144" s="464">
        <v>37460</v>
      </c>
      <c r="G144" s="465">
        <v>18730</v>
      </c>
      <c r="H144" s="467">
        <v>781.83900000000006</v>
      </c>
      <c r="I144" s="464">
        <v>19333.944</v>
      </c>
      <c r="J144" s="465">
        <v>603.94400000001804</v>
      </c>
      <c r="K144" s="472">
        <v>0.51612237052800003</v>
      </c>
    </row>
    <row r="145" spans="1:11" ht="14.4" customHeight="1" thickBot="1" x14ac:dyDescent="0.35">
      <c r="A145" s="481" t="s">
        <v>407</v>
      </c>
      <c r="B145" s="459">
        <v>11950</v>
      </c>
      <c r="C145" s="459">
        <v>7926.991</v>
      </c>
      <c r="D145" s="460">
        <v>-4023.009</v>
      </c>
      <c r="E145" s="461">
        <v>0.66334652719599996</v>
      </c>
      <c r="F145" s="459">
        <v>9900</v>
      </c>
      <c r="G145" s="460">
        <v>4950</v>
      </c>
      <c r="H145" s="462">
        <v>706.49599999999998</v>
      </c>
      <c r="I145" s="459">
        <v>4185.9350000000004</v>
      </c>
      <c r="J145" s="460">
        <v>-764.06499999999505</v>
      </c>
      <c r="K145" s="463">
        <v>0.42282171717099998</v>
      </c>
    </row>
    <row r="146" spans="1:11" ht="14.4" customHeight="1" thickBot="1" x14ac:dyDescent="0.35">
      <c r="A146" s="481" t="s">
        <v>408</v>
      </c>
      <c r="B146" s="459">
        <v>32000</v>
      </c>
      <c r="C146" s="459">
        <v>37338.089999999997</v>
      </c>
      <c r="D146" s="460">
        <v>5338.09</v>
      </c>
      <c r="E146" s="461">
        <v>1.1668153125</v>
      </c>
      <c r="F146" s="459">
        <v>27500</v>
      </c>
      <c r="G146" s="460">
        <v>13750</v>
      </c>
      <c r="H146" s="462">
        <v>75.343000000000004</v>
      </c>
      <c r="I146" s="459">
        <v>15104.955</v>
      </c>
      <c r="J146" s="460">
        <v>1354.9550000000099</v>
      </c>
      <c r="K146" s="463">
        <v>0.54927109090899995</v>
      </c>
    </row>
    <row r="147" spans="1:11" ht="14.4" customHeight="1" thickBot="1" x14ac:dyDescent="0.35">
      <c r="A147" s="481" t="s">
        <v>409</v>
      </c>
      <c r="B147" s="459">
        <v>100</v>
      </c>
      <c r="C147" s="459">
        <v>172.53360000000001</v>
      </c>
      <c r="D147" s="460">
        <v>72.533599999998998</v>
      </c>
      <c r="E147" s="461">
        <v>1.725336</v>
      </c>
      <c r="F147" s="459">
        <v>60</v>
      </c>
      <c r="G147" s="460">
        <v>30</v>
      </c>
      <c r="H147" s="462">
        <v>0</v>
      </c>
      <c r="I147" s="459">
        <v>43.054000000000002</v>
      </c>
      <c r="J147" s="460">
        <v>13.054</v>
      </c>
      <c r="K147" s="463">
        <v>0.717566666666</v>
      </c>
    </row>
    <row r="148" spans="1:11" ht="14.4" customHeight="1" thickBot="1" x14ac:dyDescent="0.35">
      <c r="A148" s="479" t="s">
        <v>410</v>
      </c>
      <c r="B148" s="459">
        <v>0</v>
      </c>
      <c r="C148" s="459">
        <v>3.0874299999989998</v>
      </c>
      <c r="D148" s="460">
        <v>3.0874299999989998</v>
      </c>
      <c r="E148" s="469" t="s">
        <v>303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63">
        <v>0</v>
      </c>
    </row>
    <row r="149" spans="1:11" ht="14.4" customHeight="1" thickBot="1" x14ac:dyDescent="0.35">
      <c r="A149" s="480" t="s">
        <v>411</v>
      </c>
      <c r="B149" s="464">
        <v>0</v>
      </c>
      <c r="C149" s="464">
        <v>3.0874299999989998</v>
      </c>
      <c r="D149" s="465">
        <v>3.0874299999989998</v>
      </c>
      <c r="E149" s="466" t="s">
        <v>303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72">
        <v>0</v>
      </c>
    </row>
    <row r="150" spans="1:11" ht="14.4" customHeight="1" thickBot="1" x14ac:dyDescent="0.35">
      <c r="A150" s="481" t="s">
        <v>412</v>
      </c>
      <c r="B150" s="459">
        <v>0</v>
      </c>
      <c r="C150" s="459">
        <v>3.0874299999989998</v>
      </c>
      <c r="D150" s="460">
        <v>3.0874299999989998</v>
      </c>
      <c r="E150" s="469" t="s">
        <v>303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63">
        <v>0</v>
      </c>
    </row>
    <row r="151" spans="1:11" ht="14.4" customHeight="1" thickBot="1" x14ac:dyDescent="0.35">
      <c r="A151" s="479" t="s">
        <v>413</v>
      </c>
      <c r="B151" s="459">
        <v>483.77957982134598</v>
      </c>
      <c r="C151" s="459">
        <v>585.35708</v>
      </c>
      <c r="D151" s="460">
        <v>101.57750017865401</v>
      </c>
      <c r="E151" s="461">
        <v>1.2099664897310001</v>
      </c>
      <c r="F151" s="459">
        <v>472.17155108960498</v>
      </c>
      <c r="G151" s="460">
        <v>236.085775544803</v>
      </c>
      <c r="H151" s="462">
        <v>39.9955</v>
      </c>
      <c r="I151" s="459">
        <v>221.04066</v>
      </c>
      <c r="J151" s="460">
        <v>-15.045115544802</v>
      </c>
      <c r="K151" s="463">
        <v>0.46813633623099998</v>
      </c>
    </row>
    <row r="152" spans="1:11" ht="14.4" customHeight="1" thickBot="1" x14ac:dyDescent="0.35">
      <c r="A152" s="480" t="s">
        <v>414</v>
      </c>
      <c r="B152" s="464">
        <v>0</v>
      </c>
      <c r="C152" s="464">
        <v>31.020769999999999</v>
      </c>
      <c r="D152" s="465">
        <v>31.020769999999999</v>
      </c>
      <c r="E152" s="466" t="s">
        <v>303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" customHeight="1" thickBot="1" x14ac:dyDescent="0.35">
      <c r="A153" s="481" t="s">
        <v>415</v>
      </c>
      <c r="B153" s="459">
        <v>0</v>
      </c>
      <c r="C153" s="459">
        <v>31.020769999999999</v>
      </c>
      <c r="D153" s="460">
        <v>31.020769999999999</v>
      </c>
      <c r="E153" s="469" t="s">
        <v>303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80" t="s">
        <v>416</v>
      </c>
      <c r="B154" s="464">
        <v>0</v>
      </c>
      <c r="C154" s="464">
        <v>57.916310000000003</v>
      </c>
      <c r="D154" s="465">
        <v>57.916310000000003</v>
      </c>
      <c r="E154" s="466" t="s">
        <v>271</v>
      </c>
      <c r="F154" s="464">
        <v>0</v>
      </c>
      <c r="G154" s="465">
        <v>0</v>
      </c>
      <c r="H154" s="467">
        <v>1.8955</v>
      </c>
      <c r="I154" s="464">
        <v>10.74066</v>
      </c>
      <c r="J154" s="465">
        <v>10.74066</v>
      </c>
      <c r="K154" s="468" t="s">
        <v>271</v>
      </c>
    </row>
    <row r="155" spans="1:11" ht="14.4" customHeight="1" thickBot="1" x14ac:dyDescent="0.35">
      <c r="A155" s="481" t="s">
        <v>417</v>
      </c>
      <c r="B155" s="459">
        <v>0</v>
      </c>
      <c r="C155" s="459">
        <v>28.747309999999999</v>
      </c>
      <c r="D155" s="460">
        <v>28.747309999999999</v>
      </c>
      <c r="E155" s="469" t="s">
        <v>271</v>
      </c>
      <c r="F155" s="459">
        <v>0</v>
      </c>
      <c r="G155" s="460">
        <v>0</v>
      </c>
      <c r="H155" s="462">
        <v>1.8955</v>
      </c>
      <c r="I155" s="459">
        <v>7.6906600000000003</v>
      </c>
      <c r="J155" s="460">
        <v>7.6906600000000003</v>
      </c>
      <c r="K155" s="470" t="s">
        <v>271</v>
      </c>
    </row>
    <row r="156" spans="1:11" ht="14.4" customHeight="1" thickBot="1" x14ac:dyDescent="0.35">
      <c r="A156" s="481" t="s">
        <v>418</v>
      </c>
      <c r="B156" s="459">
        <v>0</v>
      </c>
      <c r="C156" s="459">
        <v>-0.98799999999999999</v>
      </c>
      <c r="D156" s="460">
        <v>-0.98799999999999999</v>
      </c>
      <c r="E156" s="469" t="s">
        <v>303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271</v>
      </c>
    </row>
    <row r="157" spans="1:11" ht="14.4" customHeight="1" thickBot="1" x14ac:dyDescent="0.35">
      <c r="A157" s="481" t="s">
        <v>419</v>
      </c>
      <c r="B157" s="459">
        <v>0</v>
      </c>
      <c r="C157" s="459">
        <v>2.2000000000000002</v>
      </c>
      <c r="D157" s="460">
        <v>2.2000000000000002</v>
      </c>
      <c r="E157" s="469" t="s">
        <v>271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1" t="s">
        <v>420</v>
      </c>
      <c r="B158" s="459">
        <v>0</v>
      </c>
      <c r="C158" s="459">
        <v>26.89</v>
      </c>
      <c r="D158" s="460">
        <v>26.89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" customHeight="1" thickBot="1" x14ac:dyDescent="0.35">
      <c r="A159" s="481" t="s">
        <v>421</v>
      </c>
      <c r="B159" s="459">
        <v>0</v>
      </c>
      <c r="C159" s="459">
        <v>0</v>
      </c>
      <c r="D159" s="460">
        <v>0</v>
      </c>
      <c r="E159" s="469" t="s">
        <v>271</v>
      </c>
      <c r="F159" s="459">
        <v>0</v>
      </c>
      <c r="G159" s="460">
        <v>0</v>
      </c>
      <c r="H159" s="462">
        <v>0</v>
      </c>
      <c r="I159" s="459">
        <v>3.05</v>
      </c>
      <c r="J159" s="460">
        <v>3.05</v>
      </c>
      <c r="K159" s="470" t="s">
        <v>303</v>
      </c>
    </row>
    <row r="160" spans="1:11" ht="14.4" customHeight="1" thickBot="1" x14ac:dyDescent="0.35">
      <c r="A160" s="481" t="s">
        <v>422</v>
      </c>
      <c r="B160" s="459">
        <v>0</v>
      </c>
      <c r="C160" s="459">
        <v>1.0669999999999999</v>
      </c>
      <c r="D160" s="460">
        <v>1.0669999999999999</v>
      </c>
      <c r="E160" s="469" t="s">
        <v>303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63">
        <v>0</v>
      </c>
    </row>
    <row r="161" spans="1:11" ht="14.4" customHeight="1" thickBot="1" x14ac:dyDescent="0.35">
      <c r="A161" s="480" t="s">
        <v>423</v>
      </c>
      <c r="B161" s="464">
        <v>483.77957982134598</v>
      </c>
      <c r="C161" s="464">
        <v>491.1</v>
      </c>
      <c r="D161" s="465">
        <v>7.3204201786540004</v>
      </c>
      <c r="E161" s="471">
        <v>1.015131726273</v>
      </c>
      <c r="F161" s="464">
        <v>470.740915526192</v>
      </c>
      <c r="G161" s="465">
        <v>235.370457763096</v>
      </c>
      <c r="H161" s="467">
        <v>38.1</v>
      </c>
      <c r="I161" s="464">
        <v>209.85</v>
      </c>
      <c r="J161" s="465">
        <v>-25.520457763094999</v>
      </c>
      <c r="K161" s="472">
        <v>0.44578661654099999</v>
      </c>
    </row>
    <row r="162" spans="1:11" ht="14.4" customHeight="1" thickBot="1" x14ac:dyDescent="0.35">
      <c r="A162" s="481" t="s">
        <v>424</v>
      </c>
      <c r="B162" s="459">
        <v>483.77957982134598</v>
      </c>
      <c r="C162" s="459">
        <v>491.1</v>
      </c>
      <c r="D162" s="460">
        <v>7.3204201786540004</v>
      </c>
      <c r="E162" s="461">
        <v>1.015131726273</v>
      </c>
      <c r="F162" s="459">
        <v>470.740915526192</v>
      </c>
      <c r="G162" s="460">
        <v>235.370457763096</v>
      </c>
      <c r="H162" s="462">
        <v>38.1</v>
      </c>
      <c r="I162" s="459">
        <v>209.85</v>
      </c>
      <c r="J162" s="460">
        <v>-25.520457763094999</v>
      </c>
      <c r="K162" s="463">
        <v>0.44578661654099999</v>
      </c>
    </row>
    <row r="163" spans="1:11" ht="14.4" customHeight="1" thickBot="1" x14ac:dyDescent="0.35">
      <c r="A163" s="484" t="s">
        <v>425</v>
      </c>
      <c r="B163" s="459">
        <v>0</v>
      </c>
      <c r="C163" s="459">
        <v>1.72</v>
      </c>
      <c r="D163" s="460">
        <v>1.72</v>
      </c>
      <c r="E163" s="469" t="s">
        <v>271</v>
      </c>
      <c r="F163" s="459">
        <v>1.4306355634129999</v>
      </c>
      <c r="G163" s="460">
        <v>0.71531778170600002</v>
      </c>
      <c r="H163" s="462">
        <v>0</v>
      </c>
      <c r="I163" s="459">
        <v>0</v>
      </c>
      <c r="J163" s="460">
        <v>-0.71531778170600002</v>
      </c>
      <c r="K163" s="463">
        <v>0</v>
      </c>
    </row>
    <row r="164" spans="1:11" ht="14.4" customHeight="1" thickBot="1" x14ac:dyDescent="0.35">
      <c r="A164" s="481" t="s">
        <v>426</v>
      </c>
      <c r="B164" s="459">
        <v>0</v>
      </c>
      <c r="C164" s="459">
        <v>1.72</v>
      </c>
      <c r="D164" s="460">
        <v>1.72</v>
      </c>
      <c r="E164" s="469" t="s">
        <v>271</v>
      </c>
      <c r="F164" s="459">
        <v>1.4306355634129999</v>
      </c>
      <c r="G164" s="460">
        <v>0.71531778170600002</v>
      </c>
      <c r="H164" s="462">
        <v>0</v>
      </c>
      <c r="I164" s="459">
        <v>0</v>
      </c>
      <c r="J164" s="460">
        <v>-0.71531778170600002</v>
      </c>
      <c r="K164" s="463">
        <v>0</v>
      </c>
    </row>
    <row r="165" spans="1:11" ht="14.4" customHeight="1" thickBot="1" x14ac:dyDescent="0.35">
      <c r="A165" s="484" t="s">
        <v>427</v>
      </c>
      <c r="B165" s="459">
        <v>0</v>
      </c>
      <c r="C165" s="459">
        <v>3.6</v>
      </c>
      <c r="D165" s="460">
        <v>3.6</v>
      </c>
      <c r="E165" s="469" t="s">
        <v>271</v>
      </c>
      <c r="F165" s="459">
        <v>0</v>
      </c>
      <c r="G165" s="460">
        <v>0</v>
      </c>
      <c r="H165" s="462">
        <v>0</v>
      </c>
      <c r="I165" s="459">
        <v>0.45</v>
      </c>
      <c r="J165" s="460">
        <v>0.45</v>
      </c>
      <c r="K165" s="470" t="s">
        <v>271</v>
      </c>
    </row>
    <row r="166" spans="1:11" ht="14.4" customHeight="1" thickBot="1" x14ac:dyDescent="0.35">
      <c r="A166" s="481" t="s">
        <v>428</v>
      </c>
      <c r="B166" s="459">
        <v>0</v>
      </c>
      <c r="C166" s="459">
        <v>3.6</v>
      </c>
      <c r="D166" s="460">
        <v>3.6</v>
      </c>
      <c r="E166" s="469" t="s">
        <v>271</v>
      </c>
      <c r="F166" s="459">
        <v>0</v>
      </c>
      <c r="G166" s="460">
        <v>0</v>
      </c>
      <c r="H166" s="462">
        <v>0</v>
      </c>
      <c r="I166" s="459">
        <v>0.45</v>
      </c>
      <c r="J166" s="460">
        <v>0.45</v>
      </c>
      <c r="K166" s="470" t="s">
        <v>271</v>
      </c>
    </row>
    <row r="167" spans="1:11" ht="14.4" customHeight="1" thickBot="1" x14ac:dyDescent="0.35">
      <c r="A167" s="478" t="s">
        <v>429</v>
      </c>
      <c r="B167" s="459">
        <v>3938.00000000001</v>
      </c>
      <c r="C167" s="459">
        <v>4523.4503500000001</v>
      </c>
      <c r="D167" s="460">
        <v>585.45034999999302</v>
      </c>
      <c r="E167" s="461">
        <v>1.148666924834</v>
      </c>
      <c r="F167" s="459">
        <v>4077.5025342461799</v>
      </c>
      <c r="G167" s="460">
        <v>2038.75126712309</v>
      </c>
      <c r="H167" s="462">
        <v>260.79899999999998</v>
      </c>
      <c r="I167" s="459">
        <v>1819.6118200000001</v>
      </c>
      <c r="J167" s="460">
        <v>-219.13944712308901</v>
      </c>
      <c r="K167" s="463">
        <v>0.44625645348199999</v>
      </c>
    </row>
    <row r="168" spans="1:11" ht="14.4" customHeight="1" thickBot="1" x14ac:dyDescent="0.35">
      <c r="A168" s="479" t="s">
        <v>430</v>
      </c>
      <c r="B168" s="459">
        <v>3713.00000000001</v>
      </c>
      <c r="C168" s="459">
        <v>3861.9349999999999</v>
      </c>
      <c r="D168" s="460">
        <v>148.93499999999401</v>
      </c>
      <c r="E168" s="461">
        <v>1.040111769458</v>
      </c>
      <c r="F168" s="459">
        <v>4077.5025342461799</v>
      </c>
      <c r="G168" s="460">
        <v>2038.75126712309</v>
      </c>
      <c r="H168" s="462">
        <v>260.79899999999998</v>
      </c>
      <c r="I168" s="459">
        <v>1639.3779999999999</v>
      </c>
      <c r="J168" s="460">
        <v>-399.373267123088</v>
      </c>
      <c r="K168" s="463">
        <v>0.40205444048900002</v>
      </c>
    </row>
    <row r="169" spans="1:11" ht="14.4" customHeight="1" thickBot="1" x14ac:dyDescent="0.35">
      <c r="A169" s="480" t="s">
        <v>431</v>
      </c>
      <c r="B169" s="464">
        <v>3713.00000000001</v>
      </c>
      <c r="C169" s="464">
        <v>3844.0839999999998</v>
      </c>
      <c r="D169" s="465">
        <v>131.08399999999401</v>
      </c>
      <c r="E169" s="471">
        <v>1.0353040667919999</v>
      </c>
      <c r="F169" s="464">
        <v>4077.5025342461799</v>
      </c>
      <c r="G169" s="465">
        <v>2038.75126712309</v>
      </c>
      <c r="H169" s="467">
        <v>260.79899999999998</v>
      </c>
      <c r="I169" s="464">
        <v>1636.2380000000001</v>
      </c>
      <c r="J169" s="465">
        <v>-402.51326712308901</v>
      </c>
      <c r="K169" s="472">
        <v>0.40128436126200001</v>
      </c>
    </row>
    <row r="170" spans="1:11" ht="14.4" customHeight="1" thickBot="1" x14ac:dyDescent="0.35">
      <c r="A170" s="481" t="s">
        <v>432</v>
      </c>
      <c r="B170" s="459">
        <v>590.00000000000102</v>
      </c>
      <c r="C170" s="459">
        <v>594.34299999999996</v>
      </c>
      <c r="D170" s="460">
        <v>4.3429999999989999</v>
      </c>
      <c r="E170" s="461">
        <v>1.0073610169489999</v>
      </c>
      <c r="F170" s="459">
        <v>631.64159242882397</v>
      </c>
      <c r="G170" s="460">
        <v>315.82079621441198</v>
      </c>
      <c r="H170" s="462">
        <v>48.343000000000004</v>
      </c>
      <c r="I170" s="459">
        <v>290.05799999999999</v>
      </c>
      <c r="J170" s="460">
        <v>-25.762796214411001</v>
      </c>
      <c r="K170" s="463">
        <v>0.45921295157999997</v>
      </c>
    </row>
    <row r="171" spans="1:11" ht="14.4" customHeight="1" thickBot="1" x14ac:dyDescent="0.35">
      <c r="A171" s="481" t="s">
        <v>433</v>
      </c>
      <c r="B171" s="459">
        <v>2569</v>
      </c>
      <c r="C171" s="459">
        <v>2696.7370000000001</v>
      </c>
      <c r="D171" s="460">
        <v>127.736999999996</v>
      </c>
      <c r="E171" s="461">
        <v>1.049722460101</v>
      </c>
      <c r="F171" s="459">
        <v>2858.1526198895999</v>
      </c>
      <c r="G171" s="460">
        <v>1429.0763099448</v>
      </c>
      <c r="H171" s="462">
        <v>187.21100000000001</v>
      </c>
      <c r="I171" s="459">
        <v>1189.971</v>
      </c>
      <c r="J171" s="460">
        <v>-239.10530994479899</v>
      </c>
      <c r="K171" s="463">
        <v>0.41634270742500001</v>
      </c>
    </row>
    <row r="172" spans="1:11" ht="14.4" customHeight="1" thickBot="1" x14ac:dyDescent="0.35">
      <c r="A172" s="481" t="s">
        <v>434</v>
      </c>
      <c r="B172" s="459">
        <v>537.00000000000102</v>
      </c>
      <c r="C172" s="459">
        <v>538.36800000000005</v>
      </c>
      <c r="D172" s="460">
        <v>1.367999999999</v>
      </c>
      <c r="E172" s="461">
        <v>1.0025474860329999</v>
      </c>
      <c r="F172" s="459">
        <v>572.15382503490605</v>
      </c>
      <c r="G172" s="460">
        <v>286.07691251745302</v>
      </c>
      <c r="H172" s="462">
        <v>24.314</v>
      </c>
      <c r="I172" s="459">
        <v>150.62100000000001</v>
      </c>
      <c r="J172" s="460">
        <v>-135.45591251745299</v>
      </c>
      <c r="K172" s="463">
        <v>0.26325263138900001</v>
      </c>
    </row>
    <row r="173" spans="1:11" ht="14.4" customHeight="1" thickBot="1" x14ac:dyDescent="0.35">
      <c r="A173" s="481" t="s">
        <v>435</v>
      </c>
      <c r="B173" s="459">
        <v>2</v>
      </c>
      <c r="C173" s="459">
        <v>2.2320000000000002</v>
      </c>
      <c r="D173" s="460">
        <v>0.23199999999900001</v>
      </c>
      <c r="E173" s="461">
        <v>1.1160000000000001</v>
      </c>
      <c r="F173" s="459">
        <v>2.372071403719</v>
      </c>
      <c r="G173" s="460">
        <v>1.186035701859</v>
      </c>
      <c r="H173" s="462">
        <v>0.29499999999999998</v>
      </c>
      <c r="I173" s="459">
        <v>1.77</v>
      </c>
      <c r="J173" s="460">
        <v>0.58396429813999995</v>
      </c>
      <c r="K173" s="463">
        <v>0.74618327138999996</v>
      </c>
    </row>
    <row r="174" spans="1:11" ht="14.4" customHeight="1" thickBot="1" x14ac:dyDescent="0.35">
      <c r="A174" s="481" t="s">
        <v>436</v>
      </c>
      <c r="B174" s="459">
        <v>15</v>
      </c>
      <c r="C174" s="459">
        <v>12.404</v>
      </c>
      <c r="D174" s="460">
        <v>-2.5960000000000001</v>
      </c>
      <c r="E174" s="461">
        <v>0.82693333333300001</v>
      </c>
      <c r="F174" s="459">
        <v>13.182425489131001</v>
      </c>
      <c r="G174" s="460">
        <v>6.5912127445650004</v>
      </c>
      <c r="H174" s="462">
        <v>0.63600000000000001</v>
      </c>
      <c r="I174" s="459">
        <v>3.8180000000000001</v>
      </c>
      <c r="J174" s="460">
        <v>-2.7732127445649999</v>
      </c>
      <c r="K174" s="463">
        <v>0.28962803568599998</v>
      </c>
    </row>
    <row r="175" spans="1:11" ht="14.4" customHeight="1" thickBot="1" x14ac:dyDescent="0.35">
      <c r="A175" s="480" t="s">
        <v>437</v>
      </c>
      <c r="B175" s="464">
        <v>0</v>
      </c>
      <c r="C175" s="464">
        <v>17.850999999999999</v>
      </c>
      <c r="D175" s="465">
        <v>17.850999999999999</v>
      </c>
      <c r="E175" s="466" t="s">
        <v>303</v>
      </c>
      <c r="F175" s="464">
        <v>0</v>
      </c>
      <c r="G175" s="465">
        <v>0</v>
      </c>
      <c r="H175" s="467">
        <v>0</v>
      </c>
      <c r="I175" s="464">
        <v>3.14</v>
      </c>
      <c r="J175" s="465">
        <v>3.14</v>
      </c>
      <c r="K175" s="468" t="s">
        <v>271</v>
      </c>
    </row>
    <row r="176" spans="1:11" ht="14.4" customHeight="1" thickBot="1" x14ac:dyDescent="0.35">
      <c r="A176" s="481" t="s">
        <v>438</v>
      </c>
      <c r="B176" s="459">
        <v>0</v>
      </c>
      <c r="C176" s="459">
        <v>0.115</v>
      </c>
      <c r="D176" s="460">
        <v>0.115</v>
      </c>
      <c r="E176" s="469" t="s">
        <v>303</v>
      </c>
      <c r="F176" s="459">
        <v>0</v>
      </c>
      <c r="G176" s="460">
        <v>0</v>
      </c>
      <c r="H176" s="462">
        <v>0</v>
      </c>
      <c r="I176" s="459">
        <v>3.14</v>
      </c>
      <c r="J176" s="460">
        <v>3.14</v>
      </c>
      <c r="K176" s="470" t="s">
        <v>303</v>
      </c>
    </row>
    <row r="177" spans="1:11" ht="14.4" customHeight="1" thickBot="1" x14ac:dyDescent="0.35">
      <c r="A177" s="481" t="s">
        <v>439</v>
      </c>
      <c r="B177" s="459">
        <v>0</v>
      </c>
      <c r="C177" s="459">
        <v>17.736000000000001</v>
      </c>
      <c r="D177" s="460">
        <v>17.736000000000001</v>
      </c>
      <c r="E177" s="469" t="s">
        <v>303</v>
      </c>
      <c r="F177" s="459">
        <v>0</v>
      </c>
      <c r="G177" s="460">
        <v>0</v>
      </c>
      <c r="H177" s="462">
        <v>0</v>
      </c>
      <c r="I177" s="459">
        <v>0</v>
      </c>
      <c r="J177" s="460">
        <v>0</v>
      </c>
      <c r="K177" s="470" t="s">
        <v>271</v>
      </c>
    </row>
    <row r="178" spans="1:11" ht="14.4" customHeight="1" thickBot="1" x14ac:dyDescent="0.35">
      <c r="A178" s="479" t="s">
        <v>440</v>
      </c>
      <c r="B178" s="459">
        <v>225</v>
      </c>
      <c r="C178" s="459">
        <v>661.51535000000001</v>
      </c>
      <c r="D178" s="460">
        <v>436.51535000000001</v>
      </c>
      <c r="E178" s="461">
        <v>2.940068222222</v>
      </c>
      <c r="F178" s="459">
        <v>0</v>
      </c>
      <c r="G178" s="460">
        <v>0</v>
      </c>
      <c r="H178" s="462">
        <v>0</v>
      </c>
      <c r="I178" s="459">
        <v>180.23382000000001</v>
      </c>
      <c r="J178" s="460">
        <v>180.23382000000001</v>
      </c>
      <c r="K178" s="470" t="s">
        <v>271</v>
      </c>
    </row>
    <row r="179" spans="1:11" ht="14.4" customHeight="1" thickBot="1" x14ac:dyDescent="0.35">
      <c r="A179" s="480" t="s">
        <v>441</v>
      </c>
      <c r="B179" s="464">
        <v>225</v>
      </c>
      <c r="C179" s="464">
        <v>256.20706999999999</v>
      </c>
      <c r="D179" s="465">
        <v>31.207069999999</v>
      </c>
      <c r="E179" s="471">
        <v>1.1386980888880001</v>
      </c>
      <c r="F179" s="464">
        <v>0</v>
      </c>
      <c r="G179" s="465">
        <v>0</v>
      </c>
      <c r="H179" s="467">
        <v>0</v>
      </c>
      <c r="I179" s="464">
        <v>99.328999999999994</v>
      </c>
      <c r="J179" s="465">
        <v>99.328999999999994</v>
      </c>
      <c r="K179" s="468" t="s">
        <v>271</v>
      </c>
    </row>
    <row r="180" spans="1:11" ht="14.4" customHeight="1" thickBot="1" x14ac:dyDescent="0.35">
      <c r="A180" s="481" t="s">
        <v>442</v>
      </c>
      <c r="B180" s="459">
        <v>225</v>
      </c>
      <c r="C180" s="459">
        <v>256.20706999999999</v>
      </c>
      <c r="D180" s="460">
        <v>31.207069999999</v>
      </c>
      <c r="E180" s="461">
        <v>1.1386980888880001</v>
      </c>
      <c r="F180" s="459">
        <v>0</v>
      </c>
      <c r="G180" s="460">
        <v>0</v>
      </c>
      <c r="H180" s="462">
        <v>0</v>
      </c>
      <c r="I180" s="459">
        <v>99.328999999999994</v>
      </c>
      <c r="J180" s="460">
        <v>99.328999999999994</v>
      </c>
      <c r="K180" s="470" t="s">
        <v>271</v>
      </c>
    </row>
    <row r="181" spans="1:11" ht="14.4" customHeight="1" thickBot="1" x14ac:dyDescent="0.35">
      <c r="A181" s="480" t="s">
        <v>443</v>
      </c>
      <c r="B181" s="464">
        <v>0</v>
      </c>
      <c r="C181" s="464">
        <v>52.242980000000003</v>
      </c>
      <c r="D181" s="465">
        <v>52.242980000000003</v>
      </c>
      <c r="E181" s="466" t="s">
        <v>271</v>
      </c>
      <c r="F181" s="464">
        <v>0</v>
      </c>
      <c r="G181" s="465">
        <v>0</v>
      </c>
      <c r="H181" s="467">
        <v>0</v>
      </c>
      <c r="I181" s="464">
        <v>15.536</v>
      </c>
      <c r="J181" s="465">
        <v>15.536</v>
      </c>
      <c r="K181" s="468" t="s">
        <v>271</v>
      </c>
    </row>
    <row r="182" spans="1:11" ht="14.4" customHeight="1" thickBot="1" x14ac:dyDescent="0.35">
      <c r="A182" s="481" t="s">
        <v>444</v>
      </c>
      <c r="B182" s="459">
        <v>0</v>
      </c>
      <c r="C182" s="459">
        <v>23.16</v>
      </c>
      <c r="D182" s="460">
        <v>23.16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15.536</v>
      </c>
      <c r="J182" s="460">
        <v>15.536</v>
      </c>
      <c r="K182" s="470" t="s">
        <v>271</v>
      </c>
    </row>
    <row r="183" spans="1:11" ht="14.4" customHeight="1" thickBot="1" x14ac:dyDescent="0.35">
      <c r="A183" s="481" t="s">
        <v>445</v>
      </c>
      <c r="B183" s="459">
        <v>0</v>
      </c>
      <c r="C183" s="459">
        <v>3.99</v>
      </c>
      <c r="D183" s="460">
        <v>3.99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70" t="s">
        <v>271</v>
      </c>
    </row>
    <row r="184" spans="1:11" ht="14.4" customHeight="1" thickBot="1" x14ac:dyDescent="0.35">
      <c r="A184" s="481" t="s">
        <v>446</v>
      </c>
      <c r="B184" s="459">
        <v>0</v>
      </c>
      <c r="C184" s="459">
        <v>25.092980000000001</v>
      </c>
      <c r="D184" s="460">
        <v>25.092980000000001</v>
      </c>
      <c r="E184" s="469" t="s">
        <v>303</v>
      </c>
      <c r="F184" s="459">
        <v>0</v>
      </c>
      <c r="G184" s="460">
        <v>0</v>
      </c>
      <c r="H184" s="462">
        <v>0</v>
      </c>
      <c r="I184" s="459">
        <v>0</v>
      </c>
      <c r="J184" s="460">
        <v>0</v>
      </c>
      <c r="K184" s="470" t="s">
        <v>271</v>
      </c>
    </row>
    <row r="185" spans="1:11" ht="14.4" customHeight="1" thickBot="1" x14ac:dyDescent="0.35">
      <c r="A185" s="480" t="s">
        <v>447</v>
      </c>
      <c r="B185" s="464">
        <v>0</v>
      </c>
      <c r="C185" s="464">
        <v>21.245999999999999</v>
      </c>
      <c r="D185" s="465">
        <v>21.245999999999999</v>
      </c>
      <c r="E185" s="466" t="s">
        <v>271</v>
      </c>
      <c r="F185" s="464">
        <v>0</v>
      </c>
      <c r="G185" s="465">
        <v>0</v>
      </c>
      <c r="H185" s="467">
        <v>0</v>
      </c>
      <c r="I185" s="464">
        <v>0</v>
      </c>
      <c r="J185" s="465">
        <v>0</v>
      </c>
      <c r="K185" s="468" t="s">
        <v>271</v>
      </c>
    </row>
    <row r="186" spans="1:11" ht="14.4" customHeight="1" thickBot="1" x14ac:dyDescent="0.35">
      <c r="A186" s="481" t="s">
        <v>448</v>
      </c>
      <c r="B186" s="459">
        <v>0</v>
      </c>
      <c r="C186" s="459">
        <v>21.245999999999999</v>
      </c>
      <c r="D186" s="460">
        <v>21.245999999999999</v>
      </c>
      <c r="E186" s="469" t="s">
        <v>303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70" t="s">
        <v>271</v>
      </c>
    </row>
    <row r="187" spans="1:11" ht="14.4" customHeight="1" thickBot="1" x14ac:dyDescent="0.35">
      <c r="A187" s="480" t="s">
        <v>449</v>
      </c>
      <c r="B187" s="464">
        <v>0</v>
      </c>
      <c r="C187" s="464">
        <v>287.07350000000002</v>
      </c>
      <c r="D187" s="465">
        <v>287.07350000000002</v>
      </c>
      <c r="E187" s="466" t="s">
        <v>271</v>
      </c>
      <c r="F187" s="464">
        <v>0</v>
      </c>
      <c r="G187" s="465">
        <v>0</v>
      </c>
      <c r="H187" s="467">
        <v>0</v>
      </c>
      <c r="I187" s="464">
        <v>0</v>
      </c>
      <c r="J187" s="465">
        <v>0</v>
      </c>
      <c r="K187" s="468" t="s">
        <v>271</v>
      </c>
    </row>
    <row r="188" spans="1:11" ht="14.4" customHeight="1" thickBot="1" x14ac:dyDescent="0.35">
      <c r="A188" s="481" t="s">
        <v>450</v>
      </c>
      <c r="B188" s="459">
        <v>0</v>
      </c>
      <c r="C188" s="459">
        <v>287.07350000000002</v>
      </c>
      <c r="D188" s="460">
        <v>287.07350000000002</v>
      </c>
      <c r="E188" s="469" t="s">
        <v>271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70" t="s">
        <v>271</v>
      </c>
    </row>
    <row r="189" spans="1:11" ht="14.4" customHeight="1" thickBot="1" x14ac:dyDescent="0.35">
      <c r="A189" s="480" t="s">
        <v>451</v>
      </c>
      <c r="B189" s="464">
        <v>0</v>
      </c>
      <c r="C189" s="464">
        <v>44.745799999999001</v>
      </c>
      <c r="D189" s="465">
        <v>44.745799999999001</v>
      </c>
      <c r="E189" s="466" t="s">
        <v>271</v>
      </c>
      <c r="F189" s="464">
        <v>0</v>
      </c>
      <c r="G189" s="465">
        <v>0</v>
      </c>
      <c r="H189" s="467">
        <v>0</v>
      </c>
      <c r="I189" s="464">
        <v>65.368819999999999</v>
      </c>
      <c r="J189" s="465">
        <v>65.368819999999999</v>
      </c>
      <c r="K189" s="468" t="s">
        <v>271</v>
      </c>
    </row>
    <row r="190" spans="1:11" ht="14.4" customHeight="1" thickBot="1" x14ac:dyDescent="0.35">
      <c r="A190" s="481" t="s">
        <v>452</v>
      </c>
      <c r="B190" s="459">
        <v>0</v>
      </c>
      <c r="C190" s="459">
        <v>7.26</v>
      </c>
      <c r="D190" s="460">
        <v>7.26</v>
      </c>
      <c r="E190" s="469" t="s">
        <v>271</v>
      </c>
      <c r="F190" s="459">
        <v>0</v>
      </c>
      <c r="G190" s="460">
        <v>0</v>
      </c>
      <c r="H190" s="462">
        <v>0</v>
      </c>
      <c r="I190" s="459">
        <v>65.368819999999999</v>
      </c>
      <c r="J190" s="460">
        <v>65.368819999999999</v>
      </c>
      <c r="K190" s="470" t="s">
        <v>271</v>
      </c>
    </row>
    <row r="191" spans="1:11" ht="14.4" customHeight="1" thickBot="1" x14ac:dyDescent="0.35">
      <c r="A191" s="481" t="s">
        <v>453</v>
      </c>
      <c r="B191" s="459">
        <v>0</v>
      </c>
      <c r="C191" s="459">
        <v>37.485799999999003</v>
      </c>
      <c r="D191" s="460">
        <v>37.485799999999003</v>
      </c>
      <c r="E191" s="469" t="s">
        <v>303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63">
        <v>0</v>
      </c>
    </row>
    <row r="192" spans="1:11" ht="14.4" customHeight="1" thickBot="1" x14ac:dyDescent="0.35">
      <c r="A192" s="477" t="s">
        <v>454</v>
      </c>
      <c r="B192" s="459">
        <v>94507.920665483703</v>
      </c>
      <c r="C192" s="459">
        <v>96892.535749999995</v>
      </c>
      <c r="D192" s="460">
        <v>2384.6150845163102</v>
      </c>
      <c r="E192" s="461">
        <v>1.0252319072060001</v>
      </c>
      <c r="F192" s="459">
        <v>82137.815212772199</v>
      </c>
      <c r="G192" s="460">
        <v>41068.907606386099</v>
      </c>
      <c r="H192" s="462">
        <v>4813.3606600000003</v>
      </c>
      <c r="I192" s="459">
        <v>44139.581720000002</v>
      </c>
      <c r="J192" s="460">
        <v>3070.6741136139099</v>
      </c>
      <c r="K192" s="463">
        <v>0.53738441429999995</v>
      </c>
    </row>
    <row r="193" spans="1:11" ht="14.4" customHeight="1" thickBot="1" x14ac:dyDescent="0.35">
      <c r="A193" s="478" t="s">
        <v>455</v>
      </c>
      <c r="B193" s="459">
        <v>35565.3574222592</v>
      </c>
      <c r="C193" s="459">
        <v>36013.756849999998</v>
      </c>
      <c r="D193" s="460">
        <v>448.39942774075502</v>
      </c>
      <c r="E193" s="461">
        <v>1.0126077582290001</v>
      </c>
      <c r="F193" s="459">
        <v>36208.076781638898</v>
      </c>
      <c r="G193" s="460">
        <v>18104.038390819402</v>
      </c>
      <c r="H193" s="462">
        <v>3583.2366299999999</v>
      </c>
      <c r="I193" s="459">
        <v>19735.154890000002</v>
      </c>
      <c r="J193" s="460">
        <v>1631.1164991805599</v>
      </c>
      <c r="K193" s="463">
        <v>0.54504841582700003</v>
      </c>
    </row>
    <row r="194" spans="1:11" ht="14.4" customHeight="1" thickBot="1" x14ac:dyDescent="0.35">
      <c r="A194" s="479" t="s">
        <v>456</v>
      </c>
      <c r="B194" s="459">
        <v>35565.1558626361</v>
      </c>
      <c r="C194" s="459">
        <v>36013.756849999998</v>
      </c>
      <c r="D194" s="460">
        <v>448.60098736388301</v>
      </c>
      <c r="E194" s="461">
        <v>1.0126134970159999</v>
      </c>
      <c r="F194" s="459">
        <v>36208.076781638898</v>
      </c>
      <c r="G194" s="460">
        <v>18104.038390819402</v>
      </c>
      <c r="H194" s="462">
        <v>3583.2366299999999</v>
      </c>
      <c r="I194" s="459">
        <v>19735.154890000002</v>
      </c>
      <c r="J194" s="460">
        <v>1631.1164991805599</v>
      </c>
      <c r="K194" s="463">
        <v>0.54504841582700003</v>
      </c>
    </row>
    <row r="195" spans="1:11" ht="14.4" customHeight="1" thickBot="1" x14ac:dyDescent="0.35">
      <c r="A195" s="480" t="s">
        <v>457</v>
      </c>
      <c r="B195" s="464">
        <v>242.054310179309</v>
      </c>
      <c r="C195" s="464">
        <v>342.99930000000001</v>
      </c>
      <c r="D195" s="465">
        <v>100.94498982069101</v>
      </c>
      <c r="E195" s="471">
        <v>1.4170344653060001</v>
      </c>
      <c r="F195" s="464">
        <v>331.76097034632602</v>
      </c>
      <c r="G195" s="465">
        <v>165.88048517316301</v>
      </c>
      <c r="H195" s="467">
        <v>20.204339999999998</v>
      </c>
      <c r="I195" s="464">
        <v>126.95354</v>
      </c>
      <c r="J195" s="465">
        <v>-38.926945173162999</v>
      </c>
      <c r="K195" s="472">
        <v>0.382665688093</v>
      </c>
    </row>
    <row r="196" spans="1:11" ht="14.4" customHeight="1" thickBot="1" x14ac:dyDescent="0.35">
      <c r="A196" s="481" t="s">
        <v>458</v>
      </c>
      <c r="B196" s="459">
        <v>185</v>
      </c>
      <c r="C196" s="459">
        <v>277.51614999999998</v>
      </c>
      <c r="D196" s="460">
        <v>92.516149999999996</v>
      </c>
      <c r="E196" s="461">
        <v>1.5000872972970001</v>
      </c>
      <c r="F196" s="459">
        <v>268.51200553075398</v>
      </c>
      <c r="G196" s="460">
        <v>134.25600276537699</v>
      </c>
      <c r="H196" s="462">
        <v>9.7164000000000001</v>
      </c>
      <c r="I196" s="459">
        <v>103.0209</v>
      </c>
      <c r="J196" s="460">
        <v>-31.235102765377</v>
      </c>
      <c r="K196" s="463">
        <v>0.38367334747699999</v>
      </c>
    </row>
    <row r="197" spans="1:11" ht="14.4" customHeight="1" thickBot="1" x14ac:dyDescent="0.35">
      <c r="A197" s="481" t="s">
        <v>459</v>
      </c>
      <c r="B197" s="459">
        <v>5.4310179308000001E-2</v>
      </c>
      <c r="C197" s="459">
        <v>0</v>
      </c>
      <c r="D197" s="460">
        <v>-5.4310179308000001E-2</v>
      </c>
      <c r="E197" s="461">
        <v>0</v>
      </c>
      <c r="F197" s="459">
        <v>0</v>
      </c>
      <c r="G197" s="460">
        <v>0</v>
      </c>
      <c r="H197" s="462">
        <v>0</v>
      </c>
      <c r="I197" s="459">
        <v>0</v>
      </c>
      <c r="J197" s="460">
        <v>0</v>
      </c>
      <c r="K197" s="463">
        <v>0</v>
      </c>
    </row>
    <row r="198" spans="1:11" ht="14.4" customHeight="1" thickBot="1" x14ac:dyDescent="0.35">
      <c r="A198" s="481" t="s">
        <v>460</v>
      </c>
      <c r="B198" s="459">
        <v>45</v>
      </c>
      <c r="C198" s="459">
        <v>21.544149999999998</v>
      </c>
      <c r="D198" s="460">
        <v>-23.455850000000002</v>
      </c>
      <c r="E198" s="461">
        <v>0.478758888888</v>
      </c>
      <c r="F198" s="459">
        <v>22.091522114543</v>
      </c>
      <c r="G198" s="460">
        <v>11.045761057270999</v>
      </c>
      <c r="H198" s="462">
        <v>8.6615400000000005</v>
      </c>
      <c r="I198" s="459">
        <v>18.801539999999999</v>
      </c>
      <c r="J198" s="460">
        <v>7.7557789427279999</v>
      </c>
      <c r="K198" s="463">
        <v>0.85107490115499995</v>
      </c>
    </row>
    <row r="199" spans="1:11" ht="14.4" customHeight="1" thickBot="1" x14ac:dyDescent="0.35">
      <c r="A199" s="481" t="s">
        <v>461</v>
      </c>
      <c r="B199" s="459">
        <v>12</v>
      </c>
      <c r="C199" s="459">
        <v>43.939</v>
      </c>
      <c r="D199" s="460">
        <v>31.939</v>
      </c>
      <c r="E199" s="461">
        <v>3.6615833333330001</v>
      </c>
      <c r="F199" s="459">
        <v>41.157442701028003</v>
      </c>
      <c r="G199" s="460">
        <v>20.578721350514002</v>
      </c>
      <c r="H199" s="462">
        <v>1.8264</v>
      </c>
      <c r="I199" s="459">
        <v>5.1311</v>
      </c>
      <c r="J199" s="460">
        <v>-15.447621350514</v>
      </c>
      <c r="K199" s="463">
        <v>0.124670039323</v>
      </c>
    </row>
    <row r="200" spans="1:11" ht="14.4" customHeight="1" thickBot="1" x14ac:dyDescent="0.35">
      <c r="A200" s="480" t="s">
        <v>462</v>
      </c>
      <c r="B200" s="464">
        <v>153.101552456815</v>
      </c>
      <c r="C200" s="464">
        <v>98.137079999999997</v>
      </c>
      <c r="D200" s="465">
        <v>-54.964472456814001</v>
      </c>
      <c r="E200" s="471">
        <v>0.64099336959800002</v>
      </c>
      <c r="F200" s="464">
        <v>182.407386477763</v>
      </c>
      <c r="G200" s="465">
        <v>91.203693238881002</v>
      </c>
      <c r="H200" s="467">
        <v>24.84018</v>
      </c>
      <c r="I200" s="464">
        <v>63.79909</v>
      </c>
      <c r="J200" s="465">
        <v>-27.404603238880998</v>
      </c>
      <c r="K200" s="472">
        <v>0.34976154876100002</v>
      </c>
    </row>
    <row r="201" spans="1:11" ht="14.4" customHeight="1" thickBot="1" x14ac:dyDescent="0.35">
      <c r="A201" s="481" t="s">
        <v>463</v>
      </c>
      <c r="B201" s="459">
        <v>150.101552456815</v>
      </c>
      <c r="C201" s="459">
        <v>91.637180000000001</v>
      </c>
      <c r="D201" s="460">
        <v>-58.464372456813997</v>
      </c>
      <c r="E201" s="461">
        <v>0.61050121401199997</v>
      </c>
      <c r="F201" s="459">
        <v>176.35716889928401</v>
      </c>
      <c r="G201" s="460">
        <v>88.178584449642003</v>
      </c>
      <c r="H201" s="462">
        <v>23.11758</v>
      </c>
      <c r="I201" s="459">
        <v>60.943390000000001</v>
      </c>
      <c r="J201" s="460">
        <v>-27.235194449642002</v>
      </c>
      <c r="K201" s="463">
        <v>0.345567976512</v>
      </c>
    </row>
    <row r="202" spans="1:11" ht="14.4" customHeight="1" thickBot="1" x14ac:dyDescent="0.35">
      <c r="A202" s="481" t="s">
        <v>464</v>
      </c>
      <c r="B202" s="459">
        <v>3</v>
      </c>
      <c r="C202" s="459">
        <v>6.4999000000000002</v>
      </c>
      <c r="D202" s="460">
        <v>3.4998999999999998</v>
      </c>
      <c r="E202" s="461">
        <v>2.1666333333329999</v>
      </c>
      <c r="F202" s="459">
        <v>6.0502175784789998</v>
      </c>
      <c r="G202" s="460">
        <v>3.0251087892389998</v>
      </c>
      <c r="H202" s="462">
        <v>1.7225999999999999</v>
      </c>
      <c r="I202" s="459">
        <v>2.8557000000000001</v>
      </c>
      <c r="J202" s="460">
        <v>-0.16940878923899999</v>
      </c>
      <c r="K202" s="463">
        <v>0.471999554223</v>
      </c>
    </row>
    <row r="203" spans="1:11" ht="14.4" customHeight="1" thickBot="1" x14ac:dyDescent="0.35">
      <c r="A203" s="480" t="s">
        <v>465</v>
      </c>
      <c r="B203" s="464">
        <v>118</v>
      </c>
      <c r="C203" s="464">
        <v>52.045189999999998</v>
      </c>
      <c r="D203" s="465">
        <v>-65.954809999999995</v>
      </c>
      <c r="E203" s="471">
        <v>0.44106093220300002</v>
      </c>
      <c r="F203" s="464">
        <v>51.941477110835997</v>
      </c>
      <c r="G203" s="465">
        <v>25.970738555417999</v>
      </c>
      <c r="H203" s="467">
        <v>2.54643</v>
      </c>
      <c r="I203" s="464">
        <v>13.61849</v>
      </c>
      <c r="J203" s="465">
        <v>-12.352248555418001</v>
      </c>
      <c r="K203" s="472">
        <v>0.26218911662700001</v>
      </c>
    </row>
    <row r="204" spans="1:11" ht="14.4" customHeight="1" thickBot="1" x14ac:dyDescent="0.35">
      <c r="A204" s="481" t="s">
        <v>466</v>
      </c>
      <c r="B204" s="459">
        <v>2</v>
      </c>
      <c r="C204" s="459">
        <v>1.6509100000000001</v>
      </c>
      <c r="D204" s="460">
        <v>-0.34909000000000001</v>
      </c>
      <c r="E204" s="461">
        <v>0.82545500000000005</v>
      </c>
      <c r="F204" s="459">
        <v>1.539939523306</v>
      </c>
      <c r="G204" s="460">
        <v>0.76996976165300002</v>
      </c>
      <c r="H204" s="462">
        <v>0.33156999999999998</v>
      </c>
      <c r="I204" s="459">
        <v>1.7776700000000001</v>
      </c>
      <c r="J204" s="460">
        <v>1.0077002383460001</v>
      </c>
      <c r="K204" s="463">
        <v>1.1543765018659999</v>
      </c>
    </row>
    <row r="205" spans="1:11" ht="14.4" customHeight="1" thickBot="1" x14ac:dyDescent="0.35">
      <c r="A205" s="481" t="s">
        <v>467</v>
      </c>
      <c r="B205" s="459">
        <v>116</v>
      </c>
      <c r="C205" s="459">
        <v>50.394280000000002</v>
      </c>
      <c r="D205" s="460">
        <v>-65.605720000000005</v>
      </c>
      <c r="E205" s="461">
        <v>0.43443344827500002</v>
      </c>
      <c r="F205" s="459">
        <v>50.401537587530001</v>
      </c>
      <c r="G205" s="460">
        <v>25.200768793765</v>
      </c>
      <c r="H205" s="462">
        <v>2.2148599999999998</v>
      </c>
      <c r="I205" s="459">
        <v>11.840820000000001</v>
      </c>
      <c r="J205" s="460">
        <v>-13.359948793765</v>
      </c>
      <c r="K205" s="463">
        <v>0.23492973759800001</v>
      </c>
    </row>
    <row r="206" spans="1:11" ht="14.4" customHeight="1" thickBot="1" x14ac:dyDescent="0.35">
      <c r="A206" s="480" t="s">
        <v>468</v>
      </c>
      <c r="B206" s="464">
        <v>4</v>
      </c>
      <c r="C206" s="464">
        <v>0.36180000000000001</v>
      </c>
      <c r="D206" s="465">
        <v>-3.6381999999999999</v>
      </c>
      <c r="E206" s="471">
        <v>9.0450000000000003E-2</v>
      </c>
      <c r="F206" s="464">
        <v>0.36065606001099998</v>
      </c>
      <c r="G206" s="465">
        <v>0.180328030005</v>
      </c>
      <c r="H206" s="467">
        <v>0</v>
      </c>
      <c r="I206" s="464">
        <v>0</v>
      </c>
      <c r="J206" s="465">
        <v>-0.180328030005</v>
      </c>
      <c r="K206" s="472">
        <v>0</v>
      </c>
    </row>
    <row r="207" spans="1:11" ht="14.4" customHeight="1" thickBot="1" x14ac:dyDescent="0.35">
      <c r="A207" s="481" t="s">
        <v>469</v>
      </c>
      <c r="B207" s="459">
        <v>4</v>
      </c>
      <c r="C207" s="459">
        <v>0.36180000000000001</v>
      </c>
      <c r="D207" s="460">
        <v>-3.6381999999999999</v>
      </c>
      <c r="E207" s="461">
        <v>9.0450000000000003E-2</v>
      </c>
      <c r="F207" s="459">
        <v>0.36065606001099998</v>
      </c>
      <c r="G207" s="460">
        <v>0.180328030005</v>
      </c>
      <c r="H207" s="462">
        <v>0</v>
      </c>
      <c r="I207" s="459">
        <v>0</v>
      </c>
      <c r="J207" s="460">
        <v>-0.180328030005</v>
      </c>
      <c r="K207" s="463">
        <v>0</v>
      </c>
    </row>
    <row r="208" spans="1:11" ht="14.4" customHeight="1" thickBot="1" x14ac:dyDescent="0.35">
      <c r="A208" s="480" t="s">
        <v>470</v>
      </c>
      <c r="B208" s="464">
        <v>35048</v>
      </c>
      <c r="C208" s="464">
        <v>34482.800369999997</v>
      </c>
      <c r="D208" s="465">
        <v>-565.19962999998802</v>
      </c>
      <c r="E208" s="471">
        <v>0.98387355540900001</v>
      </c>
      <c r="F208" s="464">
        <v>35641.606291643897</v>
      </c>
      <c r="G208" s="465">
        <v>17820.803145821999</v>
      </c>
      <c r="H208" s="467">
        <v>2962.5869400000001</v>
      </c>
      <c r="I208" s="464">
        <v>18517.73301</v>
      </c>
      <c r="J208" s="465">
        <v>696.92986417803002</v>
      </c>
      <c r="K208" s="472">
        <v>0.51955382870400002</v>
      </c>
    </row>
    <row r="209" spans="1:11" ht="14.4" customHeight="1" thickBot="1" x14ac:dyDescent="0.35">
      <c r="A209" s="481" t="s">
        <v>471</v>
      </c>
      <c r="B209" s="459">
        <v>17289</v>
      </c>
      <c r="C209" s="459">
        <v>14265.827289999999</v>
      </c>
      <c r="D209" s="460">
        <v>-3023.1727099999898</v>
      </c>
      <c r="E209" s="461">
        <v>0.82513894904200003</v>
      </c>
      <c r="F209" s="459">
        <v>15099.49930286</v>
      </c>
      <c r="G209" s="460">
        <v>7549.7496514299801</v>
      </c>
      <c r="H209" s="462">
        <v>1216.3388299999999</v>
      </c>
      <c r="I209" s="459">
        <v>8074.4977500000005</v>
      </c>
      <c r="J209" s="460">
        <v>524.74809857002003</v>
      </c>
      <c r="K209" s="463">
        <v>0.534752682062</v>
      </c>
    </row>
    <row r="210" spans="1:11" ht="14.4" customHeight="1" thickBot="1" x14ac:dyDescent="0.35">
      <c r="A210" s="481" t="s">
        <v>472</v>
      </c>
      <c r="B210" s="459">
        <v>17759</v>
      </c>
      <c r="C210" s="459">
        <v>20216.97308</v>
      </c>
      <c r="D210" s="460">
        <v>2457.9730800000002</v>
      </c>
      <c r="E210" s="461">
        <v>1.138407178332</v>
      </c>
      <c r="F210" s="459">
        <v>20542.106988783999</v>
      </c>
      <c r="G210" s="460">
        <v>10271.053494391999</v>
      </c>
      <c r="H210" s="462">
        <v>1746.24811</v>
      </c>
      <c r="I210" s="459">
        <v>10443.235259999999</v>
      </c>
      <c r="J210" s="460">
        <v>172.181765608006</v>
      </c>
      <c r="K210" s="463">
        <v>0.50838189411099999</v>
      </c>
    </row>
    <row r="211" spans="1:11" ht="14.4" customHeight="1" thickBot="1" x14ac:dyDescent="0.35">
      <c r="A211" s="480" t="s">
        <v>473</v>
      </c>
      <c r="B211" s="464">
        <v>0</v>
      </c>
      <c r="C211" s="464">
        <v>1037.41311</v>
      </c>
      <c r="D211" s="465">
        <v>1037.41311</v>
      </c>
      <c r="E211" s="466" t="s">
        <v>271</v>
      </c>
      <c r="F211" s="464">
        <v>0</v>
      </c>
      <c r="G211" s="465">
        <v>0</v>
      </c>
      <c r="H211" s="467">
        <v>573.05873999999994</v>
      </c>
      <c r="I211" s="464">
        <v>1013.05076</v>
      </c>
      <c r="J211" s="465">
        <v>1013.05076</v>
      </c>
      <c r="K211" s="468" t="s">
        <v>271</v>
      </c>
    </row>
    <row r="212" spans="1:11" ht="14.4" customHeight="1" thickBot="1" x14ac:dyDescent="0.35">
      <c r="A212" s="481" t="s">
        <v>474</v>
      </c>
      <c r="B212" s="459">
        <v>0</v>
      </c>
      <c r="C212" s="459">
        <v>790.75989000000004</v>
      </c>
      <c r="D212" s="460">
        <v>790.75989000000004</v>
      </c>
      <c r="E212" s="469" t="s">
        <v>271</v>
      </c>
      <c r="F212" s="459">
        <v>0</v>
      </c>
      <c r="G212" s="460">
        <v>0</v>
      </c>
      <c r="H212" s="462">
        <v>465.56806999999998</v>
      </c>
      <c r="I212" s="459">
        <v>465.56806999999998</v>
      </c>
      <c r="J212" s="460">
        <v>465.56806999999998</v>
      </c>
      <c r="K212" s="470" t="s">
        <v>271</v>
      </c>
    </row>
    <row r="213" spans="1:11" ht="14.4" customHeight="1" thickBot="1" x14ac:dyDescent="0.35">
      <c r="A213" s="481" t="s">
        <v>475</v>
      </c>
      <c r="B213" s="459">
        <v>0</v>
      </c>
      <c r="C213" s="459">
        <v>246.65322</v>
      </c>
      <c r="D213" s="460">
        <v>246.65322</v>
      </c>
      <c r="E213" s="469" t="s">
        <v>271</v>
      </c>
      <c r="F213" s="459">
        <v>0</v>
      </c>
      <c r="G213" s="460">
        <v>0</v>
      </c>
      <c r="H213" s="462">
        <v>107.49066999999999</v>
      </c>
      <c r="I213" s="459">
        <v>547.48269000000005</v>
      </c>
      <c r="J213" s="460">
        <v>547.48269000000005</v>
      </c>
      <c r="K213" s="470" t="s">
        <v>271</v>
      </c>
    </row>
    <row r="214" spans="1:11" ht="14.4" customHeight="1" thickBot="1" x14ac:dyDescent="0.35">
      <c r="A214" s="479" t="s">
        <v>476</v>
      </c>
      <c r="B214" s="459">
        <v>0.20155962313</v>
      </c>
      <c r="C214" s="459">
        <v>0</v>
      </c>
      <c r="D214" s="460">
        <v>-0.20155962313</v>
      </c>
      <c r="E214" s="461">
        <v>0</v>
      </c>
      <c r="F214" s="459">
        <v>0</v>
      </c>
      <c r="G214" s="460">
        <v>0</v>
      </c>
      <c r="H214" s="462">
        <v>0</v>
      </c>
      <c r="I214" s="459">
        <v>0</v>
      </c>
      <c r="J214" s="460">
        <v>0</v>
      </c>
      <c r="K214" s="463">
        <v>0</v>
      </c>
    </row>
    <row r="215" spans="1:11" ht="14.4" customHeight="1" thickBot="1" x14ac:dyDescent="0.35">
      <c r="A215" s="480" t="s">
        <v>477</v>
      </c>
      <c r="B215" s="464">
        <v>0.20155962313</v>
      </c>
      <c r="C215" s="464">
        <v>0</v>
      </c>
      <c r="D215" s="465">
        <v>-0.20155962313</v>
      </c>
      <c r="E215" s="471">
        <v>0</v>
      </c>
      <c r="F215" s="464">
        <v>0</v>
      </c>
      <c r="G215" s="465">
        <v>0</v>
      </c>
      <c r="H215" s="467">
        <v>0</v>
      </c>
      <c r="I215" s="464">
        <v>0</v>
      </c>
      <c r="J215" s="465">
        <v>0</v>
      </c>
      <c r="K215" s="472">
        <v>0</v>
      </c>
    </row>
    <row r="216" spans="1:11" ht="14.4" customHeight="1" thickBot="1" x14ac:dyDescent="0.35">
      <c r="A216" s="481" t="s">
        <v>478</v>
      </c>
      <c r="B216" s="459">
        <v>0.20155962313</v>
      </c>
      <c r="C216" s="459">
        <v>0</v>
      </c>
      <c r="D216" s="460">
        <v>-0.20155962313</v>
      </c>
      <c r="E216" s="461">
        <v>0</v>
      </c>
      <c r="F216" s="459">
        <v>0</v>
      </c>
      <c r="G216" s="460">
        <v>0</v>
      </c>
      <c r="H216" s="462">
        <v>0</v>
      </c>
      <c r="I216" s="459">
        <v>0</v>
      </c>
      <c r="J216" s="460">
        <v>0</v>
      </c>
      <c r="K216" s="463">
        <v>0</v>
      </c>
    </row>
    <row r="217" spans="1:11" ht="14.4" customHeight="1" thickBot="1" x14ac:dyDescent="0.35">
      <c r="A217" s="478" t="s">
        <v>479</v>
      </c>
      <c r="B217" s="459">
        <v>58392.563243224497</v>
      </c>
      <c r="C217" s="459">
        <v>60310.478900000002</v>
      </c>
      <c r="D217" s="460">
        <v>1917.9156567755599</v>
      </c>
      <c r="E217" s="461">
        <v>1.032845204085</v>
      </c>
      <c r="F217" s="459">
        <v>45792.204012689603</v>
      </c>
      <c r="G217" s="460">
        <v>22896.102006344801</v>
      </c>
      <c r="H217" s="462">
        <v>1230.0581199999999</v>
      </c>
      <c r="I217" s="459">
        <v>24404.360919999999</v>
      </c>
      <c r="J217" s="460">
        <v>1508.2589136551901</v>
      </c>
      <c r="K217" s="463">
        <v>0.53293702380499997</v>
      </c>
    </row>
    <row r="218" spans="1:11" ht="14.4" customHeight="1" thickBot="1" x14ac:dyDescent="0.35">
      <c r="A218" s="479" t="s">
        <v>480</v>
      </c>
      <c r="B218" s="459">
        <v>58050</v>
      </c>
      <c r="C218" s="459">
        <v>54970.428249999997</v>
      </c>
      <c r="D218" s="460">
        <v>-3079.5717499999801</v>
      </c>
      <c r="E218" s="461">
        <v>0.94694966838899997</v>
      </c>
      <c r="F218" s="459">
        <v>45390</v>
      </c>
      <c r="G218" s="460">
        <v>22695</v>
      </c>
      <c r="H218" s="462">
        <v>1195.0015000000001</v>
      </c>
      <c r="I218" s="459">
        <v>24099.473600000001</v>
      </c>
      <c r="J218" s="460">
        <v>1404.4736</v>
      </c>
      <c r="K218" s="463">
        <v>0.53094235734700002</v>
      </c>
    </row>
    <row r="219" spans="1:11" ht="14.4" customHeight="1" thickBot="1" x14ac:dyDescent="0.35">
      <c r="A219" s="480" t="s">
        <v>481</v>
      </c>
      <c r="B219" s="464">
        <v>58050</v>
      </c>
      <c r="C219" s="464">
        <v>54970.428249999997</v>
      </c>
      <c r="D219" s="465">
        <v>-3079.5717499999801</v>
      </c>
      <c r="E219" s="471">
        <v>0.94694966838899997</v>
      </c>
      <c r="F219" s="464">
        <v>45390</v>
      </c>
      <c r="G219" s="465">
        <v>22695</v>
      </c>
      <c r="H219" s="467">
        <v>1195.0015000000001</v>
      </c>
      <c r="I219" s="464">
        <v>24099.473600000001</v>
      </c>
      <c r="J219" s="465">
        <v>1404.4736</v>
      </c>
      <c r="K219" s="472">
        <v>0.53094235734700002</v>
      </c>
    </row>
    <row r="220" spans="1:11" ht="14.4" customHeight="1" thickBot="1" x14ac:dyDescent="0.35">
      <c r="A220" s="481" t="s">
        <v>482</v>
      </c>
      <c r="B220" s="459">
        <v>20950</v>
      </c>
      <c r="C220" s="459">
        <v>12349.5445</v>
      </c>
      <c r="D220" s="460">
        <v>-8600.4555</v>
      </c>
      <c r="E220" s="461">
        <v>0.58947706443900005</v>
      </c>
      <c r="F220" s="459">
        <v>14740</v>
      </c>
      <c r="G220" s="460">
        <v>7370</v>
      </c>
      <c r="H220" s="462">
        <v>1122.6914999999999</v>
      </c>
      <c r="I220" s="459">
        <v>6719.2079999999996</v>
      </c>
      <c r="J220" s="460">
        <v>-650.79200000000003</v>
      </c>
      <c r="K220" s="463">
        <v>0.455848575305</v>
      </c>
    </row>
    <row r="221" spans="1:11" ht="14.4" customHeight="1" thickBot="1" x14ac:dyDescent="0.35">
      <c r="A221" s="481" t="s">
        <v>483</v>
      </c>
      <c r="B221" s="459">
        <v>37000</v>
      </c>
      <c r="C221" s="459">
        <v>42448.350149999998</v>
      </c>
      <c r="D221" s="460">
        <v>5448.3501500000102</v>
      </c>
      <c r="E221" s="461">
        <v>1.1472527067560001</v>
      </c>
      <c r="F221" s="459">
        <v>30590</v>
      </c>
      <c r="G221" s="460">
        <v>15295</v>
      </c>
      <c r="H221" s="462">
        <v>72.31</v>
      </c>
      <c r="I221" s="459">
        <v>17337.211599999999</v>
      </c>
      <c r="J221" s="460">
        <v>2042.2116000000001</v>
      </c>
      <c r="K221" s="463">
        <v>0.56676075841700002</v>
      </c>
    </row>
    <row r="222" spans="1:11" ht="14.4" customHeight="1" thickBot="1" x14ac:dyDescent="0.35">
      <c r="A222" s="481" t="s">
        <v>484</v>
      </c>
      <c r="B222" s="459">
        <v>100</v>
      </c>
      <c r="C222" s="459">
        <v>172.53360000000001</v>
      </c>
      <c r="D222" s="460">
        <v>72.533600000000007</v>
      </c>
      <c r="E222" s="461">
        <v>1.725336</v>
      </c>
      <c r="F222" s="459">
        <v>60</v>
      </c>
      <c r="G222" s="460">
        <v>30</v>
      </c>
      <c r="H222" s="462">
        <v>0</v>
      </c>
      <c r="I222" s="459">
        <v>43.054000000000002</v>
      </c>
      <c r="J222" s="460">
        <v>13.054</v>
      </c>
      <c r="K222" s="463">
        <v>0.717566666666</v>
      </c>
    </row>
    <row r="223" spans="1:11" ht="14.4" customHeight="1" thickBot="1" x14ac:dyDescent="0.35">
      <c r="A223" s="479" t="s">
        <v>485</v>
      </c>
      <c r="B223" s="459">
        <v>0</v>
      </c>
      <c r="C223" s="459">
        <v>95.735799999999998</v>
      </c>
      <c r="D223" s="460">
        <v>95.735799999999998</v>
      </c>
      <c r="E223" s="469" t="s">
        <v>271</v>
      </c>
      <c r="F223" s="459">
        <v>0</v>
      </c>
      <c r="G223" s="460">
        <v>0</v>
      </c>
      <c r="H223" s="462">
        <v>1.5</v>
      </c>
      <c r="I223" s="459">
        <v>87.492999999999995</v>
      </c>
      <c r="J223" s="460">
        <v>87.492999999999995</v>
      </c>
      <c r="K223" s="470" t="s">
        <v>271</v>
      </c>
    </row>
    <row r="224" spans="1:11" ht="14.4" customHeight="1" thickBot="1" x14ac:dyDescent="0.35">
      <c r="A224" s="480" t="s">
        <v>486</v>
      </c>
      <c r="B224" s="464">
        <v>0</v>
      </c>
      <c r="C224" s="464">
        <v>37.485799999999998</v>
      </c>
      <c r="D224" s="465">
        <v>37.485799999999998</v>
      </c>
      <c r="E224" s="466" t="s">
        <v>271</v>
      </c>
      <c r="F224" s="464">
        <v>0</v>
      </c>
      <c r="G224" s="465">
        <v>0</v>
      </c>
      <c r="H224" s="467">
        <v>0</v>
      </c>
      <c r="I224" s="464">
        <v>57.243000000000002</v>
      </c>
      <c r="J224" s="465">
        <v>57.243000000000002</v>
      </c>
      <c r="K224" s="468" t="s">
        <v>303</v>
      </c>
    </row>
    <row r="225" spans="1:11" ht="14.4" customHeight="1" thickBot="1" x14ac:dyDescent="0.35">
      <c r="A225" s="481" t="s">
        <v>487</v>
      </c>
      <c r="B225" s="459">
        <v>0</v>
      </c>
      <c r="C225" s="459">
        <v>37.485799999999998</v>
      </c>
      <c r="D225" s="460">
        <v>37.485799999999998</v>
      </c>
      <c r="E225" s="469" t="s">
        <v>271</v>
      </c>
      <c r="F225" s="459">
        <v>0</v>
      </c>
      <c r="G225" s="460">
        <v>0</v>
      </c>
      <c r="H225" s="462">
        <v>0</v>
      </c>
      <c r="I225" s="459">
        <v>57.243000000000002</v>
      </c>
      <c r="J225" s="460">
        <v>57.243000000000002</v>
      </c>
      <c r="K225" s="470" t="s">
        <v>303</v>
      </c>
    </row>
    <row r="226" spans="1:11" ht="14.4" customHeight="1" thickBot="1" x14ac:dyDescent="0.35">
      <c r="A226" s="480" t="s">
        <v>488</v>
      </c>
      <c r="B226" s="464">
        <v>0</v>
      </c>
      <c r="C226" s="464">
        <v>58.25</v>
      </c>
      <c r="D226" s="465">
        <v>58.25</v>
      </c>
      <c r="E226" s="466" t="s">
        <v>303</v>
      </c>
      <c r="F226" s="464">
        <v>0</v>
      </c>
      <c r="G226" s="465">
        <v>0</v>
      </c>
      <c r="H226" s="467">
        <v>1.5</v>
      </c>
      <c r="I226" s="464">
        <v>30.25</v>
      </c>
      <c r="J226" s="465">
        <v>30.25</v>
      </c>
      <c r="K226" s="468" t="s">
        <v>271</v>
      </c>
    </row>
    <row r="227" spans="1:11" ht="14.4" customHeight="1" thickBot="1" x14ac:dyDescent="0.35">
      <c r="A227" s="481" t="s">
        <v>489</v>
      </c>
      <c r="B227" s="459">
        <v>0</v>
      </c>
      <c r="C227" s="459">
        <v>58.25</v>
      </c>
      <c r="D227" s="460">
        <v>58.25</v>
      </c>
      <c r="E227" s="469" t="s">
        <v>303</v>
      </c>
      <c r="F227" s="459">
        <v>0</v>
      </c>
      <c r="G227" s="460">
        <v>0</v>
      </c>
      <c r="H227" s="462">
        <v>1.5</v>
      </c>
      <c r="I227" s="459">
        <v>30.25</v>
      </c>
      <c r="J227" s="460">
        <v>30.25</v>
      </c>
      <c r="K227" s="470" t="s">
        <v>271</v>
      </c>
    </row>
    <row r="228" spans="1:11" ht="14.4" customHeight="1" thickBot="1" x14ac:dyDescent="0.35">
      <c r="A228" s="482" t="s">
        <v>490</v>
      </c>
      <c r="B228" s="464">
        <v>342.56324322446699</v>
      </c>
      <c r="C228" s="464">
        <v>5244.3148499999998</v>
      </c>
      <c r="D228" s="465">
        <v>4901.7516067755296</v>
      </c>
      <c r="E228" s="471">
        <v>15.309041333905</v>
      </c>
      <c r="F228" s="464">
        <v>402.20401268962502</v>
      </c>
      <c r="G228" s="465">
        <v>201.102006344812</v>
      </c>
      <c r="H228" s="467">
        <v>33.556620000000002</v>
      </c>
      <c r="I228" s="464">
        <v>217.39431999999999</v>
      </c>
      <c r="J228" s="465">
        <v>16.292313655187002</v>
      </c>
      <c r="K228" s="472">
        <v>0.54050758605299998</v>
      </c>
    </row>
    <row r="229" spans="1:11" ht="14.4" customHeight="1" thickBot="1" x14ac:dyDescent="0.35">
      <c r="A229" s="480" t="s">
        <v>491</v>
      </c>
      <c r="B229" s="464">
        <v>0</v>
      </c>
      <c r="C229" s="464">
        <v>4878.2031999999999</v>
      </c>
      <c r="D229" s="465">
        <v>4878.2031999999999</v>
      </c>
      <c r="E229" s="466" t="s">
        <v>271</v>
      </c>
      <c r="F229" s="464">
        <v>0</v>
      </c>
      <c r="G229" s="465">
        <v>0</v>
      </c>
      <c r="H229" s="467">
        <v>-1.3799999999999999E-3</v>
      </c>
      <c r="I229" s="464">
        <v>3.0815199999999998</v>
      </c>
      <c r="J229" s="465">
        <v>3.0815199999999998</v>
      </c>
      <c r="K229" s="468" t="s">
        <v>271</v>
      </c>
    </row>
    <row r="230" spans="1:11" ht="14.4" customHeight="1" thickBot="1" x14ac:dyDescent="0.35">
      <c r="A230" s="481" t="s">
        <v>492</v>
      </c>
      <c r="B230" s="459">
        <v>0</v>
      </c>
      <c r="C230" s="459">
        <v>1.9779999999999999E-2</v>
      </c>
      <c r="D230" s="460">
        <v>1.9779999999999999E-2</v>
      </c>
      <c r="E230" s="469" t="s">
        <v>271</v>
      </c>
      <c r="F230" s="459">
        <v>0</v>
      </c>
      <c r="G230" s="460">
        <v>0</v>
      </c>
      <c r="H230" s="462">
        <v>-1.3799999999999999E-3</v>
      </c>
      <c r="I230" s="459">
        <v>-5.9100000000000003E-3</v>
      </c>
      <c r="J230" s="460">
        <v>-5.9100000000000003E-3</v>
      </c>
      <c r="K230" s="470" t="s">
        <v>271</v>
      </c>
    </row>
    <row r="231" spans="1:11" ht="14.4" customHeight="1" thickBot="1" x14ac:dyDescent="0.35">
      <c r="A231" s="481" t="s">
        <v>493</v>
      </c>
      <c r="B231" s="459">
        <v>0</v>
      </c>
      <c r="C231" s="459">
        <v>4878.1834200000003</v>
      </c>
      <c r="D231" s="460">
        <v>4878.1834200000003</v>
      </c>
      <c r="E231" s="469" t="s">
        <v>271</v>
      </c>
      <c r="F231" s="459">
        <v>0</v>
      </c>
      <c r="G231" s="460">
        <v>0</v>
      </c>
      <c r="H231" s="462">
        <v>0</v>
      </c>
      <c r="I231" s="459">
        <v>0</v>
      </c>
      <c r="J231" s="460">
        <v>0</v>
      </c>
      <c r="K231" s="470" t="s">
        <v>271</v>
      </c>
    </row>
    <row r="232" spans="1:11" ht="14.4" customHeight="1" thickBot="1" x14ac:dyDescent="0.35">
      <c r="A232" s="481" t="s">
        <v>494</v>
      </c>
      <c r="B232" s="459">
        <v>0</v>
      </c>
      <c r="C232" s="459">
        <v>0</v>
      </c>
      <c r="D232" s="460">
        <v>0</v>
      </c>
      <c r="E232" s="461">
        <v>1</v>
      </c>
      <c r="F232" s="459">
        <v>0</v>
      </c>
      <c r="G232" s="460">
        <v>0</v>
      </c>
      <c r="H232" s="462">
        <v>0</v>
      </c>
      <c r="I232" s="459">
        <v>3.0874299999999999</v>
      </c>
      <c r="J232" s="460">
        <v>3.0874299999999999</v>
      </c>
      <c r="K232" s="470" t="s">
        <v>303</v>
      </c>
    </row>
    <row r="233" spans="1:11" ht="14.4" customHeight="1" thickBot="1" x14ac:dyDescent="0.35">
      <c r="A233" s="480" t="s">
        <v>495</v>
      </c>
      <c r="B233" s="464">
        <v>342.56324322446699</v>
      </c>
      <c r="C233" s="464">
        <v>349.13465000000002</v>
      </c>
      <c r="D233" s="465">
        <v>6.571406775532</v>
      </c>
      <c r="E233" s="471">
        <v>1.019183046942</v>
      </c>
      <c r="F233" s="464">
        <v>402.20401268962502</v>
      </c>
      <c r="G233" s="465">
        <v>201.102006344812</v>
      </c>
      <c r="H233" s="467">
        <v>13.734</v>
      </c>
      <c r="I233" s="464">
        <v>170.37880000000001</v>
      </c>
      <c r="J233" s="465">
        <v>-30.723206344811999</v>
      </c>
      <c r="K233" s="472">
        <v>0.42361287959400001</v>
      </c>
    </row>
    <row r="234" spans="1:11" ht="14.4" customHeight="1" thickBot="1" x14ac:dyDescent="0.35">
      <c r="A234" s="481" t="s">
        <v>496</v>
      </c>
      <c r="B234" s="459">
        <v>320</v>
      </c>
      <c r="C234" s="459">
        <v>271.49400000000003</v>
      </c>
      <c r="D234" s="460">
        <v>-48.505999999998998</v>
      </c>
      <c r="E234" s="461">
        <v>0.84841875</v>
      </c>
      <c r="F234" s="459">
        <v>300</v>
      </c>
      <c r="G234" s="460">
        <v>150</v>
      </c>
      <c r="H234" s="462">
        <v>9.2240000000000002</v>
      </c>
      <c r="I234" s="459">
        <v>135.76499999999999</v>
      </c>
      <c r="J234" s="460">
        <v>-14.234999999998999</v>
      </c>
      <c r="K234" s="463">
        <v>0.45255000000000001</v>
      </c>
    </row>
    <row r="235" spans="1:11" ht="14.4" customHeight="1" thickBot="1" x14ac:dyDescent="0.35">
      <c r="A235" s="481" t="s">
        <v>497</v>
      </c>
      <c r="B235" s="459">
        <v>0</v>
      </c>
      <c r="C235" s="459">
        <v>1.847</v>
      </c>
      <c r="D235" s="460">
        <v>1.847</v>
      </c>
      <c r="E235" s="469" t="s">
        <v>271</v>
      </c>
      <c r="F235" s="459">
        <v>3.4837147734989999</v>
      </c>
      <c r="G235" s="460">
        <v>1.7418573867489999</v>
      </c>
      <c r="H235" s="462">
        <v>3.2000000000000001E-2</v>
      </c>
      <c r="I235" s="459">
        <v>0.74299999999999999</v>
      </c>
      <c r="J235" s="460">
        <v>-0.99885738674900004</v>
      </c>
      <c r="K235" s="463">
        <v>0.21327808052800001</v>
      </c>
    </row>
    <row r="236" spans="1:11" ht="14.4" customHeight="1" thickBot="1" x14ac:dyDescent="0.35">
      <c r="A236" s="481" t="s">
        <v>498</v>
      </c>
      <c r="B236" s="459">
        <v>12.412900494375</v>
      </c>
      <c r="C236" s="459">
        <v>43.116</v>
      </c>
      <c r="D236" s="460">
        <v>30.703099505623999</v>
      </c>
      <c r="E236" s="461">
        <v>3.4734830928139999</v>
      </c>
      <c r="F236" s="459">
        <v>48.620664329004001</v>
      </c>
      <c r="G236" s="460">
        <v>24.310332164502</v>
      </c>
      <c r="H236" s="462">
        <v>4.4779999999999998</v>
      </c>
      <c r="I236" s="459">
        <v>29.408000000000001</v>
      </c>
      <c r="J236" s="460">
        <v>5.097667835497</v>
      </c>
      <c r="K236" s="463">
        <v>0.60484570513000002</v>
      </c>
    </row>
    <row r="237" spans="1:11" ht="14.4" customHeight="1" thickBot="1" x14ac:dyDescent="0.35">
      <c r="A237" s="481" t="s">
        <v>499</v>
      </c>
      <c r="B237" s="459">
        <v>10.150342730091999</v>
      </c>
      <c r="C237" s="459">
        <v>32.67765</v>
      </c>
      <c r="D237" s="460">
        <v>22.527307269906998</v>
      </c>
      <c r="E237" s="461">
        <v>3.2193641997050002</v>
      </c>
      <c r="F237" s="459">
        <v>50.099633587120003</v>
      </c>
      <c r="G237" s="460">
        <v>25.049816793560002</v>
      </c>
      <c r="H237" s="462">
        <v>0</v>
      </c>
      <c r="I237" s="459">
        <v>4.4627999999999997</v>
      </c>
      <c r="J237" s="460">
        <v>-20.58701679356</v>
      </c>
      <c r="K237" s="463">
        <v>8.9078495797999993E-2</v>
      </c>
    </row>
    <row r="238" spans="1:11" ht="14.4" customHeight="1" thickBot="1" x14ac:dyDescent="0.35">
      <c r="A238" s="480" t="s">
        <v>500</v>
      </c>
      <c r="B238" s="464">
        <v>0</v>
      </c>
      <c r="C238" s="464">
        <v>16.977</v>
      </c>
      <c r="D238" s="465">
        <v>16.977</v>
      </c>
      <c r="E238" s="466" t="s">
        <v>271</v>
      </c>
      <c r="F238" s="464">
        <v>0</v>
      </c>
      <c r="G238" s="465">
        <v>0</v>
      </c>
      <c r="H238" s="467">
        <v>19.824000000000002</v>
      </c>
      <c r="I238" s="464">
        <v>43.933999999999997</v>
      </c>
      <c r="J238" s="465">
        <v>43.933999999999997</v>
      </c>
      <c r="K238" s="468" t="s">
        <v>271</v>
      </c>
    </row>
    <row r="239" spans="1:11" ht="14.4" customHeight="1" thickBot="1" x14ac:dyDescent="0.35">
      <c r="A239" s="481" t="s">
        <v>501</v>
      </c>
      <c r="B239" s="459">
        <v>0</v>
      </c>
      <c r="C239" s="459">
        <v>16.977</v>
      </c>
      <c r="D239" s="460">
        <v>16.977</v>
      </c>
      <c r="E239" s="469" t="s">
        <v>271</v>
      </c>
      <c r="F239" s="459">
        <v>0</v>
      </c>
      <c r="G239" s="460">
        <v>0</v>
      </c>
      <c r="H239" s="462">
        <v>19.824000000000002</v>
      </c>
      <c r="I239" s="459">
        <v>43.933999999999997</v>
      </c>
      <c r="J239" s="460">
        <v>43.933999999999997</v>
      </c>
      <c r="K239" s="470" t="s">
        <v>271</v>
      </c>
    </row>
    <row r="240" spans="1:11" ht="14.4" customHeight="1" thickBot="1" x14ac:dyDescent="0.35">
      <c r="A240" s="478" t="s">
        <v>502</v>
      </c>
      <c r="B240" s="459">
        <v>0</v>
      </c>
      <c r="C240" s="459">
        <v>0</v>
      </c>
      <c r="D240" s="460">
        <v>0</v>
      </c>
      <c r="E240" s="461">
        <v>1</v>
      </c>
      <c r="F240" s="459">
        <v>0</v>
      </c>
      <c r="G240" s="460">
        <v>0</v>
      </c>
      <c r="H240" s="462">
        <v>6.5909999999999996E-2</v>
      </c>
      <c r="I240" s="459">
        <v>6.5909999999999996E-2</v>
      </c>
      <c r="J240" s="460">
        <v>6.5909999999999996E-2</v>
      </c>
      <c r="K240" s="470" t="s">
        <v>303</v>
      </c>
    </row>
    <row r="241" spans="1:11" ht="14.4" customHeight="1" thickBot="1" x14ac:dyDescent="0.35">
      <c r="A241" s="482" t="s">
        <v>503</v>
      </c>
      <c r="B241" s="464">
        <v>0</v>
      </c>
      <c r="C241" s="464">
        <v>0</v>
      </c>
      <c r="D241" s="465">
        <v>0</v>
      </c>
      <c r="E241" s="471">
        <v>1</v>
      </c>
      <c r="F241" s="464">
        <v>0</v>
      </c>
      <c r="G241" s="465">
        <v>0</v>
      </c>
      <c r="H241" s="467">
        <v>6.5909999999999996E-2</v>
      </c>
      <c r="I241" s="464">
        <v>6.5909999999999996E-2</v>
      </c>
      <c r="J241" s="465">
        <v>6.5909999999999996E-2</v>
      </c>
      <c r="K241" s="468" t="s">
        <v>303</v>
      </c>
    </row>
    <row r="242" spans="1:11" ht="14.4" customHeight="1" thickBot="1" x14ac:dyDescent="0.35">
      <c r="A242" s="480" t="s">
        <v>504</v>
      </c>
      <c r="B242" s="464">
        <v>0</v>
      </c>
      <c r="C242" s="464">
        <v>0</v>
      </c>
      <c r="D242" s="465">
        <v>0</v>
      </c>
      <c r="E242" s="471">
        <v>1</v>
      </c>
      <c r="F242" s="464">
        <v>0</v>
      </c>
      <c r="G242" s="465">
        <v>0</v>
      </c>
      <c r="H242" s="467">
        <v>6.5909999999999996E-2</v>
      </c>
      <c r="I242" s="464">
        <v>6.5909999999999996E-2</v>
      </c>
      <c r="J242" s="465">
        <v>6.5909999999999996E-2</v>
      </c>
      <c r="K242" s="468" t="s">
        <v>303</v>
      </c>
    </row>
    <row r="243" spans="1:11" ht="14.4" customHeight="1" thickBot="1" x14ac:dyDescent="0.35">
      <c r="A243" s="481" t="s">
        <v>505</v>
      </c>
      <c r="B243" s="459">
        <v>0</v>
      </c>
      <c r="C243" s="459">
        <v>0</v>
      </c>
      <c r="D243" s="460">
        <v>0</v>
      </c>
      <c r="E243" s="461">
        <v>1</v>
      </c>
      <c r="F243" s="459">
        <v>0</v>
      </c>
      <c r="G243" s="460">
        <v>0</v>
      </c>
      <c r="H243" s="462">
        <v>6.5909999999999996E-2</v>
      </c>
      <c r="I243" s="459">
        <v>6.5909999999999996E-2</v>
      </c>
      <c r="J243" s="460">
        <v>6.5909999999999996E-2</v>
      </c>
      <c r="K243" s="470" t="s">
        <v>303</v>
      </c>
    </row>
    <row r="244" spans="1:11" ht="14.4" customHeight="1" thickBot="1" x14ac:dyDescent="0.35">
      <c r="A244" s="478" t="s">
        <v>506</v>
      </c>
      <c r="B244" s="459">
        <v>550</v>
      </c>
      <c r="C244" s="459">
        <v>568.29999999999995</v>
      </c>
      <c r="D244" s="460">
        <v>18.3</v>
      </c>
      <c r="E244" s="461">
        <v>1.0332727272719999</v>
      </c>
      <c r="F244" s="459">
        <v>137.53441844366799</v>
      </c>
      <c r="G244" s="460">
        <v>68.767209221832999</v>
      </c>
      <c r="H244" s="462">
        <v>0</v>
      </c>
      <c r="I244" s="459">
        <v>0</v>
      </c>
      <c r="J244" s="460">
        <v>-68.767209221832999</v>
      </c>
      <c r="K244" s="463">
        <v>0</v>
      </c>
    </row>
    <row r="245" spans="1:11" ht="14.4" customHeight="1" thickBot="1" x14ac:dyDescent="0.35">
      <c r="A245" s="482" t="s">
        <v>507</v>
      </c>
      <c r="B245" s="464">
        <v>550</v>
      </c>
      <c r="C245" s="464">
        <v>568.29999999999995</v>
      </c>
      <c r="D245" s="465">
        <v>18.3</v>
      </c>
      <c r="E245" s="471">
        <v>1.0332727272719999</v>
      </c>
      <c r="F245" s="464">
        <v>137.53441844366799</v>
      </c>
      <c r="G245" s="465">
        <v>68.767209221832999</v>
      </c>
      <c r="H245" s="467">
        <v>0</v>
      </c>
      <c r="I245" s="464">
        <v>0</v>
      </c>
      <c r="J245" s="465">
        <v>-68.767209221832999</v>
      </c>
      <c r="K245" s="472">
        <v>0</v>
      </c>
    </row>
    <row r="246" spans="1:11" ht="14.4" customHeight="1" thickBot="1" x14ac:dyDescent="0.35">
      <c r="A246" s="480" t="s">
        <v>508</v>
      </c>
      <c r="B246" s="464">
        <v>550</v>
      </c>
      <c r="C246" s="464">
        <v>568.29999999999995</v>
      </c>
      <c r="D246" s="465">
        <v>18.3</v>
      </c>
      <c r="E246" s="471">
        <v>1.0332727272719999</v>
      </c>
      <c r="F246" s="464">
        <v>137.53441844366799</v>
      </c>
      <c r="G246" s="465">
        <v>68.767209221832999</v>
      </c>
      <c r="H246" s="467">
        <v>0</v>
      </c>
      <c r="I246" s="464">
        <v>0</v>
      </c>
      <c r="J246" s="465">
        <v>-68.767209221832999</v>
      </c>
      <c r="K246" s="472">
        <v>0</v>
      </c>
    </row>
    <row r="247" spans="1:11" ht="14.4" customHeight="1" thickBot="1" x14ac:dyDescent="0.35">
      <c r="A247" s="481" t="s">
        <v>509</v>
      </c>
      <c r="B247" s="459">
        <v>550</v>
      </c>
      <c r="C247" s="459">
        <v>568.29999999999995</v>
      </c>
      <c r="D247" s="460">
        <v>18.3</v>
      </c>
      <c r="E247" s="461">
        <v>1.0332727272719999</v>
      </c>
      <c r="F247" s="459">
        <v>137.53441844366799</v>
      </c>
      <c r="G247" s="460">
        <v>68.767209221832999</v>
      </c>
      <c r="H247" s="462">
        <v>0</v>
      </c>
      <c r="I247" s="459">
        <v>0</v>
      </c>
      <c r="J247" s="460">
        <v>-68.767209221832999</v>
      </c>
      <c r="K247" s="463">
        <v>0</v>
      </c>
    </row>
    <row r="248" spans="1:11" ht="14.4" customHeight="1" thickBot="1" x14ac:dyDescent="0.35">
      <c r="A248" s="477" t="s">
        <v>510</v>
      </c>
      <c r="B248" s="459">
        <v>6167.7225019821899</v>
      </c>
      <c r="C248" s="459">
        <v>7173.0129699999998</v>
      </c>
      <c r="D248" s="460">
        <v>1005.29046801781</v>
      </c>
      <c r="E248" s="461">
        <v>1.1629921689389999</v>
      </c>
      <c r="F248" s="459">
        <v>7424.3104121102597</v>
      </c>
      <c r="G248" s="460">
        <v>3712.1552060551298</v>
      </c>
      <c r="H248" s="462">
        <v>781.72996999999998</v>
      </c>
      <c r="I248" s="459">
        <v>3723.7303499999998</v>
      </c>
      <c r="J248" s="460">
        <v>11.575143944866999</v>
      </c>
      <c r="K248" s="463">
        <v>0.50155908674299998</v>
      </c>
    </row>
    <row r="249" spans="1:11" ht="14.4" customHeight="1" thickBot="1" x14ac:dyDescent="0.35">
      <c r="A249" s="483" t="s">
        <v>511</v>
      </c>
      <c r="B249" s="464">
        <v>6167.7225019821899</v>
      </c>
      <c r="C249" s="464">
        <v>7173.0129699999998</v>
      </c>
      <c r="D249" s="465">
        <v>1005.29046801781</v>
      </c>
      <c r="E249" s="471">
        <v>1.1629921689389999</v>
      </c>
      <c r="F249" s="464">
        <v>7424.3104121102597</v>
      </c>
      <c r="G249" s="465">
        <v>3712.1552060551298</v>
      </c>
      <c r="H249" s="467">
        <v>781.72996999999998</v>
      </c>
      <c r="I249" s="464">
        <v>3723.7303499999998</v>
      </c>
      <c r="J249" s="465">
        <v>11.575143944866999</v>
      </c>
      <c r="K249" s="472">
        <v>0.50155908674299998</v>
      </c>
    </row>
    <row r="250" spans="1:11" ht="14.4" customHeight="1" thickBot="1" x14ac:dyDescent="0.35">
      <c r="A250" s="482" t="s">
        <v>54</v>
      </c>
      <c r="B250" s="464">
        <v>6167.7225019821899</v>
      </c>
      <c r="C250" s="464">
        <v>7173.0129699999998</v>
      </c>
      <c r="D250" s="465">
        <v>1005.29046801781</v>
      </c>
      <c r="E250" s="471">
        <v>1.1629921689389999</v>
      </c>
      <c r="F250" s="464">
        <v>7424.3104121102597</v>
      </c>
      <c r="G250" s="465">
        <v>3712.1552060551298</v>
      </c>
      <c r="H250" s="467">
        <v>781.72996999999998</v>
      </c>
      <c r="I250" s="464">
        <v>3723.7303499999998</v>
      </c>
      <c r="J250" s="465">
        <v>11.575143944866999</v>
      </c>
      <c r="K250" s="472">
        <v>0.50155908674299998</v>
      </c>
    </row>
    <row r="251" spans="1:11" ht="14.4" customHeight="1" thickBot="1" x14ac:dyDescent="0.35">
      <c r="A251" s="484" t="s">
        <v>512</v>
      </c>
      <c r="B251" s="459">
        <v>2.2608349792050002</v>
      </c>
      <c r="C251" s="459">
        <v>5.9117800000000003</v>
      </c>
      <c r="D251" s="460">
        <v>3.650945020794</v>
      </c>
      <c r="E251" s="461">
        <v>2.6148657705549998</v>
      </c>
      <c r="F251" s="459">
        <v>0</v>
      </c>
      <c r="G251" s="460">
        <v>0</v>
      </c>
      <c r="H251" s="462">
        <v>0.43237999999999999</v>
      </c>
      <c r="I251" s="459">
        <v>1.00084</v>
      </c>
      <c r="J251" s="460">
        <v>1.00084</v>
      </c>
      <c r="K251" s="470" t="s">
        <v>303</v>
      </c>
    </row>
    <row r="252" spans="1:11" ht="14.4" customHeight="1" thickBot="1" x14ac:dyDescent="0.35">
      <c r="A252" s="481" t="s">
        <v>513</v>
      </c>
      <c r="B252" s="459">
        <v>2.2608349792050002</v>
      </c>
      <c r="C252" s="459">
        <v>5.9117800000000003</v>
      </c>
      <c r="D252" s="460">
        <v>3.650945020794</v>
      </c>
      <c r="E252" s="461">
        <v>2.6148657705549998</v>
      </c>
      <c r="F252" s="459">
        <v>0</v>
      </c>
      <c r="G252" s="460">
        <v>0</v>
      </c>
      <c r="H252" s="462">
        <v>0.43237999999999999</v>
      </c>
      <c r="I252" s="459">
        <v>1.00084</v>
      </c>
      <c r="J252" s="460">
        <v>1.00084</v>
      </c>
      <c r="K252" s="470" t="s">
        <v>303</v>
      </c>
    </row>
    <row r="253" spans="1:11" ht="14.4" customHeight="1" thickBot="1" x14ac:dyDescent="0.35">
      <c r="A253" s="480" t="s">
        <v>514</v>
      </c>
      <c r="B253" s="464">
        <v>68.334736658439994</v>
      </c>
      <c r="C253" s="464">
        <v>58.515000000000001</v>
      </c>
      <c r="D253" s="465">
        <v>-9.8197366584400001</v>
      </c>
      <c r="E253" s="471">
        <v>0.85629948780599996</v>
      </c>
      <c r="F253" s="464">
        <v>74.981380223356993</v>
      </c>
      <c r="G253" s="465">
        <v>37.490690111677999</v>
      </c>
      <c r="H253" s="467">
        <v>6.3</v>
      </c>
      <c r="I253" s="464">
        <v>32.103000000000002</v>
      </c>
      <c r="J253" s="465">
        <v>-5.3876901116780003</v>
      </c>
      <c r="K253" s="472">
        <v>0.42814629317699998</v>
      </c>
    </row>
    <row r="254" spans="1:11" ht="14.4" customHeight="1" thickBot="1" x14ac:dyDescent="0.35">
      <c r="A254" s="481" t="s">
        <v>515</v>
      </c>
      <c r="B254" s="459">
        <v>68.334736658439994</v>
      </c>
      <c r="C254" s="459">
        <v>58.515000000000001</v>
      </c>
      <c r="D254" s="460">
        <v>-9.8197366584400001</v>
      </c>
      <c r="E254" s="461">
        <v>0.85629948780599996</v>
      </c>
      <c r="F254" s="459">
        <v>74.981380223356993</v>
      </c>
      <c r="G254" s="460">
        <v>37.490690111677999</v>
      </c>
      <c r="H254" s="462">
        <v>6.3</v>
      </c>
      <c r="I254" s="459">
        <v>32.103000000000002</v>
      </c>
      <c r="J254" s="460">
        <v>-5.3876901116780003</v>
      </c>
      <c r="K254" s="463">
        <v>0.42814629317699998</v>
      </c>
    </row>
    <row r="255" spans="1:11" ht="14.4" customHeight="1" thickBot="1" x14ac:dyDescent="0.35">
      <c r="A255" s="480" t="s">
        <v>516</v>
      </c>
      <c r="B255" s="464">
        <v>485.84483036828198</v>
      </c>
      <c r="C255" s="464">
        <v>522.18335000000002</v>
      </c>
      <c r="D255" s="465">
        <v>36.338519631716999</v>
      </c>
      <c r="E255" s="471">
        <v>1.074794496844</v>
      </c>
      <c r="F255" s="464">
        <v>689.06840971677696</v>
      </c>
      <c r="G255" s="465">
        <v>344.53420485838899</v>
      </c>
      <c r="H255" s="467">
        <v>48.707599999999999</v>
      </c>
      <c r="I255" s="464">
        <v>300.56166999999999</v>
      </c>
      <c r="J255" s="465">
        <v>-43.972534858388002</v>
      </c>
      <c r="K255" s="472">
        <v>0.436185530727</v>
      </c>
    </row>
    <row r="256" spans="1:11" ht="14.4" customHeight="1" thickBot="1" x14ac:dyDescent="0.35">
      <c r="A256" s="481" t="s">
        <v>517</v>
      </c>
      <c r="B256" s="459">
        <v>0</v>
      </c>
      <c r="C256" s="459">
        <v>0.37</v>
      </c>
      <c r="D256" s="460">
        <v>0.37</v>
      </c>
      <c r="E256" s="469" t="s">
        <v>303</v>
      </c>
      <c r="F256" s="459">
        <v>1.8518983915859999</v>
      </c>
      <c r="G256" s="460">
        <v>0.92594919579299995</v>
      </c>
      <c r="H256" s="462">
        <v>0</v>
      </c>
      <c r="I256" s="459">
        <v>0.37</v>
      </c>
      <c r="J256" s="460">
        <v>-0.55594919579299995</v>
      </c>
      <c r="K256" s="463">
        <v>0.19979497886100001</v>
      </c>
    </row>
    <row r="257" spans="1:11" ht="14.4" customHeight="1" thickBot="1" x14ac:dyDescent="0.35">
      <c r="A257" s="481" t="s">
        <v>518</v>
      </c>
      <c r="B257" s="459">
        <v>8.5365753400039992</v>
      </c>
      <c r="C257" s="459">
        <v>24.7759</v>
      </c>
      <c r="D257" s="460">
        <v>16.239324659994999</v>
      </c>
      <c r="E257" s="461">
        <v>2.9023231229380002</v>
      </c>
      <c r="F257" s="459">
        <v>4.3393329464450003</v>
      </c>
      <c r="G257" s="460">
        <v>2.1696664732220001</v>
      </c>
      <c r="H257" s="462">
        <v>0</v>
      </c>
      <c r="I257" s="459">
        <v>2.5459999999999998</v>
      </c>
      <c r="J257" s="460">
        <v>0.37633352677699999</v>
      </c>
      <c r="K257" s="463">
        <v>0.58672612390400003</v>
      </c>
    </row>
    <row r="258" spans="1:11" ht="14.4" customHeight="1" thickBot="1" x14ac:dyDescent="0.35">
      <c r="A258" s="481" t="s">
        <v>519</v>
      </c>
      <c r="B258" s="459">
        <v>477.30825502827702</v>
      </c>
      <c r="C258" s="459">
        <v>497.03744999999998</v>
      </c>
      <c r="D258" s="460">
        <v>19.729194971721999</v>
      </c>
      <c r="E258" s="461">
        <v>1.0413342840049999</v>
      </c>
      <c r="F258" s="459">
        <v>682.87717837874504</v>
      </c>
      <c r="G258" s="460">
        <v>341.43858918937298</v>
      </c>
      <c r="H258" s="462">
        <v>48.707599999999999</v>
      </c>
      <c r="I258" s="459">
        <v>297.64567</v>
      </c>
      <c r="J258" s="460">
        <v>-43.792919189372</v>
      </c>
      <c r="K258" s="463">
        <v>0.43586999159399997</v>
      </c>
    </row>
    <row r="259" spans="1:11" ht="14.4" customHeight="1" thickBot="1" x14ac:dyDescent="0.35">
      <c r="A259" s="480" t="s">
        <v>520</v>
      </c>
      <c r="B259" s="464">
        <v>160.475190338609</v>
      </c>
      <c r="C259" s="464">
        <v>152.44471999999999</v>
      </c>
      <c r="D259" s="465">
        <v>-8.0304703386089997</v>
      </c>
      <c r="E259" s="471">
        <v>0.94995818156199996</v>
      </c>
      <c r="F259" s="464">
        <v>163.51723848013901</v>
      </c>
      <c r="G259" s="465">
        <v>81.758619240068995</v>
      </c>
      <c r="H259" s="467">
        <v>15.6943</v>
      </c>
      <c r="I259" s="464">
        <v>93.488200000000006</v>
      </c>
      <c r="J259" s="465">
        <v>11.72958075993</v>
      </c>
      <c r="K259" s="472">
        <v>0.57173299200100003</v>
      </c>
    </row>
    <row r="260" spans="1:11" ht="14.4" customHeight="1" thickBot="1" x14ac:dyDescent="0.35">
      <c r="A260" s="481" t="s">
        <v>521</v>
      </c>
      <c r="B260" s="459">
        <v>160.475190338609</v>
      </c>
      <c r="C260" s="459">
        <v>152.44471999999999</v>
      </c>
      <c r="D260" s="460">
        <v>-8.0304703386089997</v>
      </c>
      <c r="E260" s="461">
        <v>0.94995818156199996</v>
      </c>
      <c r="F260" s="459">
        <v>163.51723848013901</v>
      </c>
      <c r="G260" s="460">
        <v>81.758619240068995</v>
      </c>
      <c r="H260" s="462">
        <v>15.6943</v>
      </c>
      <c r="I260" s="459">
        <v>93.488200000000006</v>
      </c>
      <c r="J260" s="460">
        <v>11.72958075993</v>
      </c>
      <c r="K260" s="463">
        <v>0.57173299200100003</v>
      </c>
    </row>
    <row r="261" spans="1:11" ht="14.4" customHeight="1" thickBot="1" x14ac:dyDescent="0.35">
      <c r="A261" s="480" t="s">
        <v>522</v>
      </c>
      <c r="B261" s="464">
        <v>0</v>
      </c>
      <c r="C261" s="464">
        <v>0.56000000000000005</v>
      </c>
      <c r="D261" s="465">
        <v>0.56000000000000005</v>
      </c>
      <c r="E261" s="466" t="s">
        <v>303</v>
      </c>
      <c r="F261" s="464">
        <v>0</v>
      </c>
      <c r="G261" s="465">
        <v>0</v>
      </c>
      <c r="H261" s="467">
        <v>0.66</v>
      </c>
      <c r="I261" s="464">
        <v>0.66</v>
      </c>
      <c r="J261" s="465">
        <v>0.66</v>
      </c>
      <c r="K261" s="468" t="s">
        <v>303</v>
      </c>
    </row>
    <row r="262" spans="1:11" ht="14.4" customHeight="1" thickBot="1" x14ac:dyDescent="0.35">
      <c r="A262" s="481" t="s">
        <v>523</v>
      </c>
      <c r="B262" s="459">
        <v>0</v>
      </c>
      <c r="C262" s="459">
        <v>0.56000000000000005</v>
      </c>
      <c r="D262" s="460">
        <v>0.56000000000000005</v>
      </c>
      <c r="E262" s="469" t="s">
        <v>303</v>
      </c>
      <c r="F262" s="459">
        <v>0</v>
      </c>
      <c r="G262" s="460">
        <v>0</v>
      </c>
      <c r="H262" s="462">
        <v>0.66</v>
      </c>
      <c r="I262" s="459">
        <v>0.66</v>
      </c>
      <c r="J262" s="460">
        <v>0.66</v>
      </c>
      <c r="K262" s="470" t="s">
        <v>303</v>
      </c>
    </row>
    <row r="263" spans="1:11" ht="14.4" customHeight="1" thickBot="1" x14ac:dyDescent="0.35">
      <c r="A263" s="480" t="s">
        <v>524</v>
      </c>
      <c r="B263" s="464">
        <v>1702.3622588583401</v>
      </c>
      <c r="C263" s="464">
        <v>1745.7620099999999</v>
      </c>
      <c r="D263" s="465">
        <v>43.399751141663998</v>
      </c>
      <c r="E263" s="471">
        <v>1.0254938400539999</v>
      </c>
      <c r="F263" s="464">
        <v>2066.9207490912499</v>
      </c>
      <c r="G263" s="465">
        <v>1033.46037454562</v>
      </c>
      <c r="H263" s="467">
        <v>276.17043000000001</v>
      </c>
      <c r="I263" s="464">
        <v>910.28283999999996</v>
      </c>
      <c r="J263" s="465">
        <v>-123.177534545623</v>
      </c>
      <c r="K263" s="472">
        <v>0.44040529391299998</v>
      </c>
    </row>
    <row r="264" spans="1:11" ht="14.4" customHeight="1" thickBot="1" x14ac:dyDescent="0.35">
      <c r="A264" s="481" t="s">
        <v>525</v>
      </c>
      <c r="B264" s="459">
        <v>1702.3622588583401</v>
      </c>
      <c r="C264" s="459">
        <v>1745.7620099999999</v>
      </c>
      <c r="D264" s="460">
        <v>43.399751141663998</v>
      </c>
      <c r="E264" s="461">
        <v>1.0254938400539999</v>
      </c>
      <c r="F264" s="459">
        <v>2066.9207490912499</v>
      </c>
      <c r="G264" s="460">
        <v>1033.46037454562</v>
      </c>
      <c r="H264" s="462">
        <v>276.17043000000001</v>
      </c>
      <c r="I264" s="459">
        <v>910.28283999999996</v>
      </c>
      <c r="J264" s="460">
        <v>-123.177534545623</v>
      </c>
      <c r="K264" s="463">
        <v>0.44040529391299998</v>
      </c>
    </row>
    <row r="265" spans="1:11" ht="14.4" customHeight="1" thickBot="1" x14ac:dyDescent="0.35">
      <c r="A265" s="480" t="s">
        <v>526</v>
      </c>
      <c r="B265" s="464">
        <v>0</v>
      </c>
      <c r="C265" s="464">
        <v>450.81259999999997</v>
      </c>
      <c r="D265" s="465">
        <v>450.81259999999997</v>
      </c>
      <c r="E265" s="466" t="s">
        <v>303</v>
      </c>
      <c r="F265" s="464">
        <v>0</v>
      </c>
      <c r="G265" s="465">
        <v>0</v>
      </c>
      <c r="H265" s="467">
        <v>10.121</v>
      </c>
      <c r="I265" s="464">
        <v>37.996000000000002</v>
      </c>
      <c r="J265" s="465">
        <v>37.996000000000002</v>
      </c>
      <c r="K265" s="468" t="s">
        <v>303</v>
      </c>
    </row>
    <row r="266" spans="1:11" ht="14.4" customHeight="1" thickBot="1" x14ac:dyDescent="0.35">
      <c r="A266" s="481" t="s">
        <v>527</v>
      </c>
      <c r="B266" s="459">
        <v>0</v>
      </c>
      <c r="C266" s="459">
        <v>450.69400000000002</v>
      </c>
      <c r="D266" s="460">
        <v>450.69400000000002</v>
      </c>
      <c r="E266" s="469" t="s">
        <v>303</v>
      </c>
      <c r="F266" s="459">
        <v>0</v>
      </c>
      <c r="G266" s="460">
        <v>0</v>
      </c>
      <c r="H266" s="462">
        <v>10.121</v>
      </c>
      <c r="I266" s="459">
        <v>37.996000000000002</v>
      </c>
      <c r="J266" s="460">
        <v>37.996000000000002</v>
      </c>
      <c r="K266" s="470" t="s">
        <v>303</v>
      </c>
    </row>
    <row r="267" spans="1:11" ht="14.4" customHeight="1" thickBot="1" x14ac:dyDescent="0.35">
      <c r="A267" s="481" t="s">
        <v>528</v>
      </c>
      <c r="B267" s="459">
        <v>0</v>
      </c>
      <c r="C267" s="459">
        <v>0.1186</v>
      </c>
      <c r="D267" s="460">
        <v>0.1186</v>
      </c>
      <c r="E267" s="469" t="s">
        <v>303</v>
      </c>
      <c r="F267" s="459">
        <v>0</v>
      </c>
      <c r="G267" s="460">
        <v>0</v>
      </c>
      <c r="H267" s="462">
        <v>0</v>
      </c>
      <c r="I267" s="459">
        <v>0</v>
      </c>
      <c r="J267" s="460">
        <v>0</v>
      </c>
      <c r="K267" s="463">
        <v>0</v>
      </c>
    </row>
    <row r="268" spans="1:11" ht="14.4" customHeight="1" thickBot="1" x14ac:dyDescent="0.35">
      <c r="A268" s="480" t="s">
        <v>529</v>
      </c>
      <c r="B268" s="464">
        <v>3748.44465077932</v>
      </c>
      <c r="C268" s="464">
        <v>4236.8235100000002</v>
      </c>
      <c r="D268" s="465">
        <v>488.37885922068199</v>
      </c>
      <c r="E268" s="471">
        <v>1.1302884008480001</v>
      </c>
      <c r="F268" s="464">
        <v>4429.8226345987396</v>
      </c>
      <c r="G268" s="465">
        <v>2214.9113172993698</v>
      </c>
      <c r="H268" s="467">
        <v>423.64425999999997</v>
      </c>
      <c r="I268" s="464">
        <v>2347.6378</v>
      </c>
      <c r="J268" s="465">
        <v>132.726482700628</v>
      </c>
      <c r="K268" s="472">
        <v>0.52996203090899996</v>
      </c>
    </row>
    <row r="269" spans="1:11" ht="14.4" customHeight="1" thickBot="1" x14ac:dyDescent="0.35">
      <c r="A269" s="481" t="s">
        <v>530</v>
      </c>
      <c r="B269" s="459">
        <v>3748.44465077932</v>
      </c>
      <c r="C269" s="459">
        <v>4236.8235100000002</v>
      </c>
      <c r="D269" s="460">
        <v>488.37885922068199</v>
      </c>
      <c r="E269" s="461">
        <v>1.1302884008480001</v>
      </c>
      <c r="F269" s="459">
        <v>4429.8226345987396</v>
      </c>
      <c r="G269" s="460">
        <v>2214.9113172993698</v>
      </c>
      <c r="H269" s="462">
        <v>423.64425999999997</v>
      </c>
      <c r="I269" s="459">
        <v>2347.6378</v>
      </c>
      <c r="J269" s="460">
        <v>132.726482700628</v>
      </c>
      <c r="K269" s="463">
        <v>0.52996203090899996</v>
      </c>
    </row>
    <row r="270" spans="1:11" ht="14.4" customHeight="1" thickBot="1" x14ac:dyDescent="0.35">
      <c r="A270" s="477" t="s">
        <v>531</v>
      </c>
      <c r="B270" s="459">
        <v>0</v>
      </c>
      <c r="C270" s="459">
        <v>1047.4239700000001</v>
      </c>
      <c r="D270" s="460">
        <v>1047.4239700000001</v>
      </c>
      <c r="E270" s="469" t="s">
        <v>303</v>
      </c>
      <c r="F270" s="459">
        <v>0</v>
      </c>
      <c r="G270" s="460">
        <v>0</v>
      </c>
      <c r="H270" s="462">
        <v>92.451080000000005</v>
      </c>
      <c r="I270" s="459">
        <v>492.87281000000002</v>
      </c>
      <c r="J270" s="460">
        <v>492.87281000000002</v>
      </c>
      <c r="K270" s="470" t="s">
        <v>271</v>
      </c>
    </row>
    <row r="271" spans="1:11" ht="14.4" customHeight="1" thickBot="1" x14ac:dyDescent="0.35">
      <c r="A271" s="483" t="s">
        <v>532</v>
      </c>
      <c r="B271" s="464">
        <v>0</v>
      </c>
      <c r="C271" s="464">
        <v>1047.4239700000001</v>
      </c>
      <c r="D271" s="465">
        <v>1047.4239700000001</v>
      </c>
      <c r="E271" s="466" t="s">
        <v>303</v>
      </c>
      <c r="F271" s="464">
        <v>0</v>
      </c>
      <c r="G271" s="465">
        <v>0</v>
      </c>
      <c r="H271" s="467">
        <v>92.451080000000005</v>
      </c>
      <c r="I271" s="464">
        <v>492.87281000000002</v>
      </c>
      <c r="J271" s="465">
        <v>492.87281000000002</v>
      </c>
      <c r="K271" s="468" t="s">
        <v>271</v>
      </c>
    </row>
    <row r="272" spans="1:11" ht="14.4" customHeight="1" thickBot="1" x14ac:dyDescent="0.35">
      <c r="A272" s="482" t="s">
        <v>533</v>
      </c>
      <c r="B272" s="464">
        <v>0</v>
      </c>
      <c r="C272" s="464">
        <v>1047.4239700000001</v>
      </c>
      <c r="D272" s="465">
        <v>1047.4239700000001</v>
      </c>
      <c r="E272" s="466" t="s">
        <v>303</v>
      </c>
      <c r="F272" s="464">
        <v>0</v>
      </c>
      <c r="G272" s="465">
        <v>0</v>
      </c>
      <c r="H272" s="467">
        <v>92.451080000000005</v>
      </c>
      <c r="I272" s="464">
        <v>492.87281000000002</v>
      </c>
      <c r="J272" s="465">
        <v>492.87281000000002</v>
      </c>
      <c r="K272" s="468" t="s">
        <v>271</v>
      </c>
    </row>
    <row r="273" spans="1:11" ht="14.4" customHeight="1" thickBot="1" x14ac:dyDescent="0.35">
      <c r="A273" s="480" t="s">
        <v>534</v>
      </c>
      <c r="B273" s="464">
        <v>0</v>
      </c>
      <c r="C273" s="464">
        <v>1047.4239700000001</v>
      </c>
      <c r="D273" s="465">
        <v>1047.4239700000001</v>
      </c>
      <c r="E273" s="466" t="s">
        <v>303</v>
      </c>
      <c r="F273" s="464">
        <v>0</v>
      </c>
      <c r="G273" s="465">
        <v>0</v>
      </c>
      <c r="H273" s="467">
        <v>92.451080000000005</v>
      </c>
      <c r="I273" s="464">
        <v>492.87281000000002</v>
      </c>
      <c r="J273" s="465">
        <v>492.87281000000002</v>
      </c>
      <c r="K273" s="468" t="s">
        <v>303</v>
      </c>
    </row>
    <row r="274" spans="1:11" ht="14.4" customHeight="1" thickBot="1" x14ac:dyDescent="0.35">
      <c r="A274" s="481" t="s">
        <v>535</v>
      </c>
      <c r="B274" s="459">
        <v>0</v>
      </c>
      <c r="C274" s="459">
        <v>0</v>
      </c>
      <c r="D274" s="460">
        <v>0</v>
      </c>
      <c r="E274" s="461">
        <v>1</v>
      </c>
      <c r="F274" s="459">
        <v>0</v>
      </c>
      <c r="G274" s="460">
        <v>0</v>
      </c>
      <c r="H274" s="462">
        <v>0</v>
      </c>
      <c r="I274" s="459">
        <v>1</v>
      </c>
      <c r="J274" s="460">
        <v>1</v>
      </c>
      <c r="K274" s="470" t="s">
        <v>303</v>
      </c>
    </row>
    <row r="275" spans="1:11" ht="14.4" customHeight="1" thickBot="1" x14ac:dyDescent="0.35">
      <c r="A275" s="481" t="s">
        <v>536</v>
      </c>
      <c r="B275" s="459">
        <v>0</v>
      </c>
      <c r="C275" s="459">
        <v>1046.7045700000001</v>
      </c>
      <c r="D275" s="460">
        <v>1046.7045700000001</v>
      </c>
      <c r="E275" s="469" t="s">
        <v>303</v>
      </c>
      <c r="F275" s="459">
        <v>0</v>
      </c>
      <c r="G275" s="460">
        <v>0</v>
      </c>
      <c r="H275" s="462">
        <v>92.451080000000005</v>
      </c>
      <c r="I275" s="459">
        <v>486.38180999999997</v>
      </c>
      <c r="J275" s="460">
        <v>486.38180999999997</v>
      </c>
      <c r="K275" s="470" t="s">
        <v>303</v>
      </c>
    </row>
    <row r="276" spans="1:11" ht="14.4" customHeight="1" thickBot="1" x14ac:dyDescent="0.35">
      <c r="A276" s="481" t="s">
        <v>537</v>
      </c>
      <c r="B276" s="459">
        <v>0</v>
      </c>
      <c r="C276" s="459">
        <v>0.71940000000000004</v>
      </c>
      <c r="D276" s="460">
        <v>0.71940000000000004</v>
      </c>
      <c r="E276" s="469" t="s">
        <v>303</v>
      </c>
      <c r="F276" s="459">
        <v>0</v>
      </c>
      <c r="G276" s="460">
        <v>0</v>
      </c>
      <c r="H276" s="462">
        <v>0</v>
      </c>
      <c r="I276" s="459">
        <v>5.4909999999999997</v>
      </c>
      <c r="J276" s="460">
        <v>5.4909999999999997</v>
      </c>
      <c r="K276" s="470" t="s">
        <v>303</v>
      </c>
    </row>
    <row r="277" spans="1:11" ht="14.4" customHeight="1" thickBot="1" x14ac:dyDescent="0.35">
      <c r="A277" s="485"/>
      <c r="B277" s="459">
        <v>63247.083936322299</v>
      </c>
      <c r="C277" s="459">
        <v>55487.8125</v>
      </c>
      <c r="D277" s="460">
        <v>-7759.2714363223604</v>
      </c>
      <c r="E277" s="461">
        <v>0.87731811565899998</v>
      </c>
      <c r="F277" s="459">
        <v>40716.836159017999</v>
      </c>
      <c r="G277" s="460">
        <v>20358.418079509</v>
      </c>
      <c r="H277" s="462">
        <v>3980.5262400000001</v>
      </c>
      <c r="I277" s="459">
        <v>24462.657709999999</v>
      </c>
      <c r="J277" s="460">
        <v>4104.2396304909798</v>
      </c>
      <c r="K277" s="463">
        <v>0.60079957132299999</v>
      </c>
    </row>
    <row r="278" spans="1:11" ht="14.4" customHeight="1" thickBot="1" x14ac:dyDescent="0.35">
      <c r="A278" s="486" t="s">
        <v>66</v>
      </c>
      <c r="B278" s="473">
        <v>63247.083936322299</v>
      </c>
      <c r="C278" s="473">
        <v>55487.8125</v>
      </c>
      <c r="D278" s="474">
        <v>-7759.2714363223604</v>
      </c>
      <c r="E278" s="475" t="s">
        <v>303</v>
      </c>
      <c r="F278" s="473">
        <v>40716.836159017999</v>
      </c>
      <c r="G278" s="474">
        <v>20358.418079509</v>
      </c>
      <c r="H278" s="473">
        <v>3980.5262400000001</v>
      </c>
      <c r="I278" s="473">
        <v>24462.657709999999</v>
      </c>
      <c r="J278" s="474">
        <v>4104.2396304909898</v>
      </c>
      <c r="K278" s="476">
        <v>0.60079957132299999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538</v>
      </c>
      <c r="B5" s="488" t="s">
        <v>539</v>
      </c>
      <c r="C5" s="489" t="s">
        <v>540</v>
      </c>
      <c r="D5" s="489" t="s">
        <v>540</v>
      </c>
      <c r="E5" s="489"/>
      <c r="F5" s="489" t="s">
        <v>540</v>
      </c>
      <c r="G5" s="489" t="s">
        <v>540</v>
      </c>
      <c r="H5" s="489" t="s">
        <v>540</v>
      </c>
      <c r="I5" s="490" t="s">
        <v>540</v>
      </c>
      <c r="J5" s="491" t="s">
        <v>68</v>
      </c>
    </row>
    <row r="6" spans="1:10" ht="14.4" customHeight="1" x14ac:dyDescent="0.3">
      <c r="A6" s="487" t="s">
        <v>538</v>
      </c>
      <c r="B6" s="488" t="s">
        <v>541</v>
      </c>
      <c r="C6" s="489">
        <v>31.020569999999996</v>
      </c>
      <c r="D6" s="489">
        <v>28.602569999999996</v>
      </c>
      <c r="E6" s="489"/>
      <c r="F6" s="489">
        <v>39.084649999999996</v>
      </c>
      <c r="G6" s="489">
        <v>55.685376464843749</v>
      </c>
      <c r="H6" s="489">
        <v>-16.600726464843753</v>
      </c>
      <c r="I6" s="490">
        <v>0.70188355509593425</v>
      </c>
      <c r="J6" s="491" t="s">
        <v>1</v>
      </c>
    </row>
    <row r="7" spans="1:10" ht="14.4" customHeight="1" x14ac:dyDescent="0.3">
      <c r="A7" s="487" t="s">
        <v>538</v>
      </c>
      <c r="B7" s="488" t="s">
        <v>542</v>
      </c>
      <c r="C7" s="489">
        <v>1.2417300000000022</v>
      </c>
      <c r="D7" s="489">
        <v>0.96435999999999999</v>
      </c>
      <c r="E7" s="489"/>
      <c r="F7" s="489">
        <v>35.683139999999995</v>
      </c>
      <c r="G7" s="489">
        <v>2.500000244140625</v>
      </c>
      <c r="H7" s="489">
        <v>33.183139755859372</v>
      </c>
      <c r="I7" s="490">
        <v>14.273254606127477</v>
      </c>
      <c r="J7" s="491" t="s">
        <v>1</v>
      </c>
    </row>
    <row r="8" spans="1:10" ht="14.4" customHeight="1" x14ac:dyDescent="0.3">
      <c r="A8" s="487" t="s">
        <v>538</v>
      </c>
      <c r="B8" s="488" t="s">
        <v>543</v>
      </c>
      <c r="C8" s="489">
        <v>32.262299999999996</v>
      </c>
      <c r="D8" s="489">
        <v>29.566929999999996</v>
      </c>
      <c r="E8" s="489"/>
      <c r="F8" s="489">
        <v>74.767789999999991</v>
      </c>
      <c r="G8" s="489">
        <v>58.185376708984371</v>
      </c>
      <c r="H8" s="489">
        <v>16.582413291015619</v>
      </c>
      <c r="I8" s="490">
        <v>1.2849927976569264</v>
      </c>
      <c r="J8" s="491" t="s">
        <v>544</v>
      </c>
    </row>
    <row r="10" spans="1:10" ht="14.4" customHeight="1" x14ac:dyDescent="0.3">
      <c r="A10" s="487" t="s">
        <v>538</v>
      </c>
      <c r="B10" s="488" t="s">
        <v>539</v>
      </c>
      <c r="C10" s="489" t="s">
        <v>540</v>
      </c>
      <c r="D10" s="489" t="s">
        <v>540</v>
      </c>
      <c r="E10" s="489"/>
      <c r="F10" s="489" t="s">
        <v>540</v>
      </c>
      <c r="G10" s="489" t="s">
        <v>540</v>
      </c>
      <c r="H10" s="489" t="s">
        <v>540</v>
      </c>
      <c r="I10" s="490" t="s">
        <v>540</v>
      </c>
      <c r="J10" s="491" t="s">
        <v>68</v>
      </c>
    </row>
    <row r="11" spans="1:10" ht="14.4" customHeight="1" x14ac:dyDescent="0.3">
      <c r="A11" s="487" t="s">
        <v>545</v>
      </c>
      <c r="B11" s="488" t="s">
        <v>546</v>
      </c>
      <c r="C11" s="489" t="s">
        <v>540</v>
      </c>
      <c r="D11" s="489" t="s">
        <v>540</v>
      </c>
      <c r="E11" s="489"/>
      <c r="F11" s="489" t="s">
        <v>540</v>
      </c>
      <c r="G11" s="489" t="s">
        <v>540</v>
      </c>
      <c r="H11" s="489" t="s">
        <v>540</v>
      </c>
      <c r="I11" s="490" t="s">
        <v>540</v>
      </c>
      <c r="J11" s="491" t="s">
        <v>0</v>
      </c>
    </row>
    <row r="12" spans="1:10" ht="14.4" customHeight="1" x14ac:dyDescent="0.3">
      <c r="A12" s="487" t="s">
        <v>545</v>
      </c>
      <c r="B12" s="488" t="s">
        <v>541</v>
      </c>
      <c r="C12" s="489">
        <v>3.9859200000000001</v>
      </c>
      <c r="D12" s="489">
        <v>3.9859200000000001</v>
      </c>
      <c r="E12" s="489"/>
      <c r="F12" s="489">
        <v>6.1701099999999993</v>
      </c>
      <c r="G12" s="489">
        <v>4</v>
      </c>
      <c r="H12" s="489">
        <v>2.1701099999999993</v>
      </c>
      <c r="I12" s="490">
        <v>1.5425274999999998</v>
      </c>
      <c r="J12" s="491" t="s">
        <v>1</v>
      </c>
    </row>
    <row r="13" spans="1:10" ht="14.4" customHeight="1" x14ac:dyDescent="0.3">
      <c r="A13" s="487" t="s">
        <v>545</v>
      </c>
      <c r="B13" s="488" t="s">
        <v>542</v>
      </c>
      <c r="C13" s="489">
        <v>0</v>
      </c>
      <c r="D13" s="489">
        <v>0.54955999999999994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545</v>
      </c>
      <c r="B14" s="488" t="s">
        <v>547</v>
      </c>
      <c r="C14" s="489">
        <v>3.9859200000000001</v>
      </c>
      <c r="D14" s="489">
        <v>4.5354799999999997</v>
      </c>
      <c r="E14" s="489"/>
      <c r="F14" s="489">
        <v>6.1701099999999993</v>
      </c>
      <c r="G14" s="489">
        <v>5</v>
      </c>
      <c r="H14" s="489">
        <v>1.1701099999999993</v>
      </c>
      <c r="I14" s="490">
        <v>1.234022</v>
      </c>
      <c r="J14" s="491" t="s">
        <v>548</v>
      </c>
    </row>
    <row r="15" spans="1:10" ht="14.4" customHeight="1" x14ac:dyDescent="0.3">
      <c r="A15" s="487" t="s">
        <v>540</v>
      </c>
      <c r="B15" s="488" t="s">
        <v>540</v>
      </c>
      <c r="C15" s="489" t="s">
        <v>540</v>
      </c>
      <c r="D15" s="489" t="s">
        <v>540</v>
      </c>
      <c r="E15" s="489"/>
      <c r="F15" s="489" t="s">
        <v>540</v>
      </c>
      <c r="G15" s="489" t="s">
        <v>540</v>
      </c>
      <c r="H15" s="489" t="s">
        <v>540</v>
      </c>
      <c r="I15" s="490" t="s">
        <v>540</v>
      </c>
      <c r="J15" s="491" t="s">
        <v>549</v>
      </c>
    </row>
    <row r="16" spans="1:10" ht="14.4" customHeight="1" x14ac:dyDescent="0.3">
      <c r="A16" s="487" t="s">
        <v>550</v>
      </c>
      <c r="B16" s="488" t="s">
        <v>551</v>
      </c>
      <c r="C16" s="489" t="s">
        <v>540</v>
      </c>
      <c r="D16" s="489" t="s">
        <v>540</v>
      </c>
      <c r="E16" s="489"/>
      <c r="F16" s="489" t="s">
        <v>540</v>
      </c>
      <c r="G16" s="489" t="s">
        <v>540</v>
      </c>
      <c r="H16" s="489" t="s">
        <v>540</v>
      </c>
      <c r="I16" s="490" t="s">
        <v>540</v>
      </c>
      <c r="J16" s="491" t="s">
        <v>0</v>
      </c>
    </row>
    <row r="17" spans="1:10" ht="14.4" customHeight="1" x14ac:dyDescent="0.3">
      <c r="A17" s="487" t="s">
        <v>550</v>
      </c>
      <c r="B17" s="488" t="s">
        <v>541</v>
      </c>
      <c r="C17" s="489">
        <v>27.034649999999996</v>
      </c>
      <c r="D17" s="489">
        <v>24.616649999999996</v>
      </c>
      <c r="E17" s="489"/>
      <c r="F17" s="489">
        <v>32.914539999999995</v>
      </c>
      <c r="G17" s="489">
        <v>51</v>
      </c>
      <c r="H17" s="489">
        <v>-18.085460000000005</v>
      </c>
      <c r="I17" s="490">
        <v>0.64538313725490182</v>
      </c>
      <c r="J17" s="491" t="s">
        <v>1</v>
      </c>
    </row>
    <row r="18" spans="1:10" ht="14.4" customHeight="1" x14ac:dyDescent="0.3">
      <c r="A18" s="487" t="s">
        <v>550</v>
      </c>
      <c r="B18" s="488" t="s">
        <v>542</v>
      </c>
      <c r="C18" s="489">
        <v>1.2417300000000022</v>
      </c>
      <c r="D18" s="489">
        <v>0.41480000000000006</v>
      </c>
      <c r="E18" s="489"/>
      <c r="F18" s="489">
        <v>35.683139999999995</v>
      </c>
      <c r="G18" s="489">
        <v>2</v>
      </c>
      <c r="H18" s="489">
        <v>33.683139999999995</v>
      </c>
      <c r="I18" s="490">
        <v>17.841569999999997</v>
      </c>
      <c r="J18" s="491" t="s">
        <v>1</v>
      </c>
    </row>
    <row r="19" spans="1:10" ht="14.4" customHeight="1" x14ac:dyDescent="0.3">
      <c r="A19" s="487" t="s">
        <v>550</v>
      </c>
      <c r="B19" s="488" t="s">
        <v>552</v>
      </c>
      <c r="C19" s="489">
        <v>28.276379999999996</v>
      </c>
      <c r="D19" s="489">
        <v>25.031449999999996</v>
      </c>
      <c r="E19" s="489"/>
      <c r="F19" s="489">
        <v>68.597679999999997</v>
      </c>
      <c r="G19" s="489">
        <v>53</v>
      </c>
      <c r="H19" s="489">
        <v>15.597679999999997</v>
      </c>
      <c r="I19" s="490">
        <v>1.2942958490566037</v>
      </c>
      <c r="J19" s="491" t="s">
        <v>548</v>
      </c>
    </row>
    <row r="20" spans="1:10" ht="14.4" customHeight="1" x14ac:dyDescent="0.3">
      <c r="A20" s="487" t="s">
        <v>540</v>
      </c>
      <c r="B20" s="488" t="s">
        <v>540</v>
      </c>
      <c r="C20" s="489" t="s">
        <v>540</v>
      </c>
      <c r="D20" s="489" t="s">
        <v>540</v>
      </c>
      <c r="E20" s="489"/>
      <c r="F20" s="489" t="s">
        <v>540</v>
      </c>
      <c r="G20" s="489" t="s">
        <v>540</v>
      </c>
      <c r="H20" s="489" t="s">
        <v>540</v>
      </c>
      <c r="I20" s="490" t="s">
        <v>540</v>
      </c>
      <c r="J20" s="491" t="s">
        <v>549</v>
      </c>
    </row>
    <row r="21" spans="1:10" ht="14.4" customHeight="1" x14ac:dyDescent="0.3">
      <c r="A21" s="487" t="s">
        <v>538</v>
      </c>
      <c r="B21" s="488" t="s">
        <v>543</v>
      </c>
      <c r="C21" s="489">
        <v>32.262299999999996</v>
      </c>
      <c r="D21" s="489">
        <v>29.566929999999996</v>
      </c>
      <c r="E21" s="489"/>
      <c r="F21" s="489">
        <v>74.767789999999991</v>
      </c>
      <c r="G21" s="489">
        <v>58</v>
      </c>
      <c r="H21" s="489">
        <v>16.767789999999991</v>
      </c>
      <c r="I21" s="490">
        <v>1.2890998275862067</v>
      </c>
      <c r="J21" s="491" t="s">
        <v>544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142.11281152767037</v>
      </c>
      <c r="M3" s="98">
        <f>SUBTOTAL(9,M5:M1048576)</f>
        <v>231</v>
      </c>
      <c r="N3" s="99">
        <f>SUBTOTAL(9,N5:N1048576)</f>
        <v>32828.059462891855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538</v>
      </c>
      <c r="B5" s="501" t="s">
        <v>539</v>
      </c>
      <c r="C5" s="502" t="s">
        <v>545</v>
      </c>
      <c r="D5" s="503" t="s">
        <v>546</v>
      </c>
      <c r="E5" s="504">
        <v>50113001</v>
      </c>
      <c r="F5" s="503" t="s">
        <v>553</v>
      </c>
      <c r="G5" s="502" t="s">
        <v>554</v>
      </c>
      <c r="H5" s="502">
        <v>930043</v>
      </c>
      <c r="I5" s="502">
        <v>0</v>
      </c>
      <c r="J5" s="502" t="s">
        <v>555</v>
      </c>
      <c r="K5" s="502" t="s">
        <v>540</v>
      </c>
      <c r="L5" s="505">
        <v>31.871327902051775</v>
      </c>
      <c r="M5" s="505">
        <v>6</v>
      </c>
      <c r="N5" s="506">
        <v>191.22796741231065</v>
      </c>
    </row>
    <row r="6" spans="1:14" ht="14.4" customHeight="1" x14ac:dyDescent="0.3">
      <c r="A6" s="507" t="s">
        <v>538</v>
      </c>
      <c r="B6" s="508" t="s">
        <v>539</v>
      </c>
      <c r="C6" s="509" t="s">
        <v>550</v>
      </c>
      <c r="D6" s="510" t="s">
        <v>551</v>
      </c>
      <c r="E6" s="511">
        <v>50113001</v>
      </c>
      <c r="F6" s="510" t="s">
        <v>553</v>
      </c>
      <c r="G6" s="509" t="s">
        <v>554</v>
      </c>
      <c r="H6" s="509">
        <v>176954</v>
      </c>
      <c r="I6" s="509">
        <v>176954</v>
      </c>
      <c r="J6" s="509" t="s">
        <v>556</v>
      </c>
      <c r="K6" s="509" t="s">
        <v>557</v>
      </c>
      <c r="L6" s="512">
        <v>94.3</v>
      </c>
      <c r="M6" s="512">
        <v>1</v>
      </c>
      <c r="N6" s="513">
        <v>94.3</v>
      </c>
    </row>
    <row r="7" spans="1:14" ht="14.4" customHeight="1" x14ac:dyDescent="0.3">
      <c r="A7" s="507" t="s">
        <v>538</v>
      </c>
      <c r="B7" s="508" t="s">
        <v>539</v>
      </c>
      <c r="C7" s="509" t="s">
        <v>550</v>
      </c>
      <c r="D7" s="510" t="s">
        <v>551</v>
      </c>
      <c r="E7" s="511">
        <v>50113001</v>
      </c>
      <c r="F7" s="510" t="s">
        <v>553</v>
      </c>
      <c r="G7" s="509" t="s">
        <v>554</v>
      </c>
      <c r="H7" s="509">
        <v>145310</v>
      </c>
      <c r="I7" s="509">
        <v>45310</v>
      </c>
      <c r="J7" s="509" t="s">
        <v>558</v>
      </c>
      <c r="K7" s="509" t="s">
        <v>559</v>
      </c>
      <c r="L7" s="512">
        <v>44.169999999999995</v>
      </c>
      <c r="M7" s="512">
        <v>1</v>
      </c>
      <c r="N7" s="513">
        <v>44.169999999999995</v>
      </c>
    </row>
    <row r="8" spans="1:14" ht="14.4" customHeight="1" x14ac:dyDescent="0.3">
      <c r="A8" s="507" t="s">
        <v>538</v>
      </c>
      <c r="B8" s="508" t="s">
        <v>539</v>
      </c>
      <c r="C8" s="509" t="s">
        <v>550</v>
      </c>
      <c r="D8" s="510" t="s">
        <v>551</v>
      </c>
      <c r="E8" s="511">
        <v>50113001</v>
      </c>
      <c r="F8" s="510" t="s">
        <v>553</v>
      </c>
      <c r="G8" s="509" t="s">
        <v>554</v>
      </c>
      <c r="H8" s="509">
        <v>100407</v>
      </c>
      <c r="I8" s="509">
        <v>407</v>
      </c>
      <c r="J8" s="509" t="s">
        <v>560</v>
      </c>
      <c r="K8" s="509" t="s">
        <v>561</v>
      </c>
      <c r="L8" s="512">
        <v>185.24000000000009</v>
      </c>
      <c r="M8" s="512">
        <v>1</v>
      </c>
      <c r="N8" s="513">
        <v>185.24000000000009</v>
      </c>
    </row>
    <row r="9" spans="1:14" ht="14.4" customHeight="1" x14ac:dyDescent="0.3">
      <c r="A9" s="507" t="s">
        <v>538</v>
      </c>
      <c r="B9" s="508" t="s">
        <v>539</v>
      </c>
      <c r="C9" s="509" t="s">
        <v>550</v>
      </c>
      <c r="D9" s="510" t="s">
        <v>551</v>
      </c>
      <c r="E9" s="511">
        <v>50113001</v>
      </c>
      <c r="F9" s="510" t="s">
        <v>553</v>
      </c>
      <c r="G9" s="509" t="s">
        <v>554</v>
      </c>
      <c r="H9" s="509">
        <v>184279</v>
      </c>
      <c r="I9" s="509">
        <v>184279</v>
      </c>
      <c r="J9" s="509" t="s">
        <v>562</v>
      </c>
      <c r="K9" s="509" t="s">
        <v>563</v>
      </c>
      <c r="L9" s="512">
        <v>63.197000000000024</v>
      </c>
      <c r="M9" s="512">
        <v>10</v>
      </c>
      <c r="N9" s="513">
        <v>631.97000000000025</v>
      </c>
    </row>
    <row r="10" spans="1:14" ht="14.4" customHeight="1" x14ac:dyDescent="0.3">
      <c r="A10" s="507" t="s">
        <v>538</v>
      </c>
      <c r="B10" s="508" t="s">
        <v>539</v>
      </c>
      <c r="C10" s="509" t="s">
        <v>550</v>
      </c>
      <c r="D10" s="510" t="s">
        <v>551</v>
      </c>
      <c r="E10" s="511">
        <v>50113001</v>
      </c>
      <c r="F10" s="510" t="s">
        <v>553</v>
      </c>
      <c r="G10" s="509" t="s">
        <v>554</v>
      </c>
      <c r="H10" s="509">
        <v>930043</v>
      </c>
      <c r="I10" s="509">
        <v>0</v>
      </c>
      <c r="J10" s="509" t="s">
        <v>555</v>
      </c>
      <c r="K10" s="509" t="s">
        <v>540</v>
      </c>
      <c r="L10" s="512">
        <v>31.871323793648564</v>
      </c>
      <c r="M10" s="512">
        <v>20</v>
      </c>
      <c r="N10" s="513">
        <v>637.42647587297131</v>
      </c>
    </row>
    <row r="11" spans="1:14" ht="14.4" customHeight="1" x14ac:dyDescent="0.3">
      <c r="A11" s="507" t="s">
        <v>538</v>
      </c>
      <c r="B11" s="508" t="s">
        <v>539</v>
      </c>
      <c r="C11" s="509" t="s">
        <v>550</v>
      </c>
      <c r="D11" s="510" t="s">
        <v>551</v>
      </c>
      <c r="E11" s="511">
        <v>50113001</v>
      </c>
      <c r="F11" s="510" t="s">
        <v>553</v>
      </c>
      <c r="G11" s="509" t="s">
        <v>554</v>
      </c>
      <c r="H11" s="509">
        <v>159570</v>
      </c>
      <c r="I11" s="509">
        <v>59570</v>
      </c>
      <c r="J11" s="509" t="s">
        <v>564</v>
      </c>
      <c r="K11" s="509" t="s">
        <v>565</v>
      </c>
      <c r="L11" s="512">
        <v>119.68000000000002</v>
      </c>
      <c r="M11" s="512">
        <v>10</v>
      </c>
      <c r="N11" s="513">
        <v>1196.8000000000002</v>
      </c>
    </row>
    <row r="12" spans="1:14" ht="14.4" customHeight="1" x14ac:dyDescent="0.3">
      <c r="A12" s="507" t="s">
        <v>538</v>
      </c>
      <c r="B12" s="508" t="s">
        <v>539</v>
      </c>
      <c r="C12" s="509" t="s">
        <v>550</v>
      </c>
      <c r="D12" s="510" t="s">
        <v>551</v>
      </c>
      <c r="E12" s="511">
        <v>50113001</v>
      </c>
      <c r="F12" s="510" t="s">
        <v>553</v>
      </c>
      <c r="G12" s="509" t="s">
        <v>554</v>
      </c>
      <c r="H12" s="509">
        <v>198872</v>
      </c>
      <c r="I12" s="509">
        <v>98872</v>
      </c>
      <c r="J12" s="509" t="s">
        <v>566</v>
      </c>
      <c r="K12" s="509" t="s">
        <v>567</v>
      </c>
      <c r="L12" s="512">
        <v>312.83999999999997</v>
      </c>
      <c r="M12" s="512">
        <v>5</v>
      </c>
      <c r="N12" s="513">
        <v>1564.1999999999998</v>
      </c>
    </row>
    <row r="13" spans="1:14" ht="14.4" customHeight="1" x14ac:dyDescent="0.3">
      <c r="A13" s="507" t="s">
        <v>538</v>
      </c>
      <c r="B13" s="508" t="s">
        <v>539</v>
      </c>
      <c r="C13" s="509" t="s">
        <v>550</v>
      </c>
      <c r="D13" s="510" t="s">
        <v>551</v>
      </c>
      <c r="E13" s="511">
        <v>50113001</v>
      </c>
      <c r="F13" s="510" t="s">
        <v>553</v>
      </c>
      <c r="G13" s="509" t="s">
        <v>554</v>
      </c>
      <c r="H13" s="509">
        <v>198876</v>
      </c>
      <c r="I13" s="509">
        <v>98876</v>
      </c>
      <c r="J13" s="509" t="s">
        <v>566</v>
      </c>
      <c r="K13" s="509" t="s">
        <v>568</v>
      </c>
      <c r="L13" s="512">
        <v>255.2</v>
      </c>
      <c r="M13" s="512">
        <v>14</v>
      </c>
      <c r="N13" s="513">
        <v>3572.7999999999997</v>
      </c>
    </row>
    <row r="14" spans="1:14" ht="14.4" customHeight="1" x14ac:dyDescent="0.3">
      <c r="A14" s="507" t="s">
        <v>538</v>
      </c>
      <c r="B14" s="508" t="s">
        <v>539</v>
      </c>
      <c r="C14" s="509" t="s">
        <v>550</v>
      </c>
      <c r="D14" s="510" t="s">
        <v>551</v>
      </c>
      <c r="E14" s="511">
        <v>50113001</v>
      </c>
      <c r="F14" s="510" t="s">
        <v>553</v>
      </c>
      <c r="G14" s="509" t="s">
        <v>554</v>
      </c>
      <c r="H14" s="509">
        <v>198880</v>
      </c>
      <c r="I14" s="509">
        <v>98880</v>
      </c>
      <c r="J14" s="509" t="s">
        <v>566</v>
      </c>
      <c r="K14" s="509" t="s">
        <v>569</v>
      </c>
      <c r="L14" s="512">
        <v>201.3</v>
      </c>
      <c r="M14" s="512">
        <v>4</v>
      </c>
      <c r="N14" s="513">
        <v>805.2</v>
      </c>
    </row>
    <row r="15" spans="1:14" ht="14.4" customHeight="1" x14ac:dyDescent="0.3">
      <c r="A15" s="507" t="s">
        <v>538</v>
      </c>
      <c r="B15" s="508" t="s">
        <v>539</v>
      </c>
      <c r="C15" s="509" t="s">
        <v>550</v>
      </c>
      <c r="D15" s="510" t="s">
        <v>551</v>
      </c>
      <c r="E15" s="511">
        <v>50113001</v>
      </c>
      <c r="F15" s="510" t="s">
        <v>553</v>
      </c>
      <c r="G15" s="509" t="s">
        <v>554</v>
      </c>
      <c r="H15" s="509">
        <v>106093</v>
      </c>
      <c r="I15" s="509">
        <v>6093</v>
      </c>
      <c r="J15" s="509" t="s">
        <v>570</v>
      </c>
      <c r="K15" s="509" t="s">
        <v>571</v>
      </c>
      <c r="L15" s="512">
        <v>172.8833333333333</v>
      </c>
      <c r="M15" s="512">
        <v>6</v>
      </c>
      <c r="N15" s="513">
        <v>1037.2999999999997</v>
      </c>
    </row>
    <row r="16" spans="1:14" ht="14.4" customHeight="1" x14ac:dyDescent="0.3">
      <c r="A16" s="507" t="s">
        <v>538</v>
      </c>
      <c r="B16" s="508" t="s">
        <v>539</v>
      </c>
      <c r="C16" s="509" t="s">
        <v>550</v>
      </c>
      <c r="D16" s="510" t="s">
        <v>551</v>
      </c>
      <c r="E16" s="511">
        <v>50113001</v>
      </c>
      <c r="F16" s="510" t="s">
        <v>553</v>
      </c>
      <c r="G16" s="509" t="s">
        <v>572</v>
      </c>
      <c r="H16" s="509">
        <v>100308</v>
      </c>
      <c r="I16" s="509">
        <v>100308</v>
      </c>
      <c r="J16" s="509" t="s">
        <v>573</v>
      </c>
      <c r="K16" s="509" t="s">
        <v>574</v>
      </c>
      <c r="L16" s="512">
        <v>50.271111111111104</v>
      </c>
      <c r="M16" s="512">
        <v>36</v>
      </c>
      <c r="N16" s="513">
        <v>1809.7599999999998</v>
      </c>
    </row>
    <row r="17" spans="1:14" ht="14.4" customHeight="1" x14ac:dyDescent="0.3">
      <c r="A17" s="507" t="s">
        <v>538</v>
      </c>
      <c r="B17" s="508" t="s">
        <v>539</v>
      </c>
      <c r="C17" s="509" t="s">
        <v>550</v>
      </c>
      <c r="D17" s="510" t="s">
        <v>551</v>
      </c>
      <c r="E17" s="511">
        <v>50113001</v>
      </c>
      <c r="F17" s="510" t="s">
        <v>553</v>
      </c>
      <c r="G17" s="509" t="s">
        <v>554</v>
      </c>
      <c r="H17" s="509">
        <v>846629</v>
      </c>
      <c r="I17" s="509">
        <v>100013</v>
      </c>
      <c r="J17" s="509" t="s">
        <v>575</v>
      </c>
      <c r="K17" s="509" t="s">
        <v>576</v>
      </c>
      <c r="L17" s="512">
        <v>39.380000000000003</v>
      </c>
      <c r="M17" s="512">
        <v>14</v>
      </c>
      <c r="N17" s="513">
        <v>551.32000000000005</v>
      </c>
    </row>
    <row r="18" spans="1:14" ht="14.4" customHeight="1" x14ac:dyDescent="0.3">
      <c r="A18" s="507" t="s">
        <v>538</v>
      </c>
      <c r="B18" s="508" t="s">
        <v>539</v>
      </c>
      <c r="C18" s="509" t="s">
        <v>550</v>
      </c>
      <c r="D18" s="510" t="s">
        <v>551</v>
      </c>
      <c r="E18" s="511">
        <v>50113001</v>
      </c>
      <c r="F18" s="510" t="s">
        <v>553</v>
      </c>
      <c r="G18" s="509" t="s">
        <v>554</v>
      </c>
      <c r="H18" s="509">
        <v>397412</v>
      </c>
      <c r="I18" s="509">
        <v>0</v>
      </c>
      <c r="J18" s="509" t="s">
        <v>577</v>
      </c>
      <c r="K18" s="509" t="s">
        <v>578</v>
      </c>
      <c r="L18" s="512">
        <v>206.99</v>
      </c>
      <c r="M18" s="512">
        <v>9</v>
      </c>
      <c r="N18" s="513">
        <v>1862.91</v>
      </c>
    </row>
    <row r="19" spans="1:14" ht="14.4" customHeight="1" x14ac:dyDescent="0.3">
      <c r="A19" s="507" t="s">
        <v>538</v>
      </c>
      <c r="B19" s="508" t="s">
        <v>539</v>
      </c>
      <c r="C19" s="509" t="s">
        <v>550</v>
      </c>
      <c r="D19" s="510" t="s">
        <v>551</v>
      </c>
      <c r="E19" s="511">
        <v>50113001</v>
      </c>
      <c r="F19" s="510" t="s">
        <v>553</v>
      </c>
      <c r="G19" s="509" t="s">
        <v>554</v>
      </c>
      <c r="H19" s="509">
        <v>100802</v>
      </c>
      <c r="I19" s="509">
        <v>0</v>
      </c>
      <c r="J19" s="509" t="s">
        <v>579</v>
      </c>
      <c r="K19" s="509" t="s">
        <v>580</v>
      </c>
      <c r="L19" s="512">
        <v>89.223327598210659</v>
      </c>
      <c r="M19" s="512">
        <v>4</v>
      </c>
      <c r="N19" s="513">
        <v>356.89331039284264</v>
      </c>
    </row>
    <row r="20" spans="1:14" ht="14.4" customHeight="1" x14ac:dyDescent="0.3">
      <c r="A20" s="507" t="s">
        <v>538</v>
      </c>
      <c r="B20" s="508" t="s">
        <v>539</v>
      </c>
      <c r="C20" s="509" t="s">
        <v>550</v>
      </c>
      <c r="D20" s="510" t="s">
        <v>551</v>
      </c>
      <c r="E20" s="511">
        <v>50113001</v>
      </c>
      <c r="F20" s="510" t="s">
        <v>553</v>
      </c>
      <c r="G20" s="509" t="s">
        <v>554</v>
      </c>
      <c r="H20" s="509">
        <v>501829</v>
      </c>
      <c r="I20" s="509">
        <v>0</v>
      </c>
      <c r="J20" s="509" t="s">
        <v>581</v>
      </c>
      <c r="K20" s="509" t="s">
        <v>582</v>
      </c>
      <c r="L20" s="512">
        <v>360.49891795607033</v>
      </c>
      <c r="M20" s="512">
        <v>16</v>
      </c>
      <c r="N20" s="513">
        <v>5767.9826872971253</v>
      </c>
    </row>
    <row r="21" spans="1:14" ht="14.4" customHeight="1" x14ac:dyDescent="0.3">
      <c r="A21" s="507" t="s">
        <v>538</v>
      </c>
      <c r="B21" s="508" t="s">
        <v>539</v>
      </c>
      <c r="C21" s="509" t="s">
        <v>550</v>
      </c>
      <c r="D21" s="510" t="s">
        <v>551</v>
      </c>
      <c r="E21" s="511">
        <v>50113001</v>
      </c>
      <c r="F21" s="510" t="s">
        <v>553</v>
      </c>
      <c r="G21" s="509" t="s">
        <v>554</v>
      </c>
      <c r="H21" s="509">
        <v>930431</v>
      </c>
      <c r="I21" s="509">
        <v>1000</v>
      </c>
      <c r="J21" s="509" t="s">
        <v>583</v>
      </c>
      <c r="K21" s="509" t="s">
        <v>540</v>
      </c>
      <c r="L21" s="512">
        <v>116.08674941762352</v>
      </c>
      <c r="M21" s="512">
        <v>45</v>
      </c>
      <c r="N21" s="513">
        <v>5223.9037237930588</v>
      </c>
    </row>
    <row r="22" spans="1:14" ht="14.4" customHeight="1" x14ac:dyDescent="0.3">
      <c r="A22" s="507" t="s">
        <v>538</v>
      </c>
      <c r="B22" s="508" t="s">
        <v>539</v>
      </c>
      <c r="C22" s="509" t="s">
        <v>550</v>
      </c>
      <c r="D22" s="510" t="s">
        <v>551</v>
      </c>
      <c r="E22" s="511">
        <v>50113001</v>
      </c>
      <c r="F22" s="510" t="s">
        <v>553</v>
      </c>
      <c r="G22" s="509" t="s">
        <v>554</v>
      </c>
      <c r="H22" s="509">
        <v>900321</v>
      </c>
      <c r="I22" s="509">
        <v>0</v>
      </c>
      <c r="J22" s="509" t="s">
        <v>584</v>
      </c>
      <c r="K22" s="509" t="s">
        <v>540</v>
      </c>
      <c r="L22" s="512">
        <v>353.30783113272145</v>
      </c>
      <c r="M22" s="512">
        <v>16</v>
      </c>
      <c r="N22" s="513">
        <v>5652.9252981235431</v>
      </c>
    </row>
    <row r="23" spans="1:14" ht="14.4" customHeight="1" x14ac:dyDescent="0.3">
      <c r="A23" s="507" t="s">
        <v>538</v>
      </c>
      <c r="B23" s="508" t="s">
        <v>539</v>
      </c>
      <c r="C23" s="509" t="s">
        <v>550</v>
      </c>
      <c r="D23" s="510" t="s">
        <v>551</v>
      </c>
      <c r="E23" s="511">
        <v>50113001</v>
      </c>
      <c r="F23" s="510" t="s">
        <v>553</v>
      </c>
      <c r="G23" s="509" t="s">
        <v>554</v>
      </c>
      <c r="H23" s="509">
        <v>100498</v>
      </c>
      <c r="I23" s="509">
        <v>498</v>
      </c>
      <c r="J23" s="509" t="s">
        <v>585</v>
      </c>
      <c r="K23" s="509" t="s">
        <v>586</v>
      </c>
      <c r="L23" s="512">
        <v>108.74999999999996</v>
      </c>
      <c r="M23" s="512">
        <v>2</v>
      </c>
      <c r="N23" s="513">
        <v>217.49999999999991</v>
      </c>
    </row>
    <row r="24" spans="1:14" ht="14.4" customHeight="1" x14ac:dyDescent="0.3">
      <c r="A24" s="507" t="s">
        <v>538</v>
      </c>
      <c r="B24" s="508" t="s">
        <v>539</v>
      </c>
      <c r="C24" s="509" t="s">
        <v>550</v>
      </c>
      <c r="D24" s="510" t="s">
        <v>551</v>
      </c>
      <c r="E24" s="511">
        <v>50113001</v>
      </c>
      <c r="F24" s="510" t="s">
        <v>553</v>
      </c>
      <c r="G24" s="509" t="s">
        <v>554</v>
      </c>
      <c r="H24" s="509">
        <v>215978</v>
      </c>
      <c r="I24" s="509">
        <v>215978</v>
      </c>
      <c r="J24" s="509" t="s">
        <v>587</v>
      </c>
      <c r="K24" s="509" t="s">
        <v>588</v>
      </c>
      <c r="L24" s="512">
        <v>120.80999999999999</v>
      </c>
      <c r="M24" s="512">
        <v>4</v>
      </c>
      <c r="N24" s="513">
        <v>483.23999999999995</v>
      </c>
    </row>
    <row r="25" spans="1:14" ht="14.4" customHeight="1" x14ac:dyDescent="0.3">
      <c r="A25" s="507" t="s">
        <v>538</v>
      </c>
      <c r="B25" s="508" t="s">
        <v>539</v>
      </c>
      <c r="C25" s="509" t="s">
        <v>550</v>
      </c>
      <c r="D25" s="510" t="s">
        <v>551</v>
      </c>
      <c r="E25" s="511">
        <v>50113001</v>
      </c>
      <c r="F25" s="510" t="s">
        <v>553</v>
      </c>
      <c r="G25" s="509" t="s">
        <v>554</v>
      </c>
      <c r="H25" s="509">
        <v>200863</v>
      </c>
      <c r="I25" s="509">
        <v>200863</v>
      </c>
      <c r="J25" s="509" t="s">
        <v>589</v>
      </c>
      <c r="K25" s="509" t="s">
        <v>590</v>
      </c>
      <c r="L25" s="512">
        <v>85.64</v>
      </c>
      <c r="M25" s="512">
        <v>1</v>
      </c>
      <c r="N25" s="513">
        <v>85.64</v>
      </c>
    </row>
    <row r="26" spans="1:14" ht="14.4" customHeight="1" x14ac:dyDescent="0.3">
      <c r="A26" s="507" t="s">
        <v>538</v>
      </c>
      <c r="B26" s="508" t="s">
        <v>539</v>
      </c>
      <c r="C26" s="509" t="s">
        <v>550</v>
      </c>
      <c r="D26" s="510" t="s">
        <v>551</v>
      </c>
      <c r="E26" s="511">
        <v>50113001</v>
      </c>
      <c r="F26" s="510" t="s">
        <v>553</v>
      </c>
      <c r="G26" s="509" t="s">
        <v>554</v>
      </c>
      <c r="H26" s="509">
        <v>849941</v>
      </c>
      <c r="I26" s="509">
        <v>162142</v>
      </c>
      <c r="J26" s="509" t="s">
        <v>591</v>
      </c>
      <c r="K26" s="509" t="s">
        <v>592</v>
      </c>
      <c r="L26" s="512">
        <v>29.70999999999999</v>
      </c>
      <c r="M26" s="512">
        <v>3</v>
      </c>
      <c r="N26" s="513">
        <v>89.129999999999967</v>
      </c>
    </row>
    <row r="27" spans="1:14" ht="14.4" customHeight="1" thickBot="1" x14ac:dyDescent="0.35">
      <c r="A27" s="514" t="s">
        <v>538</v>
      </c>
      <c r="B27" s="515" t="s">
        <v>539</v>
      </c>
      <c r="C27" s="516" t="s">
        <v>550</v>
      </c>
      <c r="D27" s="517" t="s">
        <v>551</v>
      </c>
      <c r="E27" s="518">
        <v>50113001</v>
      </c>
      <c r="F27" s="517" t="s">
        <v>553</v>
      </c>
      <c r="G27" s="516" t="s">
        <v>554</v>
      </c>
      <c r="H27" s="516">
        <v>848866</v>
      </c>
      <c r="I27" s="516">
        <v>119654</v>
      </c>
      <c r="J27" s="516" t="s">
        <v>593</v>
      </c>
      <c r="K27" s="516" t="s">
        <v>594</v>
      </c>
      <c r="L27" s="519">
        <v>255.40666666666672</v>
      </c>
      <c r="M27" s="519">
        <v>3</v>
      </c>
      <c r="N27" s="520">
        <v>766.22000000000014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595</v>
      </c>
      <c r="B5" s="498"/>
      <c r="C5" s="525">
        <v>0</v>
      </c>
      <c r="D5" s="498">
        <v>1809.7599999999998</v>
      </c>
      <c r="E5" s="525">
        <v>1</v>
      </c>
      <c r="F5" s="499">
        <v>1809.7599999999998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1809.7599999999998</v>
      </c>
      <c r="E6" s="533">
        <v>1</v>
      </c>
      <c r="F6" s="534">
        <v>1809.7599999999998</v>
      </c>
    </row>
    <row r="7" spans="1:6" ht="14.4" customHeight="1" thickBot="1" x14ac:dyDescent="0.35"/>
    <row r="8" spans="1:6" ht="14.4" customHeight="1" thickBot="1" x14ac:dyDescent="0.35">
      <c r="A8" s="535" t="s">
        <v>596</v>
      </c>
      <c r="B8" s="498"/>
      <c r="C8" s="525">
        <v>0</v>
      </c>
      <c r="D8" s="498">
        <v>1809.7599999999998</v>
      </c>
      <c r="E8" s="525">
        <v>1</v>
      </c>
      <c r="F8" s="499">
        <v>1809.7599999999998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1809.7599999999998</v>
      </c>
      <c r="E9" s="533">
        <v>1</v>
      </c>
      <c r="F9" s="534">
        <v>1809.7599999999998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600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36</v>
      </c>
      <c r="J3" s="43">
        <f>SUBTOTAL(9,J6:J1048576)</f>
        <v>1809.7599999999998</v>
      </c>
      <c r="K3" s="44">
        <f>IF(M3=0,0,J3/M3)</f>
        <v>1</v>
      </c>
      <c r="L3" s="43">
        <f>SUBTOTAL(9,L6:L1048576)</f>
        <v>36</v>
      </c>
      <c r="M3" s="45">
        <f>SUBTOTAL(9,M6:M1048576)</f>
        <v>1809.7599999999998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550</v>
      </c>
      <c r="B6" s="541" t="s">
        <v>597</v>
      </c>
      <c r="C6" s="541" t="s">
        <v>598</v>
      </c>
      <c r="D6" s="541" t="s">
        <v>573</v>
      </c>
      <c r="E6" s="541" t="s">
        <v>599</v>
      </c>
      <c r="F6" s="529"/>
      <c r="G6" s="529"/>
      <c r="H6" s="248">
        <v>0</v>
      </c>
      <c r="I6" s="529">
        <v>36</v>
      </c>
      <c r="J6" s="529">
        <v>1809.7599999999998</v>
      </c>
      <c r="K6" s="248">
        <v>1</v>
      </c>
      <c r="L6" s="529">
        <v>36</v>
      </c>
      <c r="M6" s="530">
        <v>1809.7599999999998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158</v>
      </c>
      <c r="C3" s="252">
        <f>SUM(C6:C1048576)</f>
        <v>4</v>
      </c>
      <c r="D3" s="252">
        <f>SUM(D6:D1048576)</f>
        <v>0</v>
      </c>
      <c r="E3" s="253">
        <f>SUM(E6:E1048576)</f>
        <v>0</v>
      </c>
      <c r="F3" s="250">
        <f>IF(SUM($B3:$E3)=0,"",B3/SUM($B3:$E3))</f>
        <v>0.97530864197530864</v>
      </c>
      <c r="G3" s="248">
        <f t="shared" ref="G3:I3" si="0">IF(SUM($B3:$E3)=0,"",C3/SUM($B3:$E3))</f>
        <v>2.4691358024691357E-2</v>
      </c>
      <c r="H3" s="248">
        <f t="shared" si="0"/>
        <v>0</v>
      </c>
      <c r="I3" s="249">
        <f t="shared" si="0"/>
        <v>0</v>
      </c>
      <c r="J3" s="252">
        <f>SUM(J6:J1048576)</f>
        <v>61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0.93846153846153846</v>
      </c>
      <c r="O3" s="248">
        <f t="shared" ref="O3:Q3" si="1">IF(SUM($J3:$M3)=0,"",K3/SUM($J3:$M3))</f>
        <v>6.1538461538461542E-2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601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602</v>
      </c>
      <c r="B7" s="559">
        <v>20</v>
      </c>
      <c r="C7" s="512">
        <v>1</v>
      </c>
      <c r="D7" s="512"/>
      <c r="E7" s="513"/>
      <c r="F7" s="556">
        <v>0.95238095238095233</v>
      </c>
      <c r="G7" s="549">
        <v>4.7619047619047616E-2</v>
      </c>
      <c r="H7" s="549">
        <v>0</v>
      </c>
      <c r="I7" s="562">
        <v>0</v>
      </c>
      <c r="J7" s="559">
        <v>4</v>
      </c>
      <c r="K7" s="512">
        <v>1</v>
      </c>
      <c r="L7" s="512"/>
      <c r="M7" s="513"/>
      <c r="N7" s="556">
        <v>0.8</v>
      </c>
      <c r="O7" s="549">
        <v>0.2</v>
      </c>
      <c r="P7" s="549">
        <v>0</v>
      </c>
      <c r="Q7" s="550">
        <v>0</v>
      </c>
    </row>
    <row r="8" spans="1:17" ht="14.4" customHeight="1" thickBot="1" x14ac:dyDescent="0.35">
      <c r="A8" s="554" t="s">
        <v>603</v>
      </c>
      <c r="B8" s="560">
        <v>138</v>
      </c>
      <c r="C8" s="519">
        <v>3</v>
      </c>
      <c r="D8" s="519"/>
      <c r="E8" s="520"/>
      <c r="F8" s="557">
        <v>0.97872340425531912</v>
      </c>
      <c r="G8" s="527">
        <v>2.1276595744680851E-2</v>
      </c>
      <c r="H8" s="527">
        <v>0</v>
      </c>
      <c r="I8" s="563">
        <v>0</v>
      </c>
      <c r="J8" s="560">
        <v>57</v>
      </c>
      <c r="K8" s="519">
        <v>3</v>
      </c>
      <c r="L8" s="519"/>
      <c r="M8" s="520"/>
      <c r="N8" s="557">
        <v>0.95</v>
      </c>
      <c r="O8" s="527">
        <v>0.05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604</v>
      </c>
      <c r="C5" s="491">
        <v>6788.2100000000019</v>
      </c>
      <c r="D5" s="491">
        <v>55</v>
      </c>
      <c r="E5" s="491">
        <v>5452.7400000000016</v>
      </c>
      <c r="F5" s="564">
        <v>0.80326625133871821</v>
      </c>
      <c r="G5" s="491">
        <v>49</v>
      </c>
      <c r="H5" s="564">
        <v>0.89090909090909087</v>
      </c>
      <c r="I5" s="491">
        <v>1335.47</v>
      </c>
      <c r="J5" s="564">
        <v>0.19673374866128179</v>
      </c>
      <c r="K5" s="491">
        <v>6</v>
      </c>
      <c r="L5" s="564">
        <v>0.10909090909090909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605</v>
      </c>
      <c r="C6" s="491">
        <v>6788.2100000000019</v>
      </c>
      <c r="D6" s="491">
        <v>55</v>
      </c>
      <c r="E6" s="491">
        <v>5452.7400000000016</v>
      </c>
      <c r="F6" s="564">
        <v>0.80326625133871821</v>
      </c>
      <c r="G6" s="491">
        <v>49</v>
      </c>
      <c r="H6" s="564">
        <v>0.89090909090909087</v>
      </c>
      <c r="I6" s="491">
        <v>1335.47</v>
      </c>
      <c r="J6" s="564">
        <v>0.19673374866128179</v>
      </c>
      <c r="K6" s="491">
        <v>6</v>
      </c>
      <c r="L6" s="564">
        <v>0.10909090909090909</v>
      </c>
      <c r="M6" s="491" t="s">
        <v>1</v>
      </c>
      <c r="N6" s="150"/>
    </row>
    <row r="7" spans="1:14" ht="14.4" customHeight="1" x14ac:dyDescent="0.3">
      <c r="A7" s="487" t="s">
        <v>538</v>
      </c>
      <c r="B7" s="488" t="s">
        <v>3</v>
      </c>
      <c r="C7" s="491">
        <v>6788.2100000000019</v>
      </c>
      <c r="D7" s="491">
        <v>55</v>
      </c>
      <c r="E7" s="491">
        <v>5452.7400000000016</v>
      </c>
      <c r="F7" s="564">
        <v>0.80326625133871821</v>
      </c>
      <c r="G7" s="491">
        <v>49</v>
      </c>
      <c r="H7" s="564">
        <v>0.89090909090909087</v>
      </c>
      <c r="I7" s="491">
        <v>1335.47</v>
      </c>
      <c r="J7" s="564">
        <v>0.19673374866128179</v>
      </c>
      <c r="K7" s="491">
        <v>6</v>
      </c>
      <c r="L7" s="564">
        <v>0.10909090909090909</v>
      </c>
      <c r="M7" s="491" t="s">
        <v>544</v>
      </c>
      <c r="N7" s="150"/>
    </row>
    <row r="9" spans="1:14" ht="14.4" customHeight="1" x14ac:dyDescent="0.3">
      <c r="A9" s="487">
        <v>35</v>
      </c>
      <c r="B9" s="488" t="s">
        <v>604</v>
      </c>
      <c r="C9" s="491" t="s">
        <v>540</v>
      </c>
      <c r="D9" s="491" t="s">
        <v>540</v>
      </c>
      <c r="E9" s="491" t="s">
        <v>540</v>
      </c>
      <c r="F9" s="564" t="s">
        <v>540</v>
      </c>
      <c r="G9" s="491" t="s">
        <v>540</v>
      </c>
      <c r="H9" s="564" t="s">
        <v>540</v>
      </c>
      <c r="I9" s="491" t="s">
        <v>540</v>
      </c>
      <c r="J9" s="564" t="s">
        <v>540</v>
      </c>
      <c r="K9" s="491" t="s">
        <v>540</v>
      </c>
      <c r="L9" s="564" t="s">
        <v>540</v>
      </c>
      <c r="M9" s="491" t="s">
        <v>68</v>
      </c>
      <c r="N9" s="150"/>
    </row>
    <row r="10" spans="1:14" ht="14.4" customHeight="1" x14ac:dyDescent="0.3">
      <c r="A10" s="487" t="s">
        <v>606</v>
      </c>
      <c r="B10" s="488" t="s">
        <v>605</v>
      </c>
      <c r="C10" s="491">
        <v>6788.2100000000019</v>
      </c>
      <c r="D10" s="491">
        <v>55</v>
      </c>
      <c r="E10" s="491">
        <v>5452.7400000000016</v>
      </c>
      <c r="F10" s="564">
        <v>0.80326625133871821</v>
      </c>
      <c r="G10" s="491">
        <v>49</v>
      </c>
      <c r="H10" s="564">
        <v>0.89090909090909087</v>
      </c>
      <c r="I10" s="491">
        <v>1335.47</v>
      </c>
      <c r="J10" s="564">
        <v>0.19673374866128179</v>
      </c>
      <c r="K10" s="491">
        <v>6</v>
      </c>
      <c r="L10" s="564">
        <v>0.10909090909090909</v>
      </c>
      <c r="M10" s="491" t="s">
        <v>1</v>
      </c>
      <c r="N10" s="150"/>
    </row>
    <row r="11" spans="1:14" ht="14.4" customHeight="1" x14ac:dyDescent="0.3">
      <c r="A11" s="487" t="s">
        <v>606</v>
      </c>
      <c r="B11" s="488" t="s">
        <v>607</v>
      </c>
      <c r="C11" s="491">
        <v>6788.2100000000019</v>
      </c>
      <c r="D11" s="491">
        <v>55</v>
      </c>
      <c r="E11" s="491">
        <v>5452.7400000000016</v>
      </c>
      <c r="F11" s="564">
        <v>0.80326625133871821</v>
      </c>
      <c r="G11" s="491">
        <v>49</v>
      </c>
      <c r="H11" s="564">
        <v>0.89090909090909087</v>
      </c>
      <c r="I11" s="491">
        <v>1335.47</v>
      </c>
      <c r="J11" s="564">
        <v>0.19673374866128179</v>
      </c>
      <c r="K11" s="491">
        <v>6</v>
      </c>
      <c r="L11" s="564">
        <v>0.10909090909090909</v>
      </c>
      <c r="M11" s="491" t="s">
        <v>548</v>
      </c>
      <c r="N11" s="150"/>
    </row>
    <row r="12" spans="1:14" ht="14.4" customHeight="1" x14ac:dyDescent="0.3">
      <c r="A12" s="487" t="s">
        <v>540</v>
      </c>
      <c r="B12" s="488" t="s">
        <v>540</v>
      </c>
      <c r="C12" s="491" t="s">
        <v>540</v>
      </c>
      <c r="D12" s="491" t="s">
        <v>540</v>
      </c>
      <c r="E12" s="491" t="s">
        <v>540</v>
      </c>
      <c r="F12" s="564" t="s">
        <v>540</v>
      </c>
      <c r="G12" s="491" t="s">
        <v>540</v>
      </c>
      <c r="H12" s="564" t="s">
        <v>540</v>
      </c>
      <c r="I12" s="491" t="s">
        <v>540</v>
      </c>
      <c r="J12" s="564" t="s">
        <v>540</v>
      </c>
      <c r="K12" s="491" t="s">
        <v>540</v>
      </c>
      <c r="L12" s="564" t="s">
        <v>540</v>
      </c>
      <c r="M12" s="491" t="s">
        <v>549</v>
      </c>
      <c r="N12" s="150"/>
    </row>
    <row r="13" spans="1:14" ht="14.4" customHeight="1" x14ac:dyDescent="0.3">
      <c r="A13" s="487" t="s">
        <v>538</v>
      </c>
      <c r="B13" s="488" t="s">
        <v>608</v>
      </c>
      <c r="C13" s="491">
        <v>6788.2100000000019</v>
      </c>
      <c r="D13" s="491">
        <v>55</v>
      </c>
      <c r="E13" s="491">
        <v>5452.7400000000016</v>
      </c>
      <c r="F13" s="564">
        <v>0.80326625133871821</v>
      </c>
      <c r="G13" s="491">
        <v>49</v>
      </c>
      <c r="H13" s="564">
        <v>0.89090909090909087</v>
      </c>
      <c r="I13" s="491">
        <v>1335.47</v>
      </c>
      <c r="J13" s="564">
        <v>0.19673374866128179</v>
      </c>
      <c r="K13" s="491">
        <v>6</v>
      </c>
      <c r="L13" s="564">
        <v>0.10909090909090909</v>
      </c>
      <c r="M13" s="491" t="s">
        <v>544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609</v>
      </c>
    </row>
    <row r="16" spans="1:14" ht="14.4" customHeight="1" x14ac:dyDescent="0.3">
      <c r="A16" s="565" t="s">
        <v>610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611</v>
      </c>
      <c r="B5" s="558">
        <v>838.92</v>
      </c>
      <c r="C5" s="501">
        <v>1</v>
      </c>
      <c r="D5" s="571">
        <v>4</v>
      </c>
      <c r="E5" s="540" t="s">
        <v>611</v>
      </c>
      <c r="F5" s="558">
        <v>697.53</v>
      </c>
      <c r="G5" s="526">
        <v>0.83146187955943351</v>
      </c>
      <c r="H5" s="505">
        <v>2</v>
      </c>
      <c r="I5" s="548">
        <v>0.5</v>
      </c>
      <c r="J5" s="576">
        <v>141.38999999999999</v>
      </c>
      <c r="K5" s="526">
        <v>0.16853812044056643</v>
      </c>
      <c r="L5" s="505">
        <v>2</v>
      </c>
      <c r="M5" s="548">
        <v>0.5</v>
      </c>
    </row>
    <row r="6" spans="1:13" ht="14.4" customHeight="1" x14ac:dyDescent="0.3">
      <c r="A6" s="568" t="s">
        <v>612</v>
      </c>
      <c r="B6" s="559">
        <v>1427.21</v>
      </c>
      <c r="C6" s="508">
        <v>1</v>
      </c>
      <c r="D6" s="572">
        <v>9</v>
      </c>
      <c r="E6" s="574" t="s">
        <v>612</v>
      </c>
      <c r="F6" s="559">
        <v>1427.21</v>
      </c>
      <c r="G6" s="549">
        <v>1</v>
      </c>
      <c r="H6" s="512">
        <v>9</v>
      </c>
      <c r="I6" s="550">
        <v>1</v>
      </c>
      <c r="J6" s="577"/>
      <c r="K6" s="549">
        <v>0</v>
      </c>
      <c r="L6" s="512"/>
      <c r="M6" s="550">
        <v>0</v>
      </c>
    </row>
    <row r="7" spans="1:13" ht="14.4" customHeight="1" x14ac:dyDescent="0.3">
      <c r="A7" s="568" t="s">
        <v>613</v>
      </c>
      <c r="B7" s="559">
        <v>1327.55</v>
      </c>
      <c r="C7" s="508">
        <v>1</v>
      </c>
      <c r="D7" s="572">
        <v>6</v>
      </c>
      <c r="E7" s="574" t="s">
        <v>613</v>
      </c>
      <c r="F7" s="559">
        <v>363.83</v>
      </c>
      <c r="G7" s="549">
        <v>0.27406124063123799</v>
      </c>
      <c r="H7" s="512">
        <v>3</v>
      </c>
      <c r="I7" s="550">
        <v>0.5</v>
      </c>
      <c r="J7" s="577">
        <v>963.71999999999991</v>
      </c>
      <c r="K7" s="549">
        <v>0.72593875936876195</v>
      </c>
      <c r="L7" s="512">
        <v>3</v>
      </c>
      <c r="M7" s="550">
        <v>0.5</v>
      </c>
    </row>
    <row r="8" spans="1:13" ht="14.4" customHeight="1" x14ac:dyDescent="0.3">
      <c r="A8" s="568" t="s">
        <v>614</v>
      </c>
      <c r="B8" s="559">
        <v>503.3</v>
      </c>
      <c r="C8" s="508">
        <v>1</v>
      </c>
      <c r="D8" s="572">
        <v>7</v>
      </c>
      <c r="E8" s="574" t="s">
        <v>614</v>
      </c>
      <c r="F8" s="559">
        <v>503.3</v>
      </c>
      <c r="G8" s="549">
        <v>1</v>
      </c>
      <c r="H8" s="512">
        <v>7</v>
      </c>
      <c r="I8" s="550">
        <v>1</v>
      </c>
      <c r="J8" s="577"/>
      <c r="K8" s="549">
        <v>0</v>
      </c>
      <c r="L8" s="512"/>
      <c r="M8" s="550">
        <v>0</v>
      </c>
    </row>
    <row r="9" spans="1:13" ht="14.4" customHeight="1" x14ac:dyDescent="0.3">
      <c r="A9" s="568" t="s">
        <v>615</v>
      </c>
      <c r="B9" s="559">
        <v>1108.05</v>
      </c>
      <c r="C9" s="508">
        <v>1</v>
      </c>
      <c r="D9" s="572">
        <v>18</v>
      </c>
      <c r="E9" s="574" t="s">
        <v>615</v>
      </c>
      <c r="F9" s="559">
        <v>877.68999999999994</v>
      </c>
      <c r="G9" s="549">
        <v>0.79210324443842783</v>
      </c>
      <c r="H9" s="512">
        <v>17</v>
      </c>
      <c r="I9" s="550">
        <v>0.94444444444444442</v>
      </c>
      <c r="J9" s="577">
        <v>230.36</v>
      </c>
      <c r="K9" s="549">
        <v>0.20789675556157214</v>
      </c>
      <c r="L9" s="512">
        <v>1</v>
      </c>
      <c r="M9" s="550">
        <v>5.5555555555555552E-2</v>
      </c>
    </row>
    <row r="10" spans="1:13" ht="14.4" customHeight="1" x14ac:dyDescent="0.3">
      <c r="A10" s="568" t="s">
        <v>616</v>
      </c>
      <c r="B10" s="559">
        <v>1583.18</v>
      </c>
      <c r="C10" s="508">
        <v>1</v>
      </c>
      <c r="D10" s="572">
        <v>10</v>
      </c>
      <c r="E10" s="574" t="s">
        <v>616</v>
      </c>
      <c r="F10" s="559">
        <v>1583.18</v>
      </c>
      <c r="G10" s="549">
        <v>1</v>
      </c>
      <c r="H10" s="512">
        <v>10</v>
      </c>
      <c r="I10" s="550">
        <v>1</v>
      </c>
      <c r="J10" s="577"/>
      <c r="K10" s="549">
        <v>0</v>
      </c>
      <c r="L10" s="512"/>
      <c r="M10" s="550">
        <v>0</v>
      </c>
    </row>
    <row r="11" spans="1:13" ht="14.4" customHeight="1" thickBot="1" x14ac:dyDescent="0.35">
      <c r="A11" s="569" t="s">
        <v>617</v>
      </c>
      <c r="B11" s="560">
        <v>0</v>
      </c>
      <c r="C11" s="515"/>
      <c r="D11" s="573">
        <v>1</v>
      </c>
      <c r="E11" s="575" t="s">
        <v>617</v>
      </c>
      <c r="F11" s="560">
        <v>0</v>
      </c>
      <c r="G11" s="527"/>
      <c r="H11" s="519">
        <v>1</v>
      </c>
      <c r="I11" s="551">
        <v>1</v>
      </c>
      <c r="J11" s="578"/>
      <c r="K11" s="527"/>
      <c r="L11" s="519"/>
      <c r="M11" s="55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804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6788.2100000000019</v>
      </c>
      <c r="N3" s="66">
        <f>SUBTOTAL(9,N7:N1048576)</f>
        <v>71</v>
      </c>
      <c r="O3" s="66">
        <f>SUBTOTAL(9,O7:O1048576)</f>
        <v>55</v>
      </c>
      <c r="P3" s="66">
        <f>SUBTOTAL(9,P7:P1048576)</f>
        <v>5452.7400000000016</v>
      </c>
      <c r="Q3" s="67">
        <f>IF(M3=0,0,P3/M3)</f>
        <v>0.80326625133871821</v>
      </c>
      <c r="R3" s="66">
        <f>SUBTOTAL(9,R7:R1048576)</f>
        <v>61</v>
      </c>
      <c r="S3" s="67">
        <f>IF(N3=0,0,R3/N3)</f>
        <v>0.85915492957746475</v>
      </c>
      <c r="T3" s="66">
        <f>SUBTOTAL(9,T7:T1048576)</f>
        <v>49</v>
      </c>
      <c r="U3" s="68">
        <f>IF(O3=0,0,T3/O3)</f>
        <v>0.89090909090909087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35</v>
      </c>
      <c r="B7" s="585" t="s">
        <v>604</v>
      </c>
      <c r="C7" s="585" t="s">
        <v>606</v>
      </c>
      <c r="D7" s="586" t="s">
        <v>803</v>
      </c>
      <c r="E7" s="587" t="s">
        <v>612</v>
      </c>
      <c r="F7" s="585" t="s">
        <v>605</v>
      </c>
      <c r="G7" s="585" t="s">
        <v>618</v>
      </c>
      <c r="H7" s="585" t="s">
        <v>540</v>
      </c>
      <c r="I7" s="585" t="s">
        <v>619</v>
      </c>
      <c r="J7" s="585" t="s">
        <v>620</v>
      </c>
      <c r="K7" s="585" t="s">
        <v>621</v>
      </c>
      <c r="L7" s="588">
        <v>80.23</v>
      </c>
      <c r="M7" s="588">
        <v>80.23</v>
      </c>
      <c r="N7" s="585">
        <v>1</v>
      </c>
      <c r="O7" s="589">
        <v>1</v>
      </c>
      <c r="P7" s="588">
        <v>80.23</v>
      </c>
      <c r="Q7" s="590">
        <v>1</v>
      </c>
      <c r="R7" s="585">
        <v>1</v>
      </c>
      <c r="S7" s="590">
        <v>1</v>
      </c>
      <c r="T7" s="589">
        <v>1</v>
      </c>
      <c r="U7" s="122">
        <v>1</v>
      </c>
    </row>
    <row r="8" spans="1:21" ht="14.4" customHeight="1" x14ac:dyDescent="0.3">
      <c r="A8" s="507">
        <v>35</v>
      </c>
      <c r="B8" s="508" t="s">
        <v>604</v>
      </c>
      <c r="C8" s="508" t="s">
        <v>606</v>
      </c>
      <c r="D8" s="591" t="s">
        <v>803</v>
      </c>
      <c r="E8" s="592" t="s">
        <v>612</v>
      </c>
      <c r="F8" s="508" t="s">
        <v>605</v>
      </c>
      <c r="G8" s="508" t="s">
        <v>622</v>
      </c>
      <c r="H8" s="508" t="s">
        <v>540</v>
      </c>
      <c r="I8" s="508" t="s">
        <v>623</v>
      </c>
      <c r="J8" s="508" t="s">
        <v>624</v>
      </c>
      <c r="K8" s="508" t="s">
        <v>625</v>
      </c>
      <c r="L8" s="509">
        <v>129.77000000000001</v>
      </c>
      <c r="M8" s="509">
        <v>129.77000000000001</v>
      </c>
      <c r="N8" s="508">
        <v>1</v>
      </c>
      <c r="O8" s="593">
        <v>0.5</v>
      </c>
      <c r="P8" s="509">
        <v>129.77000000000001</v>
      </c>
      <c r="Q8" s="549">
        <v>1</v>
      </c>
      <c r="R8" s="508">
        <v>1</v>
      </c>
      <c r="S8" s="549">
        <v>1</v>
      </c>
      <c r="T8" s="593">
        <v>0.5</v>
      </c>
      <c r="U8" s="550">
        <v>1</v>
      </c>
    </row>
    <row r="9" spans="1:21" ht="14.4" customHeight="1" x14ac:dyDescent="0.3">
      <c r="A9" s="507">
        <v>35</v>
      </c>
      <c r="B9" s="508" t="s">
        <v>604</v>
      </c>
      <c r="C9" s="508" t="s">
        <v>606</v>
      </c>
      <c r="D9" s="591" t="s">
        <v>803</v>
      </c>
      <c r="E9" s="592" t="s">
        <v>612</v>
      </c>
      <c r="F9" s="508" t="s">
        <v>605</v>
      </c>
      <c r="G9" s="508" t="s">
        <v>626</v>
      </c>
      <c r="H9" s="508" t="s">
        <v>540</v>
      </c>
      <c r="I9" s="508" t="s">
        <v>627</v>
      </c>
      <c r="J9" s="508" t="s">
        <v>628</v>
      </c>
      <c r="K9" s="508" t="s">
        <v>629</v>
      </c>
      <c r="L9" s="509">
        <v>126.57</v>
      </c>
      <c r="M9" s="509">
        <v>253.14</v>
      </c>
      <c r="N9" s="508">
        <v>2</v>
      </c>
      <c r="O9" s="593">
        <v>1.5</v>
      </c>
      <c r="P9" s="509">
        <v>253.14</v>
      </c>
      <c r="Q9" s="549">
        <v>1</v>
      </c>
      <c r="R9" s="508">
        <v>2</v>
      </c>
      <c r="S9" s="549">
        <v>1</v>
      </c>
      <c r="T9" s="593">
        <v>1.5</v>
      </c>
      <c r="U9" s="550">
        <v>1</v>
      </c>
    </row>
    <row r="10" spans="1:21" ht="14.4" customHeight="1" x14ac:dyDescent="0.3">
      <c r="A10" s="507">
        <v>35</v>
      </c>
      <c r="B10" s="508" t="s">
        <v>604</v>
      </c>
      <c r="C10" s="508" t="s">
        <v>606</v>
      </c>
      <c r="D10" s="591" t="s">
        <v>803</v>
      </c>
      <c r="E10" s="592" t="s">
        <v>612</v>
      </c>
      <c r="F10" s="508" t="s">
        <v>605</v>
      </c>
      <c r="G10" s="508" t="s">
        <v>630</v>
      </c>
      <c r="H10" s="508" t="s">
        <v>572</v>
      </c>
      <c r="I10" s="508" t="s">
        <v>631</v>
      </c>
      <c r="J10" s="508" t="s">
        <v>632</v>
      </c>
      <c r="K10" s="508" t="s">
        <v>633</v>
      </c>
      <c r="L10" s="509">
        <v>117.55</v>
      </c>
      <c r="M10" s="509">
        <v>117.55</v>
      </c>
      <c r="N10" s="508">
        <v>1</v>
      </c>
      <c r="O10" s="593">
        <v>1</v>
      </c>
      <c r="P10" s="509">
        <v>117.55</v>
      </c>
      <c r="Q10" s="549">
        <v>1</v>
      </c>
      <c r="R10" s="508">
        <v>1</v>
      </c>
      <c r="S10" s="549">
        <v>1</v>
      </c>
      <c r="T10" s="593">
        <v>1</v>
      </c>
      <c r="U10" s="550">
        <v>1</v>
      </c>
    </row>
    <row r="11" spans="1:21" ht="14.4" customHeight="1" x14ac:dyDescent="0.3">
      <c r="A11" s="507">
        <v>35</v>
      </c>
      <c r="B11" s="508" t="s">
        <v>604</v>
      </c>
      <c r="C11" s="508" t="s">
        <v>606</v>
      </c>
      <c r="D11" s="591" t="s">
        <v>803</v>
      </c>
      <c r="E11" s="592" t="s">
        <v>612</v>
      </c>
      <c r="F11" s="508" t="s">
        <v>605</v>
      </c>
      <c r="G11" s="508" t="s">
        <v>634</v>
      </c>
      <c r="H11" s="508" t="s">
        <v>540</v>
      </c>
      <c r="I11" s="508" t="s">
        <v>635</v>
      </c>
      <c r="J11" s="508" t="s">
        <v>636</v>
      </c>
      <c r="K11" s="508" t="s">
        <v>637</v>
      </c>
      <c r="L11" s="509">
        <v>182.22</v>
      </c>
      <c r="M11" s="509">
        <v>182.22</v>
      </c>
      <c r="N11" s="508">
        <v>1</v>
      </c>
      <c r="O11" s="593">
        <v>0.5</v>
      </c>
      <c r="P11" s="509">
        <v>182.22</v>
      </c>
      <c r="Q11" s="549">
        <v>1</v>
      </c>
      <c r="R11" s="508">
        <v>1</v>
      </c>
      <c r="S11" s="549">
        <v>1</v>
      </c>
      <c r="T11" s="593">
        <v>0.5</v>
      </c>
      <c r="U11" s="550">
        <v>1</v>
      </c>
    </row>
    <row r="12" spans="1:21" ht="14.4" customHeight="1" x14ac:dyDescent="0.3">
      <c r="A12" s="507">
        <v>35</v>
      </c>
      <c r="B12" s="508" t="s">
        <v>604</v>
      </c>
      <c r="C12" s="508" t="s">
        <v>606</v>
      </c>
      <c r="D12" s="591" t="s">
        <v>803</v>
      </c>
      <c r="E12" s="592" t="s">
        <v>612</v>
      </c>
      <c r="F12" s="508" t="s">
        <v>605</v>
      </c>
      <c r="G12" s="508" t="s">
        <v>638</v>
      </c>
      <c r="H12" s="508" t="s">
        <v>540</v>
      </c>
      <c r="I12" s="508" t="s">
        <v>639</v>
      </c>
      <c r="J12" s="508" t="s">
        <v>640</v>
      </c>
      <c r="K12" s="508" t="s">
        <v>641</v>
      </c>
      <c r="L12" s="509">
        <v>0</v>
      </c>
      <c r="M12" s="509">
        <v>0</v>
      </c>
      <c r="N12" s="508">
        <v>1</v>
      </c>
      <c r="O12" s="593">
        <v>1</v>
      </c>
      <c r="P12" s="509">
        <v>0</v>
      </c>
      <c r="Q12" s="549"/>
      <c r="R12" s="508">
        <v>1</v>
      </c>
      <c r="S12" s="549">
        <v>1</v>
      </c>
      <c r="T12" s="593">
        <v>1</v>
      </c>
      <c r="U12" s="550">
        <v>1</v>
      </c>
    </row>
    <row r="13" spans="1:21" ht="14.4" customHeight="1" x14ac:dyDescent="0.3">
      <c r="A13" s="507">
        <v>35</v>
      </c>
      <c r="B13" s="508" t="s">
        <v>604</v>
      </c>
      <c r="C13" s="508" t="s">
        <v>606</v>
      </c>
      <c r="D13" s="591" t="s">
        <v>803</v>
      </c>
      <c r="E13" s="592" t="s">
        <v>612</v>
      </c>
      <c r="F13" s="508" t="s">
        <v>605</v>
      </c>
      <c r="G13" s="508" t="s">
        <v>642</v>
      </c>
      <c r="H13" s="508" t="s">
        <v>540</v>
      </c>
      <c r="I13" s="508" t="s">
        <v>643</v>
      </c>
      <c r="J13" s="508" t="s">
        <v>644</v>
      </c>
      <c r="K13" s="508" t="s">
        <v>645</v>
      </c>
      <c r="L13" s="509">
        <v>103.67</v>
      </c>
      <c r="M13" s="509">
        <v>103.67</v>
      </c>
      <c r="N13" s="508">
        <v>1</v>
      </c>
      <c r="O13" s="593">
        <v>0.5</v>
      </c>
      <c r="P13" s="509">
        <v>103.67</v>
      </c>
      <c r="Q13" s="549">
        <v>1</v>
      </c>
      <c r="R13" s="508">
        <v>1</v>
      </c>
      <c r="S13" s="549">
        <v>1</v>
      </c>
      <c r="T13" s="593">
        <v>0.5</v>
      </c>
      <c r="U13" s="550">
        <v>1</v>
      </c>
    </row>
    <row r="14" spans="1:21" ht="14.4" customHeight="1" x14ac:dyDescent="0.3">
      <c r="A14" s="507">
        <v>35</v>
      </c>
      <c r="B14" s="508" t="s">
        <v>604</v>
      </c>
      <c r="C14" s="508" t="s">
        <v>606</v>
      </c>
      <c r="D14" s="591" t="s">
        <v>803</v>
      </c>
      <c r="E14" s="592" t="s">
        <v>612</v>
      </c>
      <c r="F14" s="508" t="s">
        <v>605</v>
      </c>
      <c r="G14" s="508" t="s">
        <v>646</v>
      </c>
      <c r="H14" s="508" t="s">
        <v>540</v>
      </c>
      <c r="I14" s="508" t="s">
        <v>647</v>
      </c>
      <c r="J14" s="508" t="s">
        <v>648</v>
      </c>
      <c r="K14" s="508" t="s">
        <v>649</v>
      </c>
      <c r="L14" s="509">
        <v>0</v>
      </c>
      <c r="M14" s="509">
        <v>0</v>
      </c>
      <c r="N14" s="508">
        <v>1</v>
      </c>
      <c r="O14" s="593">
        <v>0.5</v>
      </c>
      <c r="P14" s="509">
        <v>0</v>
      </c>
      <c r="Q14" s="549"/>
      <c r="R14" s="508">
        <v>1</v>
      </c>
      <c r="S14" s="549">
        <v>1</v>
      </c>
      <c r="T14" s="593">
        <v>0.5</v>
      </c>
      <c r="U14" s="550">
        <v>1</v>
      </c>
    </row>
    <row r="15" spans="1:21" ht="14.4" customHeight="1" x14ac:dyDescent="0.3">
      <c r="A15" s="507">
        <v>35</v>
      </c>
      <c r="B15" s="508" t="s">
        <v>604</v>
      </c>
      <c r="C15" s="508" t="s">
        <v>606</v>
      </c>
      <c r="D15" s="591" t="s">
        <v>803</v>
      </c>
      <c r="E15" s="592" t="s">
        <v>612</v>
      </c>
      <c r="F15" s="508" t="s">
        <v>605</v>
      </c>
      <c r="G15" s="508" t="s">
        <v>650</v>
      </c>
      <c r="H15" s="508" t="s">
        <v>572</v>
      </c>
      <c r="I15" s="508" t="s">
        <v>651</v>
      </c>
      <c r="J15" s="508" t="s">
        <v>652</v>
      </c>
      <c r="K15" s="508" t="s">
        <v>653</v>
      </c>
      <c r="L15" s="509">
        <v>477.84</v>
      </c>
      <c r="M15" s="509">
        <v>477.84</v>
      </c>
      <c r="N15" s="508">
        <v>1</v>
      </c>
      <c r="O15" s="593">
        <v>1</v>
      </c>
      <c r="P15" s="509">
        <v>477.84</v>
      </c>
      <c r="Q15" s="549">
        <v>1</v>
      </c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35</v>
      </c>
      <c r="B16" s="508" t="s">
        <v>604</v>
      </c>
      <c r="C16" s="508" t="s">
        <v>606</v>
      </c>
      <c r="D16" s="591" t="s">
        <v>803</v>
      </c>
      <c r="E16" s="592" t="s">
        <v>612</v>
      </c>
      <c r="F16" s="508" t="s">
        <v>605</v>
      </c>
      <c r="G16" s="508" t="s">
        <v>654</v>
      </c>
      <c r="H16" s="508" t="s">
        <v>540</v>
      </c>
      <c r="I16" s="508" t="s">
        <v>655</v>
      </c>
      <c r="J16" s="508" t="s">
        <v>656</v>
      </c>
      <c r="K16" s="508" t="s">
        <v>657</v>
      </c>
      <c r="L16" s="509">
        <v>33.71</v>
      </c>
      <c r="M16" s="509">
        <v>33.71</v>
      </c>
      <c r="N16" s="508">
        <v>1</v>
      </c>
      <c r="O16" s="593">
        <v>1</v>
      </c>
      <c r="P16" s="509">
        <v>33.71</v>
      </c>
      <c r="Q16" s="549">
        <v>1</v>
      </c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35</v>
      </c>
      <c r="B17" s="508" t="s">
        <v>604</v>
      </c>
      <c r="C17" s="508" t="s">
        <v>606</v>
      </c>
      <c r="D17" s="591" t="s">
        <v>803</v>
      </c>
      <c r="E17" s="592" t="s">
        <v>612</v>
      </c>
      <c r="F17" s="508" t="s">
        <v>605</v>
      </c>
      <c r="G17" s="508" t="s">
        <v>658</v>
      </c>
      <c r="H17" s="508" t="s">
        <v>572</v>
      </c>
      <c r="I17" s="508" t="s">
        <v>659</v>
      </c>
      <c r="J17" s="508" t="s">
        <v>660</v>
      </c>
      <c r="K17" s="508" t="s">
        <v>661</v>
      </c>
      <c r="L17" s="509">
        <v>49.08</v>
      </c>
      <c r="M17" s="509">
        <v>49.08</v>
      </c>
      <c r="N17" s="508">
        <v>1</v>
      </c>
      <c r="O17" s="593">
        <v>0.5</v>
      </c>
      <c r="P17" s="509">
        <v>49.08</v>
      </c>
      <c r="Q17" s="549">
        <v>1</v>
      </c>
      <c r="R17" s="508">
        <v>1</v>
      </c>
      <c r="S17" s="549">
        <v>1</v>
      </c>
      <c r="T17" s="593">
        <v>0.5</v>
      </c>
      <c r="U17" s="550">
        <v>1</v>
      </c>
    </row>
    <row r="18" spans="1:21" ht="14.4" customHeight="1" x14ac:dyDescent="0.3">
      <c r="A18" s="507">
        <v>35</v>
      </c>
      <c r="B18" s="508" t="s">
        <v>604</v>
      </c>
      <c r="C18" s="508" t="s">
        <v>606</v>
      </c>
      <c r="D18" s="591" t="s">
        <v>803</v>
      </c>
      <c r="E18" s="592" t="s">
        <v>614</v>
      </c>
      <c r="F18" s="508" t="s">
        <v>605</v>
      </c>
      <c r="G18" s="508" t="s">
        <v>662</v>
      </c>
      <c r="H18" s="508" t="s">
        <v>540</v>
      </c>
      <c r="I18" s="508" t="s">
        <v>663</v>
      </c>
      <c r="J18" s="508" t="s">
        <v>664</v>
      </c>
      <c r="K18" s="508" t="s">
        <v>665</v>
      </c>
      <c r="L18" s="509">
        <v>0</v>
      </c>
      <c r="M18" s="509">
        <v>0</v>
      </c>
      <c r="N18" s="508">
        <v>1</v>
      </c>
      <c r="O18" s="593">
        <v>1</v>
      </c>
      <c r="P18" s="509">
        <v>0</v>
      </c>
      <c r="Q18" s="549"/>
      <c r="R18" s="508">
        <v>1</v>
      </c>
      <c r="S18" s="549">
        <v>1</v>
      </c>
      <c r="T18" s="593">
        <v>1</v>
      </c>
      <c r="U18" s="550">
        <v>1</v>
      </c>
    </row>
    <row r="19" spans="1:21" ht="14.4" customHeight="1" x14ac:dyDescent="0.3">
      <c r="A19" s="507">
        <v>35</v>
      </c>
      <c r="B19" s="508" t="s">
        <v>604</v>
      </c>
      <c r="C19" s="508" t="s">
        <v>606</v>
      </c>
      <c r="D19" s="591" t="s">
        <v>803</v>
      </c>
      <c r="E19" s="592" t="s">
        <v>614</v>
      </c>
      <c r="F19" s="508" t="s">
        <v>605</v>
      </c>
      <c r="G19" s="508" t="s">
        <v>662</v>
      </c>
      <c r="H19" s="508" t="s">
        <v>540</v>
      </c>
      <c r="I19" s="508" t="s">
        <v>666</v>
      </c>
      <c r="J19" s="508" t="s">
        <v>667</v>
      </c>
      <c r="K19" s="508" t="s">
        <v>668</v>
      </c>
      <c r="L19" s="509">
        <v>0</v>
      </c>
      <c r="M19" s="509">
        <v>0</v>
      </c>
      <c r="N19" s="508">
        <v>1</v>
      </c>
      <c r="O19" s="593">
        <v>1</v>
      </c>
      <c r="P19" s="509">
        <v>0</v>
      </c>
      <c r="Q19" s="549"/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35</v>
      </c>
      <c r="B20" s="508" t="s">
        <v>604</v>
      </c>
      <c r="C20" s="508" t="s">
        <v>606</v>
      </c>
      <c r="D20" s="591" t="s">
        <v>803</v>
      </c>
      <c r="E20" s="592" t="s">
        <v>614</v>
      </c>
      <c r="F20" s="508" t="s">
        <v>605</v>
      </c>
      <c r="G20" s="508" t="s">
        <v>669</v>
      </c>
      <c r="H20" s="508" t="s">
        <v>572</v>
      </c>
      <c r="I20" s="508" t="s">
        <v>670</v>
      </c>
      <c r="J20" s="508" t="s">
        <v>671</v>
      </c>
      <c r="K20" s="508" t="s">
        <v>672</v>
      </c>
      <c r="L20" s="509">
        <v>176.32</v>
      </c>
      <c r="M20" s="509">
        <v>176.32</v>
      </c>
      <c r="N20" s="508">
        <v>1</v>
      </c>
      <c r="O20" s="593">
        <v>1</v>
      </c>
      <c r="P20" s="509">
        <v>176.32</v>
      </c>
      <c r="Q20" s="549">
        <v>1</v>
      </c>
      <c r="R20" s="508">
        <v>1</v>
      </c>
      <c r="S20" s="549">
        <v>1</v>
      </c>
      <c r="T20" s="593">
        <v>1</v>
      </c>
      <c r="U20" s="550">
        <v>1</v>
      </c>
    </row>
    <row r="21" spans="1:21" ht="14.4" customHeight="1" x14ac:dyDescent="0.3">
      <c r="A21" s="507">
        <v>35</v>
      </c>
      <c r="B21" s="508" t="s">
        <v>604</v>
      </c>
      <c r="C21" s="508" t="s">
        <v>606</v>
      </c>
      <c r="D21" s="591" t="s">
        <v>803</v>
      </c>
      <c r="E21" s="592" t="s">
        <v>614</v>
      </c>
      <c r="F21" s="508" t="s">
        <v>605</v>
      </c>
      <c r="G21" s="508" t="s">
        <v>673</v>
      </c>
      <c r="H21" s="508" t="s">
        <v>540</v>
      </c>
      <c r="I21" s="508" t="s">
        <v>674</v>
      </c>
      <c r="J21" s="508" t="s">
        <v>675</v>
      </c>
      <c r="K21" s="508" t="s">
        <v>676</v>
      </c>
      <c r="L21" s="509">
        <v>69.59</v>
      </c>
      <c r="M21" s="509">
        <v>139.18</v>
      </c>
      <c r="N21" s="508">
        <v>2</v>
      </c>
      <c r="O21" s="593">
        <v>0.5</v>
      </c>
      <c r="P21" s="509">
        <v>139.18</v>
      </c>
      <c r="Q21" s="549">
        <v>1</v>
      </c>
      <c r="R21" s="508">
        <v>2</v>
      </c>
      <c r="S21" s="549">
        <v>1</v>
      </c>
      <c r="T21" s="593">
        <v>0.5</v>
      </c>
      <c r="U21" s="550">
        <v>1</v>
      </c>
    </row>
    <row r="22" spans="1:21" ht="14.4" customHeight="1" x14ac:dyDescent="0.3">
      <c r="A22" s="507">
        <v>35</v>
      </c>
      <c r="B22" s="508" t="s">
        <v>604</v>
      </c>
      <c r="C22" s="508" t="s">
        <v>606</v>
      </c>
      <c r="D22" s="591" t="s">
        <v>803</v>
      </c>
      <c r="E22" s="592" t="s">
        <v>614</v>
      </c>
      <c r="F22" s="508" t="s">
        <v>605</v>
      </c>
      <c r="G22" s="508" t="s">
        <v>677</v>
      </c>
      <c r="H22" s="508" t="s">
        <v>572</v>
      </c>
      <c r="I22" s="508" t="s">
        <v>678</v>
      </c>
      <c r="J22" s="508" t="s">
        <v>679</v>
      </c>
      <c r="K22" s="508" t="s">
        <v>680</v>
      </c>
      <c r="L22" s="509">
        <v>48.42</v>
      </c>
      <c r="M22" s="509">
        <v>145.26</v>
      </c>
      <c r="N22" s="508">
        <v>3</v>
      </c>
      <c r="O22" s="593">
        <v>2</v>
      </c>
      <c r="P22" s="509">
        <v>145.26</v>
      </c>
      <c r="Q22" s="549">
        <v>1</v>
      </c>
      <c r="R22" s="508">
        <v>3</v>
      </c>
      <c r="S22" s="549">
        <v>1</v>
      </c>
      <c r="T22" s="593">
        <v>2</v>
      </c>
      <c r="U22" s="550">
        <v>1</v>
      </c>
    </row>
    <row r="23" spans="1:21" ht="14.4" customHeight="1" x14ac:dyDescent="0.3">
      <c r="A23" s="507">
        <v>35</v>
      </c>
      <c r="B23" s="508" t="s">
        <v>604</v>
      </c>
      <c r="C23" s="508" t="s">
        <v>606</v>
      </c>
      <c r="D23" s="591" t="s">
        <v>803</v>
      </c>
      <c r="E23" s="592" t="s">
        <v>614</v>
      </c>
      <c r="F23" s="508" t="s">
        <v>605</v>
      </c>
      <c r="G23" s="508" t="s">
        <v>681</v>
      </c>
      <c r="H23" s="508" t="s">
        <v>540</v>
      </c>
      <c r="I23" s="508" t="s">
        <v>682</v>
      </c>
      <c r="J23" s="508" t="s">
        <v>683</v>
      </c>
      <c r="K23" s="508" t="s">
        <v>684</v>
      </c>
      <c r="L23" s="509">
        <v>42.54</v>
      </c>
      <c r="M23" s="509">
        <v>42.54</v>
      </c>
      <c r="N23" s="508">
        <v>1</v>
      </c>
      <c r="O23" s="593">
        <v>1</v>
      </c>
      <c r="P23" s="509">
        <v>42.54</v>
      </c>
      <c r="Q23" s="549">
        <v>1</v>
      </c>
      <c r="R23" s="508">
        <v>1</v>
      </c>
      <c r="S23" s="549">
        <v>1</v>
      </c>
      <c r="T23" s="593">
        <v>1</v>
      </c>
      <c r="U23" s="550">
        <v>1</v>
      </c>
    </row>
    <row r="24" spans="1:21" ht="14.4" customHeight="1" x14ac:dyDescent="0.3">
      <c r="A24" s="507">
        <v>35</v>
      </c>
      <c r="B24" s="508" t="s">
        <v>604</v>
      </c>
      <c r="C24" s="508" t="s">
        <v>606</v>
      </c>
      <c r="D24" s="591" t="s">
        <v>803</v>
      </c>
      <c r="E24" s="592" t="s">
        <v>614</v>
      </c>
      <c r="F24" s="508" t="s">
        <v>605</v>
      </c>
      <c r="G24" s="508" t="s">
        <v>685</v>
      </c>
      <c r="H24" s="508" t="s">
        <v>540</v>
      </c>
      <c r="I24" s="508" t="s">
        <v>686</v>
      </c>
      <c r="J24" s="508" t="s">
        <v>687</v>
      </c>
      <c r="K24" s="508" t="s">
        <v>688</v>
      </c>
      <c r="L24" s="509">
        <v>0</v>
      </c>
      <c r="M24" s="509">
        <v>0</v>
      </c>
      <c r="N24" s="508">
        <v>1</v>
      </c>
      <c r="O24" s="593">
        <v>0.5</v>
      </c>
      <c r="P24" s="509">
        <v>0</v>
      </c>
      <c r="Q24" s="549"/>
      <c r="R24" s="508">
        <v>1</v>
      </c>
      <c r="S24" s="549">
        <v>1</v>
      </c>
      <c r="T24" s="593">
        <v>0.5</v>
      </c>
      <c r="U24" s="550">
        <v>1</v>
      </c>
    </row>
    <row r="25" spans="1:21" ht="14.4" customHeight="1" x14ac:dyDescent="0.3">
      <c r="A25" s="507">
        <v>35</v>
      </c>
      <c r="B25" s="508" t="s">
        <v>604</v>
      </c>
      <c r="C25" s="508" t="s">
        <v>606</v>
      </c>
      <c r="D25" s="591" t="s">
        <v>803</v>
      </c>
      <c r="E25" s="592" t="s">
        <v>616</v>
      </c>
      <c r="F25" s="508" t="s">
        <v>605</v>
      </c>
      <c r="G25" s="508" t="s">
        <v>689</v>
      </c>
      <c r="H25" s="508" t="s">
        <v>540</v>
      </c>
      <c r="I25" s="508" t="s">
        <v>690</v>
      </c>
      <c r="J25" s="508" t="s">
        <v>691</v>
      </c>
      <c r="K25" s="508" t="s">
        <v>692</v>
      </c>
      <c r="L25" s="509">
        <v>263.26</v>
      </c>
      <c r="M25" s="509">
        <v>263.26</v>
      </c>
      <c r="N25" s="508">
        <v>1</v>
      </c>
      <c r="O25" s="593">
        <v>1</v>
      </c>
      <c r="P25" s="509">
        <v>263.26</v>
      </c>
      <c r="Q25" s="549">
        <v>1</v>
      </c>
      <c r="R25" s="508">
        <v>1</v>
      </c>
      <c r="S25" s="549">
        <v>1</v>
      </c>
      <c r="T25" s="593">
        <v>1</v>
      </c>
      <c r="U25" s="550">
        <v>1</v>
      </c>
    </row>
    <row r="26" spans="1:21" ht="14.4" customHeight="1" x14ac:dyDescent="0.3">
      <c r="A26" s="507">
        <v>35</v>
      </c>
      <c r="B26" s="508" t="s">
        <v>604</v>
      </c>
      <c r="C26" s="508" t="s">
        <v>606</v>
      </c>
      <c r="D26" s="591" t="s">
        <v>803</v>
      </c>
      <c r="E26" s="592" t="s">
        <v>616</v>
      </c>
      <c r="F26" s="508" t="s">
        <v>605</v>
      </c>
      <c r="G26" s="508" t="s">
        <v>693</v>
      </c>
      <c r="H26" s="508" t="s">
        <v>540</v>
      </c>
      <c r="I26" s="508" t="s">
        <v>694</v>
      </c>
      <c r="J26" s="508" t="s">
        <v>695</v>
      </c>
      <c r="K26" s="508" t="s">
        <v>653</v>
      </c>
      <c r="L26" s="509">
        <v>310.58999999999997</v>
      </c>
      <c r="M26" s="509">
        <v>310.58999999999997</v>
      </c>
      <c r="N26" s="508">
        <v>1</v>
      </c>
      <c r="O26" s="593">
        <v>0.5</v>
      </c>
      <c r="P26" s="509">
        <v>310.58999999999997</v>
      </c>
      <c r="Q26" s="549">
        <v>1</v>
      </c>
      <c r="R26" s="508">
        <v>1</v>
      </c>
      <c r="S26" s="549">
        <v>1</v>
      </c>
      <c r="T26" s="593">
        <v>0.5</v>
      </c>
      <c r="U26" s="550">
        <v>1</v>
      </c>
    </row>
    <row r="27" spans="1:21" ht="14.4" customHeight="1" x14ac:dyDescent="0.3">
      <c r="A27" s="507">
        <v>35</v>
      </c>
      <c r="B27" s="508" t="s">
        <v>604</v>
      </c>
      <c r="C27" s="508" t="s">
        <v>606</v>
      </c>
      <c r="D27" s="591" t="s">
        <v>803</v>
      </c>
      <c r="E27" s="592" t="s">
        <v>616</v>
      </c>
      <c r="F27" s="508" t="s">
        <v>605</v>
      </c>
      <c r="G27" s="508" t="s">
        <v>696</v>
      </c>
      <c r="H27" s="508" t="s">
        <v>540</v>
      </c>
      <c r="I27" s="508" t="s">
        <v>697</v>
      </c>
      <c r="J27" s="508" t="s">
        <v>698</v>
      </c>
      <c r="K27" s="508" t="s">
        <v>699</v>
      </c>
      <c r="L27" s="509">
        <v>0</v>
      </c>
      <c r="M27" s="509">
        <v>0</v>
      </c>
      <c r="N27" s="508">
        <v>1</v>
      </c>
      <c r="O27" s="593">
        <v>1</v>
      </c>
      <c r="P27" s="509">
        <v>0</v>
      </c>
      <c r="Q27" s="549"/>
      <c r="R27" s="508">
        <v>1</v>
      </c>
      <c r="S27" s="549">
        <v>1</v>
      </c>
      <c r="T27" s="593">
        <v>1</v>
      </c>
      <c r="U27" s="550">
        <v>1</v>
      </c>
    </row>
    <row r="28" spans="1:21" ht="14.4" customHeight="1" x14ac:dyDescent="0.3">
      <c r="A28" s="507">
        <v>35</v>
      </c>
      <c r="B28" s="508" t="s">
        <v>604</v>
      </c>
      <c r="C28" s="508" t="s">
        <v>606</v>
      </c>
      <c r="D28" s="591" t="s">
        <v>803</v>
      </c>
      <c r="E28" s="592" t="s">
        <v>616</v>
      </c>
      <c r="F28" s="508" t="s">
        <v>605</v>
      </c>
      <c r="G28" s="508" t="s">
        <v>700</v>
      </c>
      <c r="H28" s="508" t="s">
        <v>540</v>
      </c>
      <c r="I28" s="508" t="s">
        <v>701</v>
      </c>
      <c r="J28" s="508" t="s">
        <v>702</v>
      </c>
      <c r="K28" s="508" t="s">
        <v>703</v>
      </c>
      <c r="L28" s="509">
        <v>0</v>
      </c>
      <c r="M28" s="509">
        <v>0</v>
      </c>
      <c r="N28" s="508">
        <v>1</v>
      </c>
      <c r="O28" s="593">
        <v>0.5</v>
      </c>
      <c r="P28" s="509">
        <v>0</v>
      </c>
      <c r="Q28" s="549"/>
      <c r="R28" s="508">
        <v>1</v>
      </c>
      <c r="S28" s="549">
        <v>1</v>
      </c>
      <c r="T28" s="593">
        <v>0.5</v>
      </c>
      <c r="U28" s="550">
        <v>1</v>
      </c>
    </row>
    <row r="29" spans="1:21" ht="14.4" customHeight="1" x14ac:dyDescent="0.3">
      <c r="A29" s="507">
        <v>35</v>
      </c>
      <c r="B29" s="508" t="s">
        <v>604</v>
      </c>
      <c r="C29" s="508" t="s">
        <v>606</v>
      </c>
      <c r="D29" s="591" t="s">
        <v>803</v>
      </c>
      <c r="E29" s="592" t="s">
        <v>616</v>
      </c>
      <c r="F29" s="508" t="s">
        <v>605</v>
      </c>
      <c r="G29" s="508" t="s">
        <v>704</v>
      </c>
      <c r="H29" s="508" t="s">
        <v>540</v>
      </c>
      <c r="I29" s="508" t="s">
        <v>705</v>
      </c>
      <c r="J29" s="508" t="s">
        <v>706</v>
      </c>
      <c r="K29" s="508" t="s">
        <v>707</v>
      </c>
      <c r="L29" s="509">
        <v>69.59</v>
      </c>
      <c r="M29" s="509">
        <v>69.59</v>
      </c>
      <c r="N29" s="508">
        <v>1</v>
      </c>
      <c r="O29" s="593">
        <v>0.5</v>
      </c>
      <c r="P29" s="509">
        <v>69.59</v>
      </c>
      <c r="Q29" s="549">
        <v>1</v>
      </c>
      <c r="R29" s="508">
        <v>1</v>
      </c>
      <c r="S29" s="549">
        <v>1</v>
      </c>
      <c r="T29" s="593">
        <v>0.5</v>
      </c>
      <c r="U29" s="550">
        <v>1</v>
      </c>
    </row>
    <row r="30" spans="1:21" ht="14.4" customHeight="1" x14ac:dyDescent="0.3">
      <c r="A30" s="507">
        <v>35</v>
      </c>
      <c r="B30" s="508" t="s">
        <v>604</v>
      </c>
      <c r="C30" s="508" t="s">
        <v>606</v>
      </c>
      <c r="D30" s="591" t="s">
        <v>803</v>
      </c>
      <c r="E30" s="592" t="s">
        <v>616</v>
      </c>
      <c r="F30" s="508" t="s">
        <v>605</v>
      </c>
      <c r="G30" s="508" t="s">
        <v>677</v>
      </c>
      <c r="H30" s="508" t="s">
        <v>572</v>
      </c>
      <c r="I30" s="508" t="s">
        <v>678</v>
      </c>
      <c r="J30" s="508" t="s">
        <v>679</v>
      </c>
      <c r="K30" s="508" t="s">
        <v>680</v>
      </c>
      <c r="L30" s="509">
        <v>48.42</v>
      </c>
      <c r="M30" s="509">
        <v>48.42</v>
      </c>
      <c r="N30" s="508">
        <v>1</v>
      </c>
      <c r="O30" s="593">
        <v>1</v>
      </c>
      <c r="P30" s="509">
        <v>48.42</v>
      </c>
      <c r="Q30" s="549">
        <v>1</v>
      </c>
      <c r="R30" s="508">
        <v>1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35</v>
      </c>
      <c r="B31" s="508" t="s">
        <v>604</v>
      </c>
      <c r="C31" s="508" t="s">
        <v>606</v>
      </c>
      <c r="D31" s="591" t="s">
        <v>803</v>
      </c>
      <c r="E31" s="592" t="s">
        <v>616</v>
      </c>
      <c r="F31" s="508" t="s">
        <v>605</v>
      </c>
      <c r="G31" s="508" t="s">
        <v>708</v>
      </c>
      <c r="H31" s="508" t="s">
        <v>540</v>
      </c>
      <c r="I31" s="508" t="s">
        <v>709</v>
      </c>
      <c r="J31" s="508" t="s">
        <v>710</v>
      </c>
      <c r="K31" s="508" t="s">
        <v>680</v>
      </c>
      <c r="L31" s="509">
        <v>88.1</v>
      </c>
      <c r="M31" s="509">
        <v>88.1</v>
      </c>
      <c r="N31" s="508">
        <v>1</v>
      </c>
      <c r="O31" s="593">
        <v>1</v>
      </c>
      <c r="P31" s="509">
        <v>88.1</v>
      </c>
      <c r="Q31" s="549">
        <v>1</v>
      </c>
      <c r="R31" s="508">
        <v>1</v>
      </c>
      <c r="S31" s="549">
        <v>1</v>
      </c>
      <c r="T31" s="593">
        <v>1</v>
      </c>
      <c r="U31" s="550">
        <v>1</v>
      </c>
    </row>
    <row r="32" spans="1:21" ht="14.4" customHeight="1" x14ac:dyDescent="0.3">
      <c r="A32" s="507">
        <v>35</v>
      </c>
      <c r="B32" s="508" t="s">
        <v>604</v>
      </c>
      <c r="C32" s="508" t="s">
        <v>606</v>
      </c>
      <c r="D32" s="591" t="s">
        <v>803</v>
      </c>
      <c r="E32" s="592" t="s">
        <v>616</v>
      </c>
      <c r="F32" s="508" t="s">
        <v>605</v>
      </c>
      <c r="G32" s="508" t="s">
        <v>642</v>
      </c>
      <c r="H32" s="508" t="s">
        <v>540</v>
      </c>
      <c r="I32" s="508" t="s">
        <v>711</v>
      </c>
      <c r="J32" s="508" t="s">
        <v>712</v>
      </c>
      <c r="K32" s="508" t="s">
        <v>713</v>
      </c>
      <c r="L32" s="509">
        <v>115.18</v>
      </c>
      <c r="M32" s="509">
        <v>460.72</v>
      </c>
      <c r="N32" s="508">
        <v>4</v>
      </c>
      <c r="O32" s="593">
        <v>1.5</v>
      </c>
      <c r="P32" s="509">
        <v>460.72</v>
      </c>
      <c r="Q32" s="549">
        <v>1</v>
      </c>
      <c r="R32" s="508">
        <v>4</v>
      </c>
      <c r="S32" s="549">
        <v>1</v>
      </c>
      <c r="T32" s="593">
        <v>1.5</v>
      </c>
      <c r="U32" s="550">
        <v>1</v>
      </c>
    </row>
    <row r="33" spans="1:21" ht="14.4" customHeight="1" x14ac:dyDescent="0.3">
      <c r="A33" s="507">
        <v>35</v>
      </c>
      <c r="B33" s="508" t="s">
        <v>604</v>
      </c>
      <c r="C33" s="508" t="s">
        <v>606</v>
      </c>
      <c r="D33" s="591" t="s">
        <v>803</v>
      </c>
      <c r="E33" s="592" t="s">
        <v>616</v>
      </c>
      <c r="F33" s="508" t="s">
        <v>605</v>
      </c>
      <c r="G33" s="508" t="s">
        <v>714</v>
      </c>
      <c r="H33" s="508" t="s">
        <v>540</v>
      </c>
      <c r="I33" s="508" t="s">
        <v>715</v>
      </c>
      <c r="J33" s="508" t="s">
        <v>716</v>
      </c>
      <c r="K33" s="508" t="s">
        <v>717</v>
      </c>
      <c r="L33" s="509">
        <v>42.09</v>
      </c>
      <c r="M33" s="509">
        <v>42.09</v>
      </c>
      <c r="N33" s="508">
        <v>1</v>
      </c>
      <c r="O33" s="593">
        <v>1</v>
      </c>
      <c r="P33" s="509">
        <v>42.09</v>
      </c>
      <c r="Q33" s="549">
        <v>1</v>
      </c>
      <c r="R33" s="508">
        <v>1</v>
      </c>
      <c r="S33" s="549">
        <v>1</v>
      </c>
      <c r="T33" s="593">
        <v>1</v>
      </c>
      <c r="U33" s="550">
        <v>1</v>
      </c>
    </row>
    <row r="34" spans="1:21" ht="14.4" customHeight="1" x14ac:dyDescent="0.3">
      <c r="A34" s="507">
        <v>35</v>
      </c>
      <c r="B34" s="508" t="s">
        <v>604</v>
      </c>
      <c r="C34" s="508" t="s">
        <v>606</v>
      </c>
      <c r="D34" s="591" t="s">
        <v>803</v>
      </c>
      <c r="E34" s="592" t="s">
        <v>616</v>
      </c>
      <c r="F34" s="508" t="s">
        <v>605</v>
      </c>
      <c r="G34" s="508" t="s">
        <v>718</v>
      </c>
      <c r="H34" s="508" t="s">
        <v>540</v>
      </c>
      <c r="I34" s="508" t="s">
        <v>719</v>
      </c>
      <c r="J34" s="508" t="s">
        <v>720</v>
      </c>
      <c r="K34" s="508" t="s">
        <v>721</v>
      </c>
      <c r="L34" s="509">
        <v>61.97</v>
      </c>
      <c r="M34" s="509">
        <v>61.97</v>
      </c>
      <c r="N34" s="508">
        <v>1</v>
      </c>
      <c r="O34" s="593">
        <v>0.5</v>
      </c>
      <c r="P34" s="509">
        <v>61.97</v>
      </c>
      <c r="Q34" s="549">
        <v>1</v>
      </c>
      <c r="R34" s="508">
        <v>1</v>
      </c>
      <c r="S34" s="549">
        <v>1</v>
      </c>
      <c r="T34" s="593">
        <v>0.5</v>
      </c>
      <c r="U34" s="550">
        <v>1</v>
      </c>
    </row>
    <row r="35" spans="1:21" ht="14.4" customHeight="1" x14ac:dyDescent="0.3">
      <c r="A35" s="507">
        <v>35</v>
      </c>
      <c r="B35" s="508" t="s">
        <v>604</v>
      </c>
      <c r="C35" s="508" t="s">
        <v>606</v>
      </c>
      <c r="D35" s="591" t="s">
        <v>803</v>
      </c>
      <c r="E35" s="592" t="s">
        <v>616</v>
      </c>
      <c r="F35" s="508" t="s">
        <v>605</v>
      </c>
      <c r="G35" s="508" t="s">
        <v>722</v>
      </c>
      <c r="H35" s="508" t="s">
        <v>540</v>
      </c>
      <c r="I35" s="508" t="s">
        <v>723</v>
      </c>
      <c r="J35" s="508" t="s">
        <v>724</v>
      </c>
      <c r="K35" s="508" t="s">
        <v>725</v>
      </c>
      <c r="L35" s="509">
        <v>77.13</v>
      </c>
      <c r="M35" s="509">
        <v>154.26</v>
      </c>
      <c r="N35" s="508">
        <v>2</v>
      </c>
      <c r="O35" s="593">
        <v>0.5</v>
      </c>
      <c r="P35" s="509">
        <v>154.26</v>
      </c>
      <c r="Q35" s="549">
        <v>1</v>
      </c>
      <c r="R35" s="508">
        <v>2</v>
      </c>
      <c r="S35" s="549">
        <v>1</v>
      </c>
      <c r="T35" s="593">
        <v>0.5</v>
      </c>
      <c r="U35" s="550">
        <v>1</v>
      </c>
    </row>
    <row r="36" spans="1:21" ht="14.4" customHeight="1" x14ac:dyDescent="0.3">
      <c r="A36" s="507">
        <v>35</v>
      </c>
      <c r="B36" s="508" t="s">
        <v>604</v>
      </c>
      <c r="C36" s="508" t="s">
        <v>606</v>
      </c>
      <c r="D36" s="591" t="s">
        <v>803</v>
      </c>
      <c r="E36" s="592" t="s">
        <v>616</v>
      </c>
      <c r="F36" s="508" t="s">
        <v>605</v>
      </c>
      <c r="G36" s="508" t="s">
        <v>658</v>
      </c>
      <c r="H36" s="508" t="s">
        <v>572</v>
      </c>
      <c r="I36" s="508" t="s">
        <v>726</v>
      </c>
      <c r="J36" s="508" t="s">
        <v>727</v>
      </c>
      <c r="K36" s="508" t="s">
        <v>728</v>
      </c>
      <c r="L36" s="509">
        <v>84.18</v>
      </c>
      <c r="M36" s="509">
        <v>84.18</v>
      </c>
      <c r="N36" s="508">
        <v>1</v>
      </c>
      <c r="O36" s="593">
        <v>1</v>
      </c>
      <c r="P36" s="509">
        <v>84.18</v>
      </c>
      <c r="Q36" s="549">
        <v>1</v>
      </c>
      <c r="R36" s="508">
        <v>1</v>
      </c>
      <c r="S36" s="549">
        <v>1</v>
      </c>
      <c r="T36" s="593">
        <v>1</v>
      </c>
      <c r="U36" s="550">
        <v>1</v>
      </c>
    </row>
    <row r="37" spans="1:21" ht="14.4" customHeight="1" x14ac:dyDescent="0.3">
      <c r="A37" s="507">
        <v>35</v>
      </c>
      <c r="B37" s="508" t="s">
        <v>604</v>
      </c>
      <c r="C37" s="508" t="s">
        <v>606</v>
      </c>
      <c r="D37" s="591" t="s">
        <v>803</v>
      </c>
      <c r="E37" s="592" t="s">
        <v>615</v>
      </c>
      <c r="F37" s="508" t="s">
        <v>605</v>
      </c>
      <c r="G37" s="508" t="s">
        <v>729</v>
      </c>
      <c r="H37" s="508" t="s">
        <v>572</v>
      </c>
      <c r="I37" s="508" t="s">
        <v>730</v>
      </c>
      <c r="J37" s="508" t="s">
        <v>731</v>
      </c>
      <c r="K37" s="508" t="s">
        <v>732</v>
      </c>
      <c r="L37" s="509">
        <v>85.27</v>
      </c>
      <c r="M37" s="509">
        <v>85.27</v>
      </c>
      <c r="N37" s="508">
        <v>1</v>
      </c>
      <c r="O37" s="593">
        <v>1</v>
      </c>
      <c r="P37" s="509">
        <v>85.27</v>
      </c>
      <c r="Q37" s="549">
        <v>1</v>
      </c>
      <c r="R37" s="508">
        <v>1</v>
      </c>
      <c r="S37" s="549">
        <v>1</v>
      </c>
      <c r="T37" s="593">
        <v>1</v>
      </c>
      <c r="U37" s="550">
        <v>1</v>
      </c>
    </row>
    <row r="38" spans="1:21" ht="14.4" customHeight="1" x14ac:dyDescent="0.3">
      <c r="A38" s="507">
        <v>35</v>
      </c>
      <c r="B38" s="508" t="s">
        <v>604</v>
      </c>
      <c r="C38" s="508" t="s">
        <v>606</v>
      </c>
      <c r="D38" s="591" t="s">
        <v>803</v>
      </c>
      <c r="E38" s="592" t="s">
        <v>615</v>
      </c>
      <c r="F38" s="508" t="s">
        <v>605</v>
      </c>
      <c r="G38" s="508" t="s">
        <v>630</v>
      </c>
      <c r="H38" s="508" t="s">
        <v>572</v>
      </c>
      <c r="I38" s="508" t="s">
        <v>631</v>
      </c>
      <c r="J38" s="508" t="s">
        <v>632</v>
      </c>
      <c r="K38" s="508" t="s">
        <v>633</v>
      </c>
      <c r="L38" s="509">
        <v>117.55</v>
      </c>
      <c r="M38" s="509">
        <v>117.55</v>
      </c>
      <c r="N38" s="508">
        <v>1</v>
      </c>
      <c r="O38" s="593">
        <v>1</v>
      </c>
      <c r="P38" s="509">
        <v>117.55</v>
      </c>
      <c r="Q38" s="549">
        <v>1</v>
      </c>
      <c r="R38" s="508">
        <v>1</v>
      </c>
      <c r="S38" s="549">
        <v>1</v>
      </c>
      <c r="T38" s="593">
        <v>1</v>
      </c>
      <c r="U38" s="550">
        <v>1</v>
      </c>
    </row>
    <row r="39" spans="1:21" ht="14.4" customHeight="1" x14ac:dyDescent="0.3">
      <c r="A39" s="507">
        <v>35</v>
      </c>
      <c r="B39" s="508" t="s">
        <v>604</v>
      </c>
      <c r="C39" s="508" t="s">
        <v>606</v>
      </c>
      <c r="D39" s="591" t="s">
        <v>803</v>
      </c>
      <c r="E39" s="592" t="s">
        <v>615</v>
      </c>
      <c r="F39" s="508" t="s">
        <v>605</v>
      </c>
      <c r="G39" s="508" t="s">
        <v>634</v>
      </c>
      <c r="H39" s="508" t="s">
        <v>540</v>
      </c>
      <c r="I39" s="508" t="s">
        <v>635</v>
      </c>
      <c r="J39" s="508" t="s">
        <v>636</v>
      </c>
      <c r="K39" s="508" t="s">
        <v>637</v>
      </c>
      <c r="L39" s="509">
        <v>182.22</v>
      </c>
      <c r="M39" s="509">
        <v>182.22</v>
      </c>
      <c r="N39" s="508">
        <v>1</v>
      </c>
      <c r="O39" s="593">
        <v>1</v>
      </c>
      <c r="P39" s="509">
        <v>182.22</v>
      </c>
      <c r="Q39" s="549">
        <v>1</v>
      </c>
      <c r="R39" s="508">
        <v>1</v>
      </c>
      <c r="S39" s="549">
        <v>1</v>
      </c>
      <c r="T39" s="593">
        <v>1</v>
      </c>
      <c r="U39" s="550">
        <v>1</v>
      </c>
    </row>
    <row r="40" spans="1:21" ht="14.4" customHeight="1" x14ac:dyDescent="0.3">
      <c r="A40" s="507">
        <v>35</v>
      </c>
      <c r="B40" s="508" t="s">
        <v>604</v>
      </c>
      <c r="C40" s="508" t="s">
        <v>606</v>
      </c>
      <c r="D40" s="591" t="s">
        <v>803</v>
      </c>
      <c r="E40" s="592" t="s">
        <v>615</v>
      </c>
      <c r="F40" s="508" t="s">
        <v>605</v>
      </c>
      <c r="G40" s="508" t="s">
        <v>662</v>
      </c>
      <c r="H40" s="508" t="s">
        <v>540</v>
      </c>
      <c r="I40" s="508" t="s">
        <v>663</v>
      </c>
      <c r="J40" s="508" t="s">
        <v>664</v>
      </c>
      <c r="K40" s="508" t="s">
        <v>665</v>
      </c>
      <c r="L40" s="509">
        <v>0</v>
      </c>
      <c r="M40" s="509">
        <v>0</v>
      </c>
      <c r="N40" s="508">
        <v>1</v>
      </c>
      <c r="O40" s="593">
        <v>1</v>
      </c>
      <c r="P40" s="509">
        <v>0</v>
      </c>
      <c r="Q40" s="549"/>
      <c r="R40" s="508">
        <v>1</v>
      </c>
      <c r="S40" s="549">
        <v>1</v>
      </c>
      <c r="T40" s="593">
        <v>1</v>
      </c>
      <c r="U40" s="550">
        <v>1</v>
      </c>
    </row>
    <row r="41" spans="1:21" ht="14.4" customHeight="1" x14ac:dyDescent="0.3">
      <c r="A41" s="507">
        <v>35</v>
      </c>
      <c r="B41" s="508" t="s">
        <v>604</v>
      </c>
      <c r="C41" s="508" t="s">
        <v>606</v>
      </c>
      <c r="D41" s="591" t="s">
        <v>803</v>
      </c>
      <c r="E41" s="592" t="s">
        <v>615</v>
      </c>
      <c r="F41" s="508" t="s">
        <v>605</v>
      </c>
      <c r="G41" s="508" t="s">
        <v>662</v>
      </c>
      <c r="H41" s="508" t="s">
        <v>540</v>
      </c>
      <c r="I41" s="508" t="s">
        <v>733</v>
      </c>
      <c r="J41" s="508" t="s">
        <v>664</v>
      </c>
      <c r="K41" s="508" t="s">
        <v>734</v>
      </c>
      <c r="L41" s="509">
        <v>0</v>
      </c>
      <c r="M41" s="509">
        <v>0</v>
      </c>
      <c r="N41" s="508">
        <v>1</v>
      </c>
      <c r="O41" s="593">
        <v>1</v>
      </c>
      <c r="P41" s="509">
        <v>0</v>
      </c>
      <c r="Q41" s="549"/>
      <c r="R41" s="508">
        <v>1</v>
      </c>
      <c r="S41" s="549">
        <v>1</v>
      </c>
      <c r="T41" s="593">
        <v>1</v>
      </c>
      <c r="U41" s="550">
        <v>1</v>
      </c>
    </row>
    <row r="42" spans="1:21" ht="14.4" customHeight="1" x14ac:dyDescent="0.3">
      <c r="A42" s="507">
        <v>35</v>
      </c>
      <c r="B42" s="508" t="s">
        <v>604</v>
      </c>
      <c r="C42" s="508" t="s">
        <v>606</v>
      </c>
      <c r="D42" s="591" t="s">
        <v>803</v>
      </c>
      <c r="E42" s="592" t="s">
        <v>615</v>
      </c>
      <c r="F42" s="508" t="s">
        <v>605</v>
      </c>
      <c r="G42" s="508" t="s">
        <v>638</v>
      </c>
      <c r="H42" s="508" t="s">
        <v>540</v>
      </c>
      <c r="I42" s="508" t="s">
        <v>639</v>
      </c>
      <c r="J42" s="508" t="s">
        <v>640</v>
      </c>
      <c r="K42" s="508" t="s">
        <v>641</v>
      </c>
      <c r="L42" s="509">
        <v>0</v>
      </c>
      <c r="M42" s="509">
        <v>0</v>
      </c>
      <c r="N42" s="508">
        <v>1</v>
      </c>
      <c r="O42" s="593">
        <v>1</v>
      </c>
      <c r="P42" s="509">
        <v>0</v>
      </c>
      <c r="Q42" s="549"/>
      <c r="R42" s="508">
        <v>1</v>
      </c>
      <c r="S42" s="549">
        <v>1</v>
      </c>
      <c r="T42" s="593">
        <v>1</v>
      </c>
      <c r="U42" s="550">
        <v>1</v>
      </c>
    </row>
    <row r="43" spans="1:21" ht="14.4" customHeight="1" x14ac:dyDescent="0.3">
      <c r="A43" s="507">
        <v>35</v>
      </c>
      <c r="B43" s="508" t="s">
        <v>604</v>
      </c>
      <c r="C43" s="508" t="s">
        <v>606</v>
      </c>
      <c r="D43" s="591" t="s">
        <v>803</v>
      </c>
      <c r="E43" s="592" t="s">
        <v>615</v>
      </c>
      <c r="F43" s="508" t="s">
        <v>605</v>
      </c>
      <c r="G43" s="508" t="s">
        <v>735</v>
      </c>
      <c r="H43" s="508" t="s">
        <v>540</v>
      </c>
      <c r="I43" s="508" t="s">
        <v>736</v>
      </c>
      <c r="J43" s="508" t="s">
        <v>737</v>
      </c>
      <c r="K43" s="508" t="s">
        <v>738</v>
      </c>
      <c r="L43" s="509">
        <v>76.180000000000007</v>
      </c>
      <c r="M43" s="509">
        <v>76.180000000000007</v>
      </c>
      <c r="N43" s="508">
        <v>1</v>
      </c>
      <c r="O43" s="593">
        <v>1</v>
      </c>
      <c r="P43" s="509">
        <v>76.180000000000007</v>
      </c>
      <c r="Q43" s="549">
        <v>1</v>
      </c>
      <c r="R43" s="508">
        <v>1</v>
      </c>
      <c r="S43" s="549">
        <v>1</v>
      </c>
      <c r="T43" s="593">
        <v>1</v>
      </c>
      <c r="U43" s="550">
        <v>1</v>
      </c>
    </row>
    <row r="44" spans="1:21" ht="14.4" customHeight="1" x14ac:dyDescent="0.3">
      <c r="A44" s="507">
        <v>35</v>
      </c>
      <c r="B44" s="508" t="s">
        <v>604</v>
      </c>
      <c r="C44" s="508" t="s">
        <v>606</v>
      </c>
      <c r="D44" s="591" t="s">
        <v>803</v>
      </c>
      <c r="E44" s="592" t="s">
        <v>615</v>
      </c>
      <c r="F44" s="508" t="s">
        <v>605</v>
      </c>
      <c r="G44" s="508" t="s">
        <v>739</v>
      </c>
      <c r="H44" s="508" t="s">
        <v>540</v>
      </c>
      <c r="I44" s="508" t="s">
        <v>740</v>
      </c>
      <c r="J44" s="508" t="s">
        <v>741</v>
      </c>
      <c r="K44" s="508" t="s">
        <v>742</v>
      </c>
      <c r="L44" s="509">
        <v>49.38</v>
      </c>
      <c r="M44" s="509">
        <v>49.38</v>
      </c>
      <c r="N44" s="508">
        <v>1</v>
      </c>
      <c r="O44" s="593">
        <v>1</v>
      </c>
      <c r="P44" s="509">
        <v>49.38</v>
      </c>
      <c r="Q44" s="549">
        <v>1</v>
      </c>
      <c r="R44" s="508">
        <v>1</v>
      </c>
      <c r="S44" s="549">
        <v>1</v>
      </c>
      <c r="T44" s="593">
        <v>1</v>
      </c>
      <c r="U44" s="550">
        <v>1</v>
      </c>
    </row>
    <row r="45" spans="1:21" ht="14.4" customHeight="1" x14ac:dyDescent="0.3">
      <c r="A45" s="507">
        <v>35</v>
      </c>
      <c r="B45" s="508" t="s">
        <v>604</v>
      </c>
      <c r="C45" s="508" t="s">
        <v>606</v>
      </c>
      <c r="D45" s="591" t="s">
        <v>803</v>
      </c>
      <c r="E45" s="592" t="s">
        <v>615</v>
      </c>
      <c r="F45" s="508" t="s">
        <v>605</v>
      </c>
      <c r="G45" s="508" t="s">
        <v>743</v>
      </c>
      <c r="H45" s="508" t="s">
        <v>540</v>
      </c>
      <c r="I45" s="508" t="s">
        <v>744</v>
      </c>
      <c r="J45" s="508" t="s">
        <v>745</v>
      </c>
      <c r="K45" s="508" t="s">
        <v>746</v>
      </c>
      <c r="L45" s="509">
        <v>73.989999999999995</v>
      </c>
      <c r="M45" s="509">
        <v>73.989999999999995</v>
      </c>
      <c r="N45" s="508">
        <v>1</v>
      </c>
      <c r="O45" s="593">
        <v>1</v>
      </c>
      <c r="P45" s="509">
        <v>73.989999999999995</v>
      </c>
      <c r="Q45" s="549">
        <v>1</v>
      </c>
      <c r="R45" s="508">
        <v>1</v>
      </c>
      <c r="S45" s="549">
        <v>1</v>
      </c>
      <c r="T45" s="593">
        <v>1</v>
      </c>
      <c r="U45" s="550">
        <v>1</v>
      </c>
    </row>
    <row r="46" spans="1:21" ht="14.4" customHeight="1" x14ac:dyDescent="0.3">
      <c r="A46" s="507">
        <v>35</v>
      </c>
      <c r="B46" s="508" t="s">
        <v>604</v>
      </c>
      <c r="C46" s="508" t="s">
        <v>606</v>
      </c>
      <c r="D46" s="591" t="s">
        <v>803</v>
      </c>
      <c r="E46" s="592" t="s">
        <v>615</v>
      </c>
      <c r="F46" s="508" t="s">
        <v>605</v>
      </c>
      <c r="G46" s="508" t="s">
        <v>677</v>
      </c>
      <c r="H46" s="508" t="s">
        <v>572</v>
      </c>
      <c r="I46" s="508" t="s">
        <v>678</v>
      </c>
      <c r="J46" s="508" t="s">
        <v>679</v>
      </c>
      <c r="K46" s="508" t="s">
        <v>680</v>
      </c>
      <c r="L46" s="509">
        <v>48.42</v>
      </c>
      <c r="M46" s="509">
        <v>48.42</v>
      </c>
      <c r="N46" s="508">
        <v>1</v>
      </c>
      <c r="O46" s="593">
        <v>1</v>
      </c>
      <c r="P46" s="509">
        <v>48.42</v>
      </c>
      <c r="Q46" s="549">
        <v>1</v>
      </c>
      <c r="R46" s="508">
        <v>1</v>
      </c>
      <c r="S46" s="549">
        <v>1</v>
      </c>
      <c r="T46" s="593">
        <v>1</v>
      </c>
      <c r="U46" s="550">
        <v>1</v>
      </c>
    </row>
    <row r="47" spans="1:21" ht="14.4" customHeight="1" x14ac:dyDescent="0.3">
      <c r="A47" s="507">
        <v>35</v>
      </c>
      <c r="B47" s="508" t="s">
        <v>604</v>
      </c>
      <c r="C47" s="508" t="s">
        <v>606</v>
      </c>
      <c r="D47" s="591" t="s">
        <v>803</v>
      </c>
      <c r="E47" s="592" t="s">
        <v>615</v>
      </c>
      <c r="F47" s="508" t="s">
        <v>605</v>
      </c>
      <c r="G47" s="508" t="s">
        <v>677</v>
      </c>
      <c r="H47" s="508" t="s">
        <v>540</v>
      </c>
      <c r="I47" s="508" t="s">
        <v>747</v>
      </c>
      <c r="J47" s="508" t="s">
        <v>679</v>
      </c>
      <c r="K47" s="508" t="s">
        <v>748</v>
      </c>
      <c r="L47" s="509">
        <v>48.42</v>
      </c>
      <c r="M47" s="509">
        <v>48.42</v>
      </c>
      <c r="N47" s="508">
        <v>1</v>
      </c>
      <c r="O47" s="593">
        <v>1</v>
      </c>
      <c r="P47" s="509">
        <v>48.42</v>
      </c>
      <c r="Q47" s="549">
        <v>1</v>
      </c>
      <c r="R47" s="508">
        <v>1</v>
      </c>
      <c r="S47" s="549">
        <v>1</v>
      </c>
      <c r="T47" s="593">
        <v>1</v>
      </c>
      <c r="U47" s="550">
        <v>1</v>
      </c>
    </row>
    <row r="48" spans="1:21" ht="14.4" customHeight="1" x14ac:dyDescent="0.3">
      <c r="A48" s="507">
        <v>35</v>
      </c>
      <c r="B48" s="508" t="s">
        <v>604</v>
      </c>
      <c r="C48" s="508" t="s">
        <v>606</v>
      </c>
      <c r="D48" s="591" t="s">
        <v>803</v>
      </c>
      <c r="E48" s="592" t="s">
        <v>615</v>
      </c>
      <c r="F48" s="508" t="s">
        <v>605</v>
      </c>
      <c r="G48" s="508" t="s">
        <v>642</v>
      </c>
      <c r="H48" s="508" t="s">
        <v>540</v>
      </c>
      <c r="I48" s="508" t="s">
        <v>749</v>
      </c>
      <c r="J48" s="508" t="s">
        <v>750</v>
      </c>
      <c r="K48" s="508" t="s">
        <v>713</v>
      </c>
      <c r="L48" s="509">
        <v>115.18</v>
      </c>
      <c r="M48" s="509">
        <v>230.36</v>
      </c>
      <c r="N48" s="508">
        <v>2</v>
      </c>
      <c r="O48" s="593">
        <v>1</v>
      </c>
      <c r="P48" s="509"/>
      <c r="Q48" s="549">
        <v>0</v>
      </c>
      <c r="R48" s="508"/>
      <c r="S48" s="549">
        <v>0</v>
      </c>
      <c r="T48" s="593"/>
      <c r="U48" s="550">
        <v>0</v>
      </c>
    </row>
    <row r="49" spans="1:21" ht="14.4" customHeight="1" x14ac:dyDescent="0.3">
      <c r="A49" s="507">
        <v>35</v>
      </c>
      <c r="B49" s="508" t="s">
        <v>604</v>
      </c>
      <c r="C49" s="508" t="s">
        <v>606</v>
      </c>
      <c r="D49" s="591" t="s">
        <v>803</v>
      </c>
      <c r="E49" s="592" t="s">
        <v>615</v>
      </c>
      <c r="F49" s="508" t="s">
        <v>605</v>
      </c>
      <c r="G49" s="508" t="s">
        <v>751</v>
      </c>
      <c r="H49" s="508" t="s">
        <v>572</v>
      </c>
      <c r="I49" s="508" t="s">
        <v>752</v>
      </c>
      <c r="J49" s="508" t="s">
        <v>753</v>
      </c>
      <c r="K49" s="508" t="s">
        <v>754</v>
      </c>
      <c r="L49" s="509">
        <v>57.6</v>
      </c>
      <c r="M49" s="509">
        <v>57.6</v>
      </c>
      <c r="N49" s="508">
        <v>1</v>
      </c>
      <c r="O49" s="593">
        <v>1</v>
      </c>
      <c r="P49" s="509">
        <v>57.6</v>
      </c>
      <c r="Q49" s="549">
        <v>1</v>
      </c>
      <c r="R49" s="508">
        <v>1</v>
      </c>
      <c r="S49" s="549">
        <v>1</v>
      </c>
      <c r="T49" s="593">
        <v>1</v>
      </c>
      <c r="U49" s="550">
        <v>1</v>
      </c>
    </row>
    <row r="50" spans="1:21" ht="14.4" customHeight="1" x14ac:dyDescent="0.3">
      <c r="A50" s="507">
        <v>35</v>
      </c>
      <c r="B50" s="508" t="s">
        <v>604</v>
      </c>
      <c r="C50" s="508" t="s">
        <v>606</v>
      </c>
      <c r="D50" s="591" t="s">
        <v>803</v>
      </c>
      <c r="E50" s="592" t="s">
        <v>615</v>
      </c>
      <c r="F50" s="508" t="s">
        <v>605</v>
      </c>
      <c r="G50" s="508" t="s">
        <v>755</v>
      </c>
      <c r="H50" s="508" t="s">
        <v>540</v>
      </c>
      <c r="I50" s="508" t="s">
        <v>756</v>
      </c>
      <c r="J50" s="508" t="s">
        <v>757</v>
      </c>
      <c r="K50" s="508" t="s">
        <v>758</v>
      </c>
      <c r="L50" s="509">
        <v>79.099999999999994</v>
      </c>
      <c r="M50" s="509">
        <v>79.099999999999994</v>
      </c>
      <c r="N50" s="508">
        <v>1</v>
      </c>
      <c r="O50" s="593">
        <v>1</v>
      </c>
      <c r="P50" s="509">
        <v>79.099999999999994</v>
      </c>
      <c r="Q50" s="549">
        <v>1</v>
      </c>
      <c r="R50" s="508">
        <v>1</v>
      </c>
      <c r="S50" s="549">
        <v>1</v>
      </c>
      <c r="T50" s="593">
        <v>1</v>
      </c>
      <c r="U50" s="550">
        <v>1</v>
      </c>
    </row>
    <row r="51" spans="1:21" ht="14.4" customHeight="1" x14ac:dyDescent="0.3">
      <c r="A51" s="507">
        <v>35</v>
      </c>
      <c r="B51" s="508" t="s">
        <v>604</v>
      </c>
      <c r="C51" s="508" t="s">
        <v>606</v>
      </c>
      <c r="D51" s="591" t="s">
        <v>803</v>
      </c>
      <c r="E51" s="592" t="s">
        <v>615</v>
      </c>
      <c r="F51" s="508" t="s">
        <v>605</v>
      </c>
      <c r="G51" s="508" t="s">
        <v>759</v>
      </c>
      <c r="H51" s="508" t="s">
        <v>540</v>
      </c>
      <c r="I51" s="508" t="s">
        <v>760</v>
      </c>
      <c r="J51" s="508" t="s">
        <v>761</v>
      </c>
      <c r="K51" s="508" t="s">
        <v>762</v>
      </c>
      <c r="L51" s="509">
        <v>0</v>
      </c>
      <c r="M51" s="509">
        <v>0</v>
      </c>
      <c r="N51" s="508">
        <v>2</v>
      </c>
      <c r="O51" s="593">
        <v>2</v>
      </c>
      <c r="P51" s="509">
        <v>0</v>
      </c>
      <c r="Q51" s="549"/>
      <c r="R51" s="508">
        <v>2</v>
      </c>
      <c r="S51" s="549">
        <v>1</v>
      </c>
      <c r="T51" s="593">
        <v>2</v>
      </c>
      <c r="U51" s="550">
        <v>1</v>
      </c>
    </row>
    <row r="52" spans="1:21" ht="14.4" customHeight="1" x14ac:dyDescent="0.3">
      <c r="A52" s="507">
        <v>35</v>
      </c>
      <c r="B52" s="508" t="s">
        <v>604</v>
      </c>
      <c r="C52" s="508" t="s">
        <v>606</v>
      </c>
      <c r="D52" s="591" t="s">
        <v>803</v>
      </c>
      <c r="E52" s="592" t="s">
        <v>615</v>
      </c>
      <c r="F52" s="508" t="s">
        <v>605</v>
      </c>
      <c r="G52" s="508" t="s">
        <v>681</v>
      </c>
      <c r="H52" s="508" t="s">
        <v>540</v>
      </c>
      <c r="I52" s="508" t="s">
        <v>763</v>
      </c>
      <c r="J52" s="508" t="s">
        <v>683</v>
      </c>
      <c r="K52" s="508" t="s">
        <v>764</v>
      </c>
      <c r="L52" s="509">
        <v>59.56</v>
      </c>
      <c r="M52" s="509">
        <v>59.56</v>
      </c>
      <c r="N52" s="508">
        <v>1</v>
      </c>
      <c r="O52" s="593">
        <v>1</v>
      </c>
      <c r="P52" s="509">
        <v>59.56</v>
      </c>
      <c r="Q52" s="549">
        <v>1</v>
      </c>
      <c r="R52" s="508">
        <v>1</v>
      </c>
      <c r="S52" s="549">
        <v>1</v>
      </c>
      <c r="T52" s="593">
        <v>1</v>
      </c>
      <c r="U52" s="550">
        <v>1</v>
      </c>
    </row>
    <row r="53" spans="1:21" ht="14.4" customHeight="1" x14ac:dyDescent="0.3">
      <c r="A53" s="507">
        <v>35</v>
      </c>
      <c r="B53" s="508" t="s">
        <v>604</v>
      </c>
      <c r="C53" s="508" t="s">
        <v>606</v>
      </c>
      <c r="D53" s="591" t="s">
        <v>803</v>
      </c>
      <c r="E53" s="592" t="s">
        <v>615</v>
      </c>
      <c r="F53" s="508" t="s">
        <v>605</v>
      </c>
      <c r="G53" s="508" t="s">
        <v>765</v>
      </c>
      <c r="H53" s="508" t="s">
        <v>572</v>
      </c>
      <c r="I53" s="508" t="s">
        <v>766</v>
      </c>
      <c r="J53" s="508" t="s">
        <v>767</v>
      </c>
      <c r="K53" s="508" t="s">
        <v>768</v>
      </c>
      <c r="L53" s="509">
        <v>0</v>
      </c>
      <c r="M53" s="509">
        <v>0</v>
      </c>
      <c r="N53" s="508">
        <v>1</v>
      </c>
      <c r="O53" s="593">
        <v>1</v>
      </c>
      <c r="P53" s="509">
        <v>0</v>
      </c>
      <c r="Q53" s="549"/>
      <c r="R53" s="508">
        <v>1</v>
      </c>
      <c r="S53" s="549">
        <v>1</v>
      </c>
      <c r="T53" s="593">
        <v>1</v>
      </c>
      <c r="U53" s="550">
        <v>1</v>
      </c>
    </row>
    <row r="54" spans="1:21" ht="14.4" customHeight="1" x14ac:dyDescent="0.3">
      <c r="A54" s="507">
        <v>35</v>
      </c>
      <c r="B54" s="508" t="s">
        <v>604</v>
      </c>
      <c r="C54" s="508" t="s">
        <v>606</v>
      </c>
      <c r="D54" s="591" t="s">
        <v>803</v>
      </c>
      <c r="E54" s="592" t="s">
        <v>611</v>
      </c>
      <c r="F54" s="508" t="s">
        <v>605</v>
      </c>
      <c r="G54" s="508" t="s">
        <v>769</v>
      </c>
      <c r="H54" s="508" t="s">
        <v>540</v>
      </c>
      <c r="I54" s="508" t="s">
        <v>770</v>
      </c>
      <c r="J54" s="508" t="s">
        <v>771</v>
      </c>
      <c r="K54" s="508" t="s">
        <v>772</v>
      </c>
      <c r="L54" s="509">
        <v>590.26</v>
      </c>
      <c r="M54" s="509">
        <v>590.26</v>
      </c>
      <c r="N54" s="508">
        <v>1</v>
      </c>
      <c r="O54" s="593">
        <v>1</v>
      </c>
      <c r="P54" s="509">
        <v>590.26</v>
      </c>
      <c r="Q54" s="549">
        <v>1</v>
      </c>
      <c r="R54" s="508">
        <v>1</v>
      </c>
      <c r="S54" s="549">
        <v>1</v>
      </c>
      <c r="T54" s="593">
        <v>1</v>
      </c>
      <c r="U54" s="550">
        <v>1</v>
      </c>
    </row>
    <row r="55" spans="1:21" ht="14.4" customHeight="1" x14ac:dyDescent="0.3">
      <c r="A55" s="507">
        <v>35</v>
      </c>
      <c r="B55" s="508" t="s">
        <v>604</v>
      </c>
      <c r="C55" s="508" t="s">
        <v>606</v>
      </c>
      <c r="D55" s="591" t="s">
        <v>803</v>
      </c>
      <c r="E55" s="592" t="s">
        <v>611</v>
      </c>
      <c r="F55" s="508" t="s">
        <v>605</v>
      </c>
      <c r="G55" s="508" t="s">
        <v>773</v>
      </c>
      <c r="H55" s="508" t="s">
        <v>540</v>
      </c>
      <c r="I55" s="508" t="s">
        <v>774</v>
      </c>
      <c r="J55" s="508" t="s">
        <v>587</v>
      </c>
      <c r="K55" s="508" t="s">
        <v>775</v>
      </c>
      <c r="L55" s="509">
        <v>107.27</v>
      </c>
      <c r="M55" s="509">
        <v>107.27</v>
      </c>
      <c r="N55" s="508">
        <v>1</v>
      </c>
      <c r="O55" s="593">
        <v>1</v>
      </c>
      <c r="P55" s="509">
        <v>107.27</v>
      </c>
      <c r="Q55" s="549">
        <v>1</v>
      </c>
      <c r="R55" s="508">
        <v>1</v>
      </c>
      <c r="S55" s="549">
        <v>1</v>
      </c>
      <c r="T55" s="593">
        <v>1</v>
      </c>
      <c r="U55" s="550">
        <v>1</v>
      </c>
    </row>
    <row r="56" spans="1:21" ht="14.4" customHeight="1" x14ac:dyDescent="0.3">
      <c r="A56" s="507">
        <v>35</v>
      </c>
      <c r="B56" s="508" t="s">
        <v>604</v>
      </c>
      <c r="C56" s="508" t="s">
        <v>606</v>
      </c>
      <c r="D56" s="591" t="s">
        <v>803</v>
      </c>
      <c r="E56" s="592" t="s">
        <v>611</v>
      </c>
      <c r="F56" s="508" t="s">
        <v>605</v>
      </c>
      <c r="G56" s="508" t="s">
        <v>776</v>
      </c>
      <c r="H56" s="508" t="s">
        <v>540</v>
      </c>
      <c r="I56" s="508" t="s">
        <v>777</v>
      </c>
      <c r="J56" s="508" t="s">
        <v>778</v>
      </c>
      <c r="K56" s="508" t="s">
        <v>779</v>
      </c>
      <c r="L56" s="509">
        <v>34.15</v>
      </c>
      <c r="M56" s="509">
        <v>68.3</v>
      </c>
      <c r="N56" s="508">
        <v>2</v>
      </c>
      <c r="O56" s="593">
        <v>1</v>
      </c>
      <c r="P56" s="509"/>
      <c r="Q56" s="549">
        <v>0</v>
      </c>
      <c r="R56" s="508"/>
      <c r="S56" s="549">
        <v>0</v>
      </c>
      <c r="T56" s="593"/>
      <c r="U56" s="550">
        <v>0</v>
      </c>
    </row>
    <row r="57" spans="1:21" ht="14.4" customHeight="1" x14ac:dyDescent="0.3">
      <c r="A57" s="507">
        <v>35</v>
      </c>
      <c r="B57" s="508" t="s">
        <v>604</v>
      </c>
      <c r="C57" s="508" t="s">
        <v>606</v>
      </c>
      <c r="D57" s="591" t="s">
        <v>803</v>
      </c>
      <c r="E57" s="592" t="s">
        <v>611</v>
      </c>
      <c r="F57" s="508" t="s">
        <v>605</v>
      </c>
      <c r="G57" s="508" t="s">
        <v>780</v>
      </c>
      <c r="H57" s="508" t="s">
        <v>540</v>
      </c>
      <c r="I57" s="508" t="s">
        <v>781</v>
      </c>
      <c r="J57" s="508" t="s">
        <v>782</v>
      </c>
      <c r="K57" s="508" t="s">
        <v>783</v>
      </c>
      <c r="L57" s="509">
        <v>73.09</v>
      </c>
      <c r="M57" s="509">
        <v>73.09</v>
      </c>
      <c r="N57" s="508">
        <v>1</v>
      </c>
      <c r="O57" s="593">
        <v>1</v>
      </c>
      <c r="P57" s="509"/>
      <c r="Q57" s="549">
        <v>0</v>
      </c>
      <c r="R57" s="508"/>
      <c r="S57" s="549">
        <v>0</v>
      </c>
      <c r="T57" s="593"/>
      <c r="U57" s="550">
        <v>0</v>
      </c>
    </row>
    <row r="58" spans="1:21" ht="14.4" customHeight="1" x14ac:dyDescent="0.3">
      <c r="A58" s="507">
        <v>35</v>
      </c>
      <c r="B58" s="508" t="s">
        <v>604</v>
      </c>
      <c r="C58" s="508" t="s">
        <v>606</v>
      </c>
      <c r="D58" s="591" t="s">
        <v>803</v>
      </c>
      <c r="E58" s="592" t="s">
        <v>617</v>
      </c>
      <c r="F58" s="508" t="s">
        <v>605</v>
      </c>
      <c r="G58" s="508" t="s">
        <v>784</v>
      </c>
      <c r="H58" s="508" t="s">
        <v>540</v>
      </c>
      <c r="I58" s="508" t="s">
        <v>785</v>
      </c>
      <c r="J58" s="508" t="s">
        <v>786</v>
      </c>
      <c r="K58" s="508" t="s">
        <v>787</v>
      </c>
      <c r="L58" s="509">
        <v>0</v>
      </c>
      <c r="M58" s="509">
        <v>0</v>
      </c>
      <c r="N58" s="508">
        <v>1</v>
      </c>
      <c r="O58" s="593">
        <v>1</v>
      </c>
      <c r="P58" s="509">
        <v>0</v>
      </c>
      <c r="Q58" s="549"/>
      <c r="R58" s="508">
        <v>1</v>
      </c>
      <c r="S58" s="549">
        <v>1</v>
      </c>
      <c r="T58" s="593">
        <v>1</v>
      </c>
      <c r="U58" s="550">
        <v>1</v>
      </c>
    </row>
    <row r="59" spans="1:21" ht="14.4" customHeight="1" x14ac:dyDescent="0.3">
      <c r="A59" s="507">
        <v>35</v>
      </c>
      <c r="B59" s="508" t="s">
        <v>604</v>
      </c>
      <c r="C59" s="508" t="s">
        <v>606</v>
      </c>
      <c r="D59" s="591" t="s">
        <v>803</v>
      </c>
      <c r="E59" s="592" t="s">
        <v>613</v>
      </c>
      <c r="F59" s="508" t="s">
        <v>605</v>
      </c>
      <c r="G59" s="508" t="s">
        <v>689</v>
      </c>
      <c r="H59" s="508" t="s">
        <v>540</v>
      </c>
      <c r="I59" s="508" t="s">
        <v>788</v>
      </c>
      <c r="J59" s="508" t="s">
        <v>789</v>
      </c>
      <c r="K59" s="508" t="s">
        <v>790</v>
      </c>
      <c r="L59" s="509">
        <v>462.73</v>
      </c>
      <c r="M59" s="509">
        <v>462.73</v>
      </c>
      <c r="N59" s="508">
        <v>1</v>
      </c>
      <c r="O59" s="593">
        <v>0.5</v>
      </c>
      <c r="P59" s="509"/>
      <c r="Q59" s="549">
        <v>0</v>
      </c>
      <c r="R59" s="508"/>
      <c r="S59" s="549">
        <v>0</v>
      </c>
      <c r="T59" s="593"/>
      <c r="U59" s="550">
        <v>0</v>
      </c>
    </row>
    <row r="60" spans="1:21" ht="14.4" customHeight="1" x14ac:dyDescent="0.3">
      <c r="A60" s="507">
        <v>35</v>
      </c>
      <c r="B60" s="508" t="s">
        <v>604</v>
      </c>
      <c r="C60" s="508" t="s">
        <v>606</v>
      </c>
      <c r="D60" s="591" t="s">
        <v>803</v>
      </c>
      <c r="E60" s="592" t="s">
        <v>613</v>
      </c>
      <c r="F60" s="508" t="s">
        <v>605</v>
      </c>
      <c r="G60" s="508" t="s">
        <v>729</v>
      </c>
      <c r="H60" s="508" t="s">
        <v>540</v>
      </c>
      <c r="I60" s="508" t="s">
        <v>791</v>
      </c>
      <c r="J60" s="508" t="s">
        <v>792</v>
      </c>
      <c r="K60" s="508" t="s">
        <v>793</v>
      </c>
      <c r="L60" s="509">
        <v>238.72</v>
      </c>
      <c r="M60" s="509">
        <v>238.72</v>
      </c>
      <c r="N60" s="508">
        <v>1</v>
      </c>
      <c r="O60" s="593">
        <v>1</v>
      </c>
      <c r="P60" s="509">
        <v>238.72</v>
      </c>
      <c r="Q60" s="549">
        <v>1</v>
      </c>
      <c r="R60" s="508">
        <v>1</v>
      </c>
      <c r="S60" s="549">
        <v>1</v>
      </c>
      <c r="T60" s="593">
        <v>1</v>
      </c>
      <c r="U60" s="550">
        <v>1</v>
      </c>
    </row>
    <row r="61" spans="1:21" ht="14.4" customHeight="1" x14ac:dyDescent="0.3">
      <c r="A61" s="507">
        <v>35</v>
      </c>
      <c r="B61" s="508" t="s">
        <v>604</v>
      </c>
      <c r="C61" s="508" t="s">
        <v>606</v>
      </c>
      <c r="D61" s="591" t="s">
        <v>803</v>
      </c>
      <c r="E61" s="592" t="s">
        <v>613</v>
      </c>
      <c r="F61" s="508" t="s">
        <v>605</v>
      </c>
      <c r="G61" s="508" t="s">
        <v>630</v>
      </c>
      <c r="H61" s="508" t="s">
        <v>572</v>
      </c>
      <c r="I61" s="508" t="s">
        <v>631</v>
      </c>
      <c r="J61" s="508" t="s">
        <v>632</v>
      </c>
      <c r="K61" s="508" t="s">
        <v>633</v>
      </c>
      <c r="L61" s="509">
        <v>117.55</v>
      </c>
      <c r="M61" s="509">
        <v>117.55</v>
      </c>
      <c r="N61" s="508">
        <v>1</v>
      </c>
      <c r="O61" s="593">
        <v>0.5</v>
      </c>
      <c r="P61" s="509"/>
      <c r="Q61" s="549">
        <v>0</v>
      </c>
      <c r="R61" s="508"/>
      <c r="S61" s="549">
        <v>0</v>
      </c>
      <c r="T61" s="593"/>
      <c r="U61" s="550">
        <v>0</v>
      </c>
    </row>
    <row r="62" spans="1:21" ht="14.4" customHeight="1" x14ac:dyDescent="0.3">
      <c r="A62" s="507">
        <v>35</v>
      </c>
      <c r="B62" s="508" t="s">
        <v>604</v>
      </c>
      <c r="C62" s="508" t="s">
        <v>606</v>
      </c>
      <c r="D62" s="591" t="s">
        <v>803</v>
      </c>
      <c r="E62" s="592" t="s">
        <v>613</v>
      </c>
      <c r="F62" s="508" t="s">
        <v>605</v>
      </c>
      <c r="G62" s="508" t="s">
        <v>773</v>
      </c>
      <c r="H62" s="508" t="s">
        <v>540</v>
      </c>
      <c r="I62" s="508" t="s">
        <v>774</v>
      </c>
      <c r="J62" s="508" t="s">
        <v>587</v>
      </c>
      <c r="K62" s="508" t="s">
        <v>775</v>
      </c>
      <c r="L62" s="509">
        <v>107.27</v>
      </c>
      <c r="M62" s="509">
        <v>214.54</v>
      </c>
      <c r="N62" s="508">
        <v>2</v>
      </c>
      <c r="O62" s="593">
        <v>1</v>
      </c>
      <c r="P62" s="509"/>
      <c r="Q62" s="549">
        <v>0</v>
      </c>
      <c r="R62" s="508"/>
      <c r="S62" s="549">
        <v>0</v>
      </c>
      <c r="T62" s="593"/>
      <c r="U62" s="550">
        <v>0</v>
      </c>
    </row>
    <row r="63" spans="1:21" ht="14.4" customHeight="1" x14ac:dyDescent="0.3">
      <c r="A63" s="507">
        <v>35</v>
      </c>
      <c r="B63" s="508" t="s">
        <v>604</v>
      </c>
      <c r="C63" s="508" t="s">
        <v>606</v>
      </c>
      <c r="D63" s="591" t="s">
        <v>803</v>
      </c>
      <c r="E63" s="592" t="s">
        <v>613</v>
      </c>
      <c r="F63" s="508" t="s">
        <v>605</v>
      </c>
      <c r="G63" s="508" t="s">
        <v>794</v>
      </c>
      <c r="H63" s="508" t="s">
        <v>540</v>
      </c>
      <c r="I63" s="508" t="s">
        <v>795</v>
      </c>
      <c r="J63" s="508" t="s">
        <v>796</v>
      </c>
      <c r="K63" s="508" t="s">
        <v>621</v>
      </c>
      <c r="L63" s="509">
        <v>61.97</v>
      </c>
      <c r="M63" s="509">
        <v>61.97</v>
      </c>
      <c r="N63" s="508">
        <v>1</v>
      </c>
      <c r="O63" s="593">
        <v>1</v>
      </c>
      <c r="P63" s="509">
        <v>61.97</v>
      </c>
      <c r="Q63" s="549">
        <v>1</v>
      </c>
      <c r="R63" s="508">
        <v>1</v>
      </c>
      <c r="S63" s="549">
        <v>1</v>
      </c>
      <c r="T63" s="593">
        <v>1</v>
      </c>
      <c r="U63" s="550">
        <v>1</v>
      </c>
    </row>
    <row r="64" spans="1:21" ht="14.4" customHeight="1" x14ac:dyDescent="0.3">
      <c r="A64" s="507">
        <v>35</v>
      </c>
      <c r="B64" s="508" t="s">
        <v>604</v>
      </c>
      <c r="C64" s="508" t="s">
        <v>606</v>
      </c>
      <c r="D64" s="591" t="s">
        <v>803</v>
      </c>
      <c r="E64" s="592" t="s">
        <v>613</v>
      </c>
      <c r="F64" s="508" t="s">
        <v>605</v>
      </c>
      <c r="G64" s="508" t="s">
        <v>797</v>
      </c>
      <c r="H64" s="508" t="s">
        <v>540</v>
      </c>
      <c r="I64" s="508" t="s">
        <v>798</v>
      </c>
      <c r="J64" s="508" t="s">
        <v>799</v>
      </c>
      <c r="K64" s="508" t="s">
        <v>800</v>
      </c>
      <c r="L64" s="509">
        <v>168.9</v>
      </c>
      <c r="M64" s="509">
        <v>168.9</v>
      </c>
      <c r="N64" s="508">
        <v>1</v>
      </c>
      <c r="O64" s="593">
        <v>1</v>
      </c>
      <c r="P64" s="509"/>
      <c r="Q64" s="549">
        <v>0</v>
      </c>
      <c r="R64" s="508"/>
      <c r="S64" s="549">
        <v>0</v>
      </c>
      <c r="T64" s="593"/>
      <c r="U64" s="550">
        <v>0</v>
      </c>
    </row>
    <row r="65" spans="1:21" ht="14.4" customHeight="1" thickBot="1" x14ac:dyDescent="0.35">
      <c r="A65" s="514">
        <v>35</v>
      </c>
      <c r="B65" s="515" t="s">
        <v>604</v>
      </c>
      <c r="C65" s="515" t="s">
        <v>606</v>
      </c>
      <c r="D65" s="594" t="s">
        <v>803</v>
      </c>
      <c r="E65" s="595" t="s">
        <v>613</v>
      </c>
      <c r="F65" s="515" t="s">
        <v>605</v>
      </c>
      <c r="G65" s="515" t="s">
        <v>658</v>
      </c>
      <c r="H65" s="515" t="s">
        <v>572</v>
      </c>
      <c r="I65" s="515" t="s">
        <v>801</v>
      </c>
      <c r="J65" s="515" t="s">
        <v>727</v>
      </c>
      <c r="K65" s="515" t="s">
        <v>802</v>
      </c>
      <c r="L65" s="516">
        <v>63.14</v>
      </c>
      <c r="M65" s="516">
        <v>63.14</v>
      </c>
      <c r="N65" s="515">
        <v>1</v>
      </c>
      <c r="O65" s="596">
        <v>1</v>
      </c>
      <c r="P65" s="516">
        <v>63.14</v>
      </c>
      <c r="Q65" s="527">
        <v>1</v>
      </c>
      <c r="R65" s="515">
        <v>1</v>
      </c>
      <c r="S65" s="527">
        <v>1</v>
      </c>
      <c r="T65" s="596">
        <v>1</v>
      </c>
      <c r="U65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805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613</v>
      </c>
      <c r="B5" s="116">
        <v>238.72</v>
      </c>
      <c r="C5" s="590">
        <v>0.56918051548603998</v>
      </c>
      <c r="D5" s="116">
        <v>180.69</v>
      </c>
      <c r="E5" s="590">
        <v>0.43081948451396013</v>
      </c>
      <c r="F5" s="598">
        <v>419.40999999999997</v>
      </c>
    </row>
    <row r="6" spans="1:6" ht="14.4" customHeight="1" x14ac:dyDescent="0.3">
      <c r="A6" s="603" t="s">
        <v>612</v>
      </c>
      <c r="B6" s="512"/>
      <c r="C6" s="549">
        <v>0</v>
      </c>
      <c r="D6" s="512">
        <v>644.46999999999991</v>
      </c>
      <c r="E6" s="549">
        <v>1</v>
      </c>
      <c r="F6" s="513">
        <v>644.46999999999991</v>
      </c>
    </row>
    <row r="7" spans="1:6" ht="14.4" customHeight="1" x14ac:dyDescent="0.3">
      <c r="A7" s="603" t="s">
        <v>615</v>
      </c>
      <c r="B7" s="512"/>
      <c r="C7" s="549">
        <v>0</v>
      </c>
      <c r="D7" s="512">
        <v>308.84000000000003</v>
      </c>
      <c r="E7" s="549">
        <v>1</v>
      </c>
      <c r="F7" s="513">
        <v>308.84000000000003</v>
      </c>
    </row>
    <row r="8" spans="1:6" ht="14.4" customHeight="1" x14ac:dyDescent="0.3">
      <c r="A8" s="603" t="s">
        <v>614</v>
      </c>
      <c r="B8" s="512"/>
      <c r="C8" s="549">
        <v>0</v>
      </c>
      <c r="D8" s="512">
        <v>321.58</v>
      </c>
      <c r="E8" s="549">
        <v>1</v>
      </c>
      <c r="F8" s="513">
        <v>321.58</v>
      </c>
    </row>
    <row r="9" spans="1:6" ht="14.4" customHeight="1" thickBot="1" x14ac:dyDescent="0.35">
      <c r="A9" s="604" t="s">
        <v>616</v>
      </c>
      <c r="B9" s="599"/>
      <c r="C9" s="600">
        <v>0</v>
      </c>
      <c r="D9" s="599">
        <v>132.60000000000002</v>
      </c>
      <c r="E9" s="600">
        <v>1</v>
      </c>
      <c r="F9" s="601">
        <v>132.60000000000002</v>
      </c>
    </row>
    <row r="10" spans="1:6" ht="14.4" customHeight="1" thickBot="1" x14ac:dyDescent="0.35">
      <c r="A10" s="531" t="s">
        <v>3</v>
      </c>
      <c r="B10" s="532">
        <v>238.72</v>
      </c>
      <c r="C10" s="533">
        <v>0.130669440035032</v>
      </c>
      <c r="D10" s="532">
        <v>1588.1800000000003</v>
      </c>
      <c r="E10" s="533">
        <v>0.86933055996496811</v>
      </c>
      <c r="F10" s="534">
        <v>1826.9</v>
      </c>
    </row>
    <row r="11" spans="1:6" ht="14.4" customHeight="1" thickBot="1" x14ac:dyDescent="0.35"/>
    <row r="12" spans="1:6" ht="14.4" customHeight="1" x14ac:dyDescent="0.3">
      <c r="A12" s="602" t="s">
        <v>806</v>
      </c>
      <c r="B12" s="116">
        <v>238.72</v>
      </c>
      <c r="C12" s="590">
        <v>0.73681286459458628</v>
      </c>
      <c r="D12" s="116">
        <v>85.27</v>
      </c>
      <c r="E12" s="590">
        <v>0.26318713540541372</v>
      </c>
      <c r="F12" s="598">
        <v>323.99</v>
      </c>
    </row>
    <row r="13" spans="1:6" ht="14.4" customHeight="1" x14ac:dyDescent="0.3">
      <c r="A13" s="603" t="s">
        <v>807</v>
      </c>
      <c r="B13" s="512"/>
      <c r="C13" s="549"/>
      <c r="D13" s="512">
        <v>0</v>
      </c>
      <c r="E13" s="549"/>
      <c r="F13" s="513">
        <v>0</v>
      </c>
    </row>
    <row r="14" spans="1:6" ht="14.4" customHeight="1" x14ac:dyDescent="0.3">
      <c r="A14" s="603" t="s">
        <v>808</v>
      </c>
      <c r="B14" s="512"/>
      <c r="C14" s="549">
        <v>0</v>
      </c>
      <c r="D14" s="512">
        <v>477.84</v>
      </c>
      <c r="E14" s="549">
        <v>1</v>
      </c>
      <c r="F14" s="513">
        <v>477.84</v>
      </c>
    </row>
    <row r="15" spans="1:6" ht="14.4" customHeight="1" x14ac:dyDescent="0.3">
      <c r="A15" s="603" t="s">
        <v>809</v>
      </c>
      <c r="B15" s="512"/>
      <c r="C15" s="549">
        <v>0</v>
      </c>
      <c r="D15" s="512">
        <v>352.65</v>
      </c>
      <c r="E15" s="549">
        <v>1</v>
      </c>
      <c r="F15" s="513">
        <v>352.65</v>
      </c>
    </row>
    <row r="16" spans="1:6" ht="14.4" customHeight="1" x14ac:dyDescent="0.3">
      <c r="A16" s="603" t="s">
        <v>810</v>
      </c>
      <c r="B16" s="512"/>
      <c r="C16" s="549">
        <v>0</v>
      </c>
      <c r="D16" s="512">
        <v>176.32</v>
      </c>
      <c r="E16" s="549">
        <v>1</v>
      </c>
      <c r="F16" s="513">
        <v>176.32</v>
      </c>
    </row>
    <row r="17" spans="1:6" ht="14.4" customHeight="1" x14ac:dyDescent="0.3">
      <c r="A17" s="603" t="s">
        <v>811</v>
      </c>
      <c r="B17" s="512"/>
      <c r="C17" s="549">
        <v>0</v>
      </c>
      <c r="D17" s="512">
        <v>196.4</v>
      </c>
      <c r="E17" s="549">
        <v>1</v>
      </c>
      <c r="F17" s="513">
        <v>196.4</v>
      </c>
    </row>
    <row r="18" spans="1:6" ht="14.4" customHeight="1" x14ac:dyDescent="0.3">
      <c r="A18" s="603" t="s">
        <v>812</v>
      </c>
      <c r="B18" s="512"/>
      <c r="C18" s="549">
        <v>0</v>
      </c>
      <c r="D18" s="512">
        <v>57.6</v>
      </c>
      <c r="E18" s="549">
        <v>1</v>
      </c>
      <c r="F18" s="513">
        <v>57.6</v>
      </c>
    </row>
    <row r="19" spans="1:6" ht="14.4" customHeight="1" thickBot="1" x14ac:dyDescent="0.35">
      <c r="A19" s="604" t="s">
        <v>813</v>
      </c>
      <c r="B19" s="599"/>
      <c r="C19" s="600">
        <v>0</v>
      </c>
      <c r="D19" s="599">
        <v>242.10000000000002</v>
      </c>
      <c r="E19" s="600">
        <v>1</v>
      </c>
      <c r="F19" s="601">
        <v>242.10000000000002</v>
      </c>
    </row>
    <row r="20" spans="1:6" ht="14.4" customHeight="1" thickBot="1" x14ac:dyDescent="0.35">
      <c r="A20" s="531" t="s">
        <v>3</v>
      </c>
      <c r="B20" s="532">
        <v>238.72</v>
      </c>
      <c r="C20" s="533">
        <v>0.13066944003503203</v>
      </c>
      <c r="D20" s="532">
        <v>1588.18</v>
      </c>
      <c r="E20" s="533">
        <v>0.86933055996496811</v>
      </c>
      <c r="F20" s="534">
        <v>1826.8999999999999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{DB2CE23D-A4B7-4D58-9FA1-64B370604145}</x14:id>
        </ext>
      </extLst>
    </cfRule>
  </conditionalFormatting>
  <conditionalFormatting sqref="F12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{77AE68DE-4ECE-4AA9-92EA-EFFB2F518150}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2CE23D-A4B7-4D58-9FA1-64B3706041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77AE68DE-4ECE-4AA9-92EA-EFFB2F5181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822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</v>
      </c>
      <c r="G3" s="43">
        <f>SUBTOTAL(9,G6:G1048576)</f>
        <v>238.72</v>
      </c>
      <c r="H3" s="44">
        <f>IF(M3=0,0,G3/M3)</f>
        <v>0.13066944003503203</v>
      </c>
      <c r="I3" s="43">
        <f>SUBTOTAL(9,I6:I1048576)</f>
        <v>16</v>
      </c>
      <c r="J3" s="43">
        <f>SUBTOTAL(9,J6:J1048576)</f>
        <v>1588.1799999999998</v>
      </c>
      <c r="K3" s="44">
        <f>IF(M3=0,0,J3/M3)</f>
        <v>0.869330559964968</v>
      </c>
      <c r="L3" s="43">
        <f>SUBTOTAL(9,L6:L1048576)</f>
        <v>17</v>
      </c>
      <c r="M3" s="45">
        <f>SUBTOTAL(9,M6:M1048576)</f>
        <v>1826.8999999999999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612</v>
      </c>
      <c r="B6" s="585" t="s">
        <v>814</v>
      </c>
      <c r="C6" s="585" t="s">
        <v>651</v>
      </c>
      <c r="D6" s="585" t="s">
        <v>652</v>
      </c>
      <c r="E6" s="585" t="s">
        <v>653</v>
      </c>
      <c r="F6" s="116"/>
      <c r="G6" s="116"/>
      <c r="H6" s="590">
        <v>0</v>
      </c>
      <c r="I6" s="116">
        <v>1</v>
      </c>
      <c r="J6" s="116">
        <v>477.84</v>
      </c>
      <c r="K6" s="590">
        <v>1</v>
      </c>
      <c r="L6" s="116">
        <v>1</v>
      </c>
      <c r="M6" s="598">
        <v>477.84</v>
      </c>
    </row>
    <row r="7" spans="1:13" ht="14.4" customHeight="1" x14ac:dyDescent="0.3">
      <c r="A7" s="507" t="s">
        <v>612</v>
      </c>
      <c r="B7" s="508" t="s">
        <v>815</v>
      </c>
      <c r="C7" s="508" t="s">
        <v>659</v>
      </c>
      <c r="D7" s="508" t="s">
        <v>660</v>
      </c>
      <c r="E7" s="508" t="s">
        <v>661</v>
      </c>
      <c r="F7" s="512"/>
      <c r="G7" s="512"/>
      <c r="H7" s="549">
        <v>0</v>
      </c>
      <c r="I7" s="512">
        <v>1</v>
      </c>
      <c r="J7" s="512">
        <v>49.08</v>
      </c>
      <c r="K7" s="549">
        <v>1</v>
      </c>
      <c r="L7" s="512">
        <v>1</v>
      </c>
      <c r="M7" s="513">
        <v>49.08</v>
      </c>
    </row>
    <row r="8" spans="1:13" ht="14.4" customHeight="1" x14ac:dyDescent="0.3">
      <c r="A8" s="507" t="s">
        <v>612</v>
      </c>
      <c r="B8" s="508" t="s">
        <v>816</v>
      </c>
      <c r="C8" s="508" t="s">
        <v>631</v>
      </c>
      <c r="D8" s="508" t="s">
        <v>632</v>
      </c>
      <c r="E8" s="508" t="s">
        <v>633</v>
      </c>
      <c r="F8" s="512"/>
      <c r="G8" s="512"/>
      <c r="H8" s="549">
        <v>0</v>
      </c>
      <c r="I8" s="512">
        <v>1</v>
      </c>
      <c r="J8" s="512">
        <v>117.55</v>
      </c>
      <c r="K8" s="549">
        <v>1</v>
      </c>
      <c r="L8" s="512">
        <v>1</v>
      </c>
      <c r="M8" s="513">
        <v>117.55</v>
      </c>
    </row>
    <row r="9" spans="1:13" ht="14.4" customHeight="1" x14ac:dyDescent="0.3">
      <c r="A9" s="507" t="s">
        <v>613</v>
      </c>
      <c r="B9" s="508" t="s">
        <v>815</v>
      </c>
      <c r="C9" s="508" t="s">
        <v>801</v>
      </c>
      <c r="D9" s="508" t="s">
        <v>727</v>
      </c>
      <c r="E9" s="508" t="s">
        <v>802</v>
      </c>
      <c r="F9" s="512"/>
      <c r="G9" s="512"/>
      <c r="H9" s="549">
        <v>0</v>
      </c>
      <c r="I9" s="512">
        <v>1</v>
      </c>
      <c r="J9" s="512">
        <v>63.14</v>
      </c>
      <c r="K9" s="549">
        <v>1</v>
      </c>
      <c r="L9" s="512">
        <v>1</v>
      </c>
      <c r="M9" s="513">
        <v>63.14</v>
      </c>
    </row>
    <row r="10" spans="1:13" ht="14.4" customHeight="1" x14ac:dyDescent="0.3">
      <c r="A10" s="507" t="s">
        <v>613</v>
      </c>
      <c r="B10" s="508" t="s">
        <v>817</v>
      </c>
      <c r="C10" s="508" t="s">
        <v>791</v>
      </c>
      <c r="D10" s="508" t="s">
        <v>792</v>
      </c>
      <c r="E10" s="508" t="s">
        <v>793</v>
      </c>
      <c r="F10" s="512">
        <v>1</v>
      </c>
      <c r="G10" s="512">
        <v>238.72</v>
      </c>
      <c r="H10" s="549">
        <v>1</v>
      </c>
      <c r="I10" s="512"/>
      <c r="J10" s="512"/>
      <c r="K10" s="549">
        <v>0</v>
      </c>
      <c r="L10" s="512">
        <v>1</v>
      </c>
      <c r="M10" s="513">
        <v>238.72</v>
      </c>
    </row>
    <row r="11" spans="1:13" ht="14.4" customHeight="1" x14ac:dyDescent="0.3">
      <c r="A11" s="507" t="s">
        <v>613</v>
      </c>
      <c r="B11" s="508" t="s">
        <v>816</v>
      </c>
      <c r="C11" s="508" t="s">
        <v>631</v>
      </c>
      <c r="D11" s="508" t="s">
        <v>632</v>
      </c>
      <c r="E11" s="508" t="s">
        <v>633</v>
      </c>
      <c r="F11" s="512"/>
      <c r="G11" s="512"/>
      <c r="H11" s="549">
        <v>0</v>
      </c>
      <c r="I11" s="512">
        <v>1</v>
      </c>
      <c r="J11" s="512">
        <v>117.55</v>
      </c>
      <c r="K11" s="549">
        <v>1</v>
      </c>
      <c r="L11" s="512">
        <v>1</v>
      </c>
      <c r="M11" s="513">
        <v>117.55</v>
      </c>
    </row>
    <row r="12" spans="1:13" ht="14.4" customHeight="1" x14ac:dyDescent="0.3">
      <c r="A12" s="507" t="s">
        <v>614</v>
      </c>
      <c r="B12" s="508" t="s">
        <v>818</v>
      </c>
      <c r="C12" s="508" t="s">
        <v>678</v>
      </c>
      <c r="D12" s="508" t="s">
        <v>679</v>
      </c>
      <c r="E12" s="508" t="s">
        <v>680</v>
      </c>
      <c r="F12" s="512"/>
      <c r="G12" s="512"/>
      <c r="H12" s="549">
        <v>0</v>
      </c>
      <c r="I12" s="512">
        <v>3</v>
      </c>
      <c r="J12" s="512">
        <v>145.26</v>
      </c>
      <c r="K12" s="549">
        <v>1</v>
      </c>
      <c r="L12" s="512">
        <v>3</v>
      </c>
      <c r="M12" s="513">
        <v>145.26</v>
      </c>
    </row>
    <row r="13" spans="1:13" ht="14.4" customHeight="1" x14ac:dyDescent="0.3">
      <c r="A13" s="507" t="s">
        <v>614</v>
      </c>
      <c r="B13" s="508" t="s">
        <v>819</v>
      </c>
      <c r="C13" s="508" t="s">
        <v>670</v>
      </c>
      <c r="D13" s="508" t="s">
        <v>671</v>
      </c>
      <c r="E13" s="508" t="s">
        <v>672</v>
      </c>
      <c r="F13" s="512"/>
      <c r="G13" s="512"/>
      <c r="H13" s="549">
        <v>0</v>
      </c>
      <c r="I13" s="512">
        <v>1</v>
      </c>
      <c r="J13" s="512">
        <v>176.32</v>
      </c>
      <c r="K13" s="549">
        <v>1</v>
      </c>
      <c r="L13" s="512">
        <v>1</v>
      </c>
      <c r="M13" s="513">
        <v>176.32</v>
      </c>
    </row>
    <row r="14" spans="1:13" ht="14.4" customHeight="1" x14ac:dyDescent="0.3">
      <c r="A14" s="507" t="s">
        <v>615</v>
      </c>
      <c r="B14" s="508" t="s">
        <v>820</v>
      </c>
      <c r="C14" s="508" t="s">
        <v>752</v>
      </c>
      <c r="D14" s="508" t="s">
        <v>753</v>
      </c>
      <c r="E14" s="508" t="s">
        <v>754</v>
      </c>
      <c r="F14" s="512"/>
      <c r="G14" s="512"/>
      <c r="H14" s="549">
        <v>0</v>
      </c>
      <c r="I14" s="512">
        <v>1</v>
      </c>
      <c r="J14" s="512">
        <v>57.6</v>
      </c>
      <c r="K14" s="549">
        <v>1</v>
      </c>
      <c r="L14" s="512">
        <v>1</v>
      </c>
      <c r="M14" s="513">
        <v>57.6</v>
      </c>
    </row>
    <row r="15" spans="1:13" ht="14.4" customHeight="1" x14ac:dyDescent="0.3">
      <c r="A15" s="507" t="s">
        <v>615</v>
      </c>
      <c r="B15" s="508" t="s">
        <v>817</v>
      </c>
      <c r="C15" s="508" t="s">
        <v>730</v>
      </c>
      <c r="D15" s="508" t="s">
        <v>731</v>
      </c>
      <c r="E15" s="508" t="s">
        <v>732</v>
      </c>
      <c r="F15" s="512"/>
      <c r="G15" s="512"/>
      <c r="H15" s="549">
        <v>0</v>
      </c>
      <c r="I15" s="512">
        <v>1</v>
      </c>
      <c r="J15" s="512">
        <v>85.27</v>
      </c>
      <c r="K15" s="549">
        <v>1</v>
      </c>
      <c r="L15" s="512">
        <v>1</v>
      </c>
      <c r="M15" s="513">
        <v>85.27</v>
      </c>
    </row>
    <row r="16" spans="1:13" ht="14.4" customHeight="1" x14ac:dyDescent="0.3">
      <c r="A16" s="507" t="s">
        <v>615</v>
      </c>
      <c r="B16" s="508" t="s">
        <v>818</v>
      </c>
      <c r="C16" s="508" t="s">
        <v>678</v>
      </c>
      <c r="D16" s="508" t="s">
        <v>679</v>
      </c>
      <c r="E16" s="508" t="s">
        <v>680</v>
      </c>
      <c r="F16" s="512"/>
      <c r="G16" s="512"/>
      <c r="H16" s="549">
        <v>0</v>
      </c>
      <c r="I16" s="512">
        <v>1</v>
      </c>
      <c r="J16" s="512">
        <v>48.42</v>
      </c>
      <c r="K16" s="549">
        <v>1</v>
      </c>
      <c r="L16" s="512">
        <v>1</v>
      </c>
      <c r="M16" s="513">
        <v>48.42</v>
      </c>
    </row>
    <row r="17" spans="1:13" ht="14.4" customHeight="1" x14ac:dyDescent="0.3">
      <c r="A17" s="507" t="s">
        <v>615</v>
      </c>
      <c r="B17" s="508" t="s">
        <v>821</v>
      </c>
      <c r="C17" s="508" t="s">
        <v>766</v>
      </c>
      <c r="D17" s="508" t="s">
        <v>767</v>
      </c>
      <c r="E17" s="508" t="s">
        <v>768</v>
      </c>
      <c r="F17" s="512"/>
      <c r="G17" s="512"/>
      <c r="H17" s="549"/>
      <c r="I17" s="512">
        <v>1</v>
      </c>
      <c r="J17" s="512">
        <v>0</v>
      </c>
      <c r="K17" s="549"/>
      <c r="L17" s="512">
        <v>1</v>
      </c>
      <c r="M17" s="513">
        <v>0</v>
      </c>
    </row>
    <row r="18" spans="1:13" ht="14.4" customHeight="1" x14ac:dyDescent="0.3">
      <c r="A18" s="507" t="s">
        <v>615</v>
      </c>
      <c r="B18" s="508" t="s">
        <v>816</v>
      </c>
      <c r="C18" s="508" t="s">
        <v>631</v>
      </c>
      <c r="D18" s="508" t="s">
        <v>632</v>
      </c>
      <c r="E18" s="508" t="s">
        <v>633</v>
      </c>
      <c r="F18" s="512"/>
      <c r="G18" s="512"/>
      <c r="H18" s="549">
        <v>0</v>
      </c>
      <c r="I18" s="512">
        <v>1</v>
      </c>
      <c r="J18" s="512">
        <v>117.55</v>
      </c>
      <c r="K18" s="549">
        <v>1</v>
      </c>
      <c r="L18" s="512">
        <v>1</v>
      </c>
      <c r="M18" s="513">
        <v>117.55</v>
      </c>
    </row>
    <row r="19" spans="1:13" ht="14.4" customHeight="1" x14ac:dyDescent="0.3">
      <c r="A19" s="507" t="s">
        <v>616</v>
      </c>
      <c r="B19" s="508" t="s">
        <v>815</v>
      </c>
      <c r="C19" s="508" t="s">
        <v>726</v>
      </c>
      <c r="D19" s="508" t="s">
        <v>727</v>
      </c>
      <c r="E19" s="508" t="s">
        <v>728</v>
      </c>
      <c r="F19" s="512"/>
      <c r="G19" s="512"/>
      <c r="H19" s="549">
        <v>0</v>
      </c>
      <c r="I19" s="512">
        <v>1</v>
      </c>
      <c r="J19" s="512">
        <v>84.18</v>
      </c>
      <c r="K19" s="549">
        <v>1</v>
      </c>
      <c r="L19" s="512">
        <v>1</v>
      </c>
      <c r="M19" s="513">
        <v>84.18</v>
      </c>
    </row>
    <row r="20" spans="1:13" ht="14.4" customHeight="1" thickBot="1" x14ac:dyDescent="0.35">
      <c r="A20" s="514" t="s">
        <v>616</v>
      </c>
      <c r="B20" s="515" t="s">
        <v>818</v>
      </c>
      <c r="C20" s="515" t="s">
        <v>678</v>
      </c>
      <c r="D20" s="515" t="s">
        <v>679</v>
      </c>
      <c r="E20" s="515" t="s">
        <v>680</v>
      </c>
      <c r="F20" s="519"/>
      <c r="G20" s="519"/>
      <c r="H20" s="527">
        <v>0</v>
      </c>
      <c r="I20" s="519">
        <v>1</v>
      </c>
      <c r="J20" s="519">
        <v>48.42</v>
      </c>
      <c r="K20" s="527">
        <v>1</v>
      </c>
      <c r="L20" s="519">
        <v>1</v>
      </c>
      <c r="M20" s="520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538</v>
      </c>
      <c r="B5" s="488" t="s">
        <v>539</v>
      </c>
      <c r="C5" s="489" t="s">
        <v>540</v>
      </c>
      <c r="D5" s="489" t="s">
        <v>540</v>
      </c>
      <c r="E5" s="489"/>
      <c r="F5" s="489" t="s">
        <v>540</v>
      </c>
      <c r="G5" s="489" t="s">
        <v>540</v>
      </c>
      <c r="H5" s="489" t="s">
        <v>540</v>
      </c>
      <c r="I5" s="490" t="s">
        <v>540</v>
      </c>
      <c r="J5" s="491" t="s">
        <v>68</v>
      </c>
    </row>
    <row r="6" spans="1:10" ht="14.4" customHeight="1" x14ac:dyDescent="0.3">
      <c r="A6" s="487" t="s">
        <v>538</v>
      </c>
      <c r="B6" s="488" t="s">
        <v>823</v>
      </c>
      <c r="C6" s="489">
        <v>7530.2538199999999</v>
      </c>
      <c r="D6" s="489">
        <v>7310.8203699999995</v>
      </c>
      <c r="E6" s="489"/>
      <c r="F6" s="489">
        <v>7131.5546199999981</v>
      </c>
      <c r="G6" s="489">
        <v>8132.5</v>
      </c>
      <c r="H6" s="489">
        <v>-1000.9453800000019</v>
      </c>
      <c r="I6" s="490">
        <v>0.87692033446049777</v>
      </c>
      <c r="J6" s="491" t="s">
        <v>1</v>
      </c>
    </row>
    <row r="7" spans="1:10" ht="14.4" customHeight="1" x14ac:dyDescent="0.3">
      <c r="A7" s="487" t="s">
        <v>538</v>
      </c>
      <c r="B7" s="488" t="s">
        <v>824</v>
      </c>
      <c r="C7" s="489">
        <v>192.04342</v>
      </c>
      <c r="D7" s="489">
        <v>217.84587000000002</v>
      </c>
      <c r="E7" s="489"/>
      <c r="F7" s="489">
        <v>255.95618000000002</v>
      </c>
      <c r="G7" s="489">
        <v>289.90334765625005</v>
      </c>
      <c r="H7" s="489">
        <v>-33.947167656250031</v>
      </c>
      <c r="I7" s="490">
        <v>0.8829017742268277</v>
      </c>
      <c r="J7" s="491" t="s">
        <v>1</v>
      </c>
    </row>
    <row r="8" spans="1:10" ht="14.4" customHeight="1" x14ac:dyDescent="0.3">
      <c r="A8" s="487" t="s">
        <v>538</v>
      </c>
      <c r="B8" s="488" t="s">
        <v>825</v>
      </c>
      <c r="C8" s="489">
        <v>114.25914999999999</v>
      </c>
      <c r="D8" s="489">
        <v>127.55378999999999</v>
      </c>
      <c r="E8" s="489"/>
      <c r="F8" s="489">
        <v>132.84763999999998</v>
      </c>
      <c r="G8" s="489">
        <v>134.99999914550781</v>
      </c>
      <c r="H8" s="489">
        <v>-2.1523591455078304</v>
      </c>
      <c r="I8" s="490">
        <v>0.9840565988212493</v>
      </c>
      <c r="J8" s="491" t="s">
        <v>1</v>
      </c>
    </row>
    <row r="9" spans="1:10" ht="14.4" customHeight="1" x14ac:dyDescent="0.3">
      <c r="A9" s="487" t="s">
        <v>538</v>
      </c>
      <c r="B9" s="488" t="s">
        <v>826</v>
      </c>
      <c r="C9" s="489">
        <v>201.69063</v>
      </c>
      <c r="D9" s="489">
        <v>243.77043000000003</v>
      </c>
      <c r="E9" s="489"/>
      <c r="F9" s="489">
        <v>211.57577000000001</v>
      </c>
      <c r="G9" s="489">
        <v>229.99999926757815</v>
      </c>
      <c r="H9" s="489">
        <v>-18.424229267578141</v>
      </c>
      <c r="I9" s="490">
        <v>0.91989465510326507</v>
      </c>
      <c r="J9" s="491" t="s">
        <v>1</v>
      </c>
    </row>
    <row r="10" spans="1:10" ht="14.4" customHeight="1" x14ac:dyDescent="0.3">
      <c r="A10" s="487" t="s">
        <v>538</v>
      </c>
      <c r="B10" s="488" t="s">
        <v>827</v>
      </c>
      <c r="C10" s="489">
        <v>10974.100419999999</v>
      </c>
      <c r="D10" s="489">
        <v>10849.870589999999</v>
      </c>
      <c r="E10" s="489"/>
      <c r="F10" s="489">
        <v>11710.414400000001</v>
      </c>
      <c r="G10" s="489">
        <v>11850</v>
      </c>
      <c r="H10" s="489">
        <v>-139.58559999999852</v>
      </c>
      <c r="I10" s="490">
        <v>0.98822062447257397</v>
      </c>
      <c r="J10" s="491" t="s">
        <v>1</v>
      </c>
    </row>
    <row r="11" spans="1:10" ht="14.4" customHeight="1" x14ac:dyDescent="0.3">
      <c r="A11" s="487" t="s">
        <v>538</v>
      </c>
      <c r="B11" s="488" t="s">
        <v>828</v>
      </c>
      <c r="C11" s="489">
        <v>26.532</v>
      </c>
      <c r="D11" s="489">
        <v>26.591999999999999</v>
      </c>
      <c r="E11" s="489"/>
      <c r="F11" s="489">
        <v>27.056000000000001</v>
      </c>
      <c r="G11" s="489">
        <v>27.499997764587402</v>
      </c>
      <c r="H11" s="489">
        <v>-0.44399776458740092</v>
      </c>
      <c r="I11" s="490">
        <v>0.98385462542985547</v>
      </c>
      <c r="J11" s="491" t="s">
        <v>1</v>
      </c>
    </row>
    <row r="12" spans="1:10" ht="14.4" customHeight="1" x14ac:dyDescent="0.3">
      <c r="A12" s="487" t="s">
        <v>538</v>
      </c>
      <c r="B12" s="488" t="s">
        <v>829</v>
      </c>
      <c r="C12" s="489">
        <v>62.764000000000003</v>
      </c>
      <c r="D12" s="489">
        <v>77.555999999999997</v>
      </c>
      <c r="E12" s="489"/>
      <c r="F12" s="489">
        <v>31.672000000000001</v>
      </c>
      <c r="G12" s="489">
        <v>90.000002258300782</v>
      </c>
      <c r="H12" s="489">
        <v>-58.328002258300785</v>
      </c>
      <c r="I12" s="490">
        <v>0.35191110228087646</v>
      </c>
      <c r="J12" s="491" t="s">
        <v>1</v>
      </c>
    </row>
    <row r="13" spans="1:10" ht="14.4" customHeight="1" x14ac:dyDescent="0.3">
      <c r="A13" s="487" t="s">
        <v>538</v>
      </c>
      <c r="B13" s="488" t="s">
        <v>543</v>
      </c>
      <c r="C13" s="489">
        <v>19101.643439999996</v>
      </c>
      <c r="D13" s="489">
        <v>18854.009050000001</v>
      </c>
      <c r="E13" s="489"/>
      <c r="F13" s="489">
        <v>19501.07661</v>
      </c>
      <c r="G13" s="489">
        <v>20754.903346092226</v>
      </c>
      <c r="H13" s="489">
        <v>-1253.8267360922255</v>
      </c>
      <c r="I13" s="490">
        <v>0.939588890625776</v>
      </c>
      <c r="J13" s="491" t="s">
        <v>544</v>
      </c>
    </row>
    <row r="15" spans="1:10" ht="14.4" customHeight="1" x14ac:dyDescent="0.3">
      <c r="A15" s="487" t="s">
        <v>538</v>
      </c>
      <c r="B15" s="488" t="s">
        <v>539</v>
      </c>
      <c r="C15" s="489" t="s">
        <v>540</v>
      </c>
      <c r="D15" s="489" t="s">
        <v>540</v>
      </c>
      <c r="E15" s="489"/>
      <c r="F15" s="489" t="s">
        <v>540</v>
      </c>
      <c r="G15" s="489" t="s">
        <v>540</v>
      </c>
      <c r="H15" s="489" t="s">
        <v>540</v>
      </c>
      <c r="I15" s="490" t="s">
        <v>540</v>
      </c>
      <c r="J15" s="491" t="s">
        <v>68</v>
      </c>
    </row>
    <row r="16" spans="1:10" ht="14.4" customHeight="1" x14ac:dyDescent="0.3">
      <c r="A16" s="487" t="s">
        <v>830</v>
      </c>
      <c r="B16" s="488" t="s">
        <v>831</v>
      </c>
      <c r="C16" s="489" t="s">
        <v>540</v>
      </c>
      <c r="D16" s="489" t="s">
        <v>540</v>
      </c>
      <c r="E16" s="489"/>
      <c r="F16" s="489" t="s">
        <v>540</v>
      </c>
      <c r="G16" s="489" t="s">
        <v>540</v>
      </c>
      <c r="H16" s="489" t="s">
        <v>540</v>
      </c>
      <c r="I16" s="490" t="s">
        <v>540</v>
      </c>
      <c r="J16" s="491" t="s">
        <v>0</v>
      </c>
    </row>
    <row r="17" spans="1:10" ht="14.4" customHeight="1" x14ac:dyDescent="0.3">
      <c r="A17" s="487" t="s">
        <v>830</v>
      </c>
      <c r="B17" s="488" t="s">
        <v>826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540</v>
      </c>
      <c r="J17" s="491" t="s">
        <v>1</v>
      </c>
    </row>
    <row r="18" spans="1:10" ht="14.4" customHeight="1" x14ac:dyDescent="0.3">
      <c r="A18" s="487" t="s">
        <v>830</v>
      </c>
      <c r="B18" s="488" t="s">
        <v>827</v>
      </c>
      <c r="C18" s="489">
        <v>0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540</v>
      </c>
      <c r="J18" s="491" t="s">
        <v>1</v>
      </c>
    </row>
    <row r="19" spans="1:10" ht="14.4" customHeight="1" x14ac:dyDescent="0.3">
      <c r="A19" s="487" t="s">
        <v>830</v>
      </c>
      <c r="B19" s="488" t="s">
        <v>832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540</v>
      </c>
      <c r="J19" s="491" t="s">
        <v>548</v>
      </c>
    </row>
    <row r="20" spans="1:10" ht="14.4" customHeight="1" x14ac:dyDescent="0.3">
      <c r="A20" s="487" t="s">
        <v>540</v>
      </c>
      <c r="B20" s="488" t="s">
        <v>540</v>
      </c>
      <c r="C20" s="489" t="s">
        <v>540</v>
      </c>
      <c r="D20" s="489" t="s">
        <v>540</v>
      </c>
      <c r="E20" s="489"/>
      <c r="F20" s="489" t="s">
        <v>540</v>
      </c>
      <c r="G20" s="489" t="s">
        <v>540</v>
      </c>
      <c r="H20" s="489" t="s">
        <v>540</v>
      </c>
      <c r="I20" s="490" t="s">
        <v>540</v>
      </c>
      <c r="J20" s="491" t="s">
        <v>549</v>
      </c>
    </row>
    <row r="21" spans="1:10" ht="14.4" customHeight="1" x14ac:dyDescent="0.3">
      <c r="A21" s="487" t="s">
        <v>545</v>
      </c>
      <c r="B21" s="488" t="s">
        <v>546</v>
      </c>
      <c r="C21" s="489" t="s">
        <v>540</v>
      </c>
      <c r="D21" s="489" t="s">
        <v>540</v>
      </c>
      <c r="E21" s="489"/>
      <c r="F21" s="489" t="s">
        <v>540</v>
      </c>
      <c r="G21" s="489" t="s">
        <v>540</v>
      </c>
      <c r="H21" s="489" t="s">
        <v>540</v>
      </c>
      <c r="I21" s="490" t="s">
        <v>540</v>
      </c>
      <c r="J21" s="491" t="s">
        <v>0</v>
      </c>
    </row>
    <row r="22" spans="1:10" ht="14.4" customHeight="1" x14ac:dyDescent="0.3">
      <c r="A22" s="487" t="s">
        <v>545</v>
      </c>
      <c r="B22" s="488" t="s">
        <v>823</v>
      </c>
      <c r="C22" s="489">
        <v>388.10902999999996</v>
      </c>
      <c r="D22" s="489">
        <v>3226.2583099999997</v>
      </c>
      <c r="E22" s="489"/>
      <c r="F22" s="489">
        <v>3351.814019999998</v>
      </c>
      <c r="G22" s="489">
        <v>3780</v>
      </c>
      <c r="H22" s="489">
        <v>-428.18598000000202</v>
      </c>
      <c r="I22" s="490">
        <v>0.88672328571428516</v>
      </c>
      <c r="J22" s="491" t="s">
        <v>1</v>
      </c>
    </row>
    <row r="23" spans="1:10" ht="14.4" customHeight="1" x14ac:dyDescent="0.3">
      <c r="A23" s="487" t="s">
        <v>545</v>
      </c>
      <c r="B23" s="488" t="s">
        <v>824</v>
      </c>
      <c r="C23" s="489">
        <v>14.601920000000002</v>
      </c>
      <c r="D23" s="489">
        <v>37.037889999999997</v>
      </c>
      <c r="E23" s="489"/>
      <c r="F23" s="489">
        <v>24.420519999999996</v>
      </c>
      <c r="G23" s="489">
        <v>28</v>
      </c>
      <c r="H23" s="489">
        <v>-3.5794800000000038</v>
      </c>
      <c r="I23" s="490">
        <v>0.87216142857142842</v>
      </c>
      <c r="J23" s="491" t="s">
        <v>1</v>
      </c>
    </row>
    <row r="24" spans="1:10" ht="14.4" customHeight="1" x14ac:dyDescent="0.3">
      <c r="A24" s="487" t="s">
        <v>545</v>
      </c>
      <c r="B24" s="488" t="s">
        <v>825</v>
      </c>
      <c r="C24" s="489">
        <v>1.1572799999999999</v>
      </c>
      <c r="D24" s="489">
        <v>0.82917999999999992</v>
      </c>
      <c r="E24" s="489"/>
      <c r="F24" s="489">
        <v>1.1761200000000001</v>
      </c>
      <c r="G24" s="489">
        <v>1</v>
      </c>
      <c r="H24" s="489">
        <v>0.17612000000000005</v>
      </c>
      <c r="I24" s="490">
        <v>1.1761200000000001</v>
      </c>
      <c r="J24" s="491" t="s">
        <v>1</v>
      </c>
    </row>
    <row r="25" spans="1:10" ht="14.4" customHeight="1" x14ac:dyDescent="0.3">
      <c r="A25" s="487" t="s">
        <v>545</v>
      </c>
      <c r="B25" s="488" t="s">
        <v>826</v>
      </c>
      <c r="C25" s="489">
        <v>32.024590000000003</v>
      </c>
      <c r="D25" s="489">
        <v>38.09572</v>
      </c>
      <c r="E25" s="489"/>
      <c r="F25" s="489">
        <v>27.003959999999999</v>
      </c>
      <c r="G25" s="489">
        <v>38</v>
      </c>
      <c r="H25" s="489">
        <v>-10.996040000000001</v>
      </c>
      <c r="I25" s="490">
        <v>0.71063052631578949</v>
      </c>
      <c r="J25" s="491" t="s">
        <v>1</v>
      </c>
    </row>
    <row r="26" spans="1:10" ht="14.4" customHeight="1" x14ac:dyDescent="0.3">
      <c r="A26" s="487" t="s">
        <v>545</v>
      </c>
      <c r="B26" s="488" t="s">
        <v>828</v>
      </c>
      <c r="C26" s="489">
        <v>0</v>
      </c>
      <c r="D26" s="489">
        <v>5.3999999999999999E-2</v>
      </c>
      <c r="E26" s="489"/>
      <c r="F26" s="489">
        <v>0</v>
      </c>
      <c r="G26" s="489">
        <v>0</v>
      </c>
      <c r="H26" s="489">
        <v>0</v>
      </c>
      <c r="I26" s="490" t="s">
        <v>540</v>
      </c>
      <c r="J26" s="491" t="s">
        <v>1</v>
      </c>
    </row>
    <row r="27" spans="1:10" ht="14.4" customHeight="1" x14ac:dyDescent="0.3">
      <c r="A27" s="487" t="s">
        <v>545</v>
      </c>
      <c r="B27" s="488" t="s">
        <v>829</v>
      </c>
      <c r="C27" s="489">
        <v>13.064</v>
      </c>
      <c r="D27" s="489">
        <v>10.212</v>
      </c>
      <c r="E27" s="489"/>
      <c r="F27" s="489">
        <v>8.23</v>
      </c>
      <c r="G27" s="489">
        <v>13</v>
      </c>
      <c r="H27" s="489">
        <v>-4.7699999999999996</v>
      </c>
      <c r="I27" s="490">
        <v>0.63307692307692309</v>
      </c>
      <c r="J27" s="491" t="s">
        <v>1</v>
      </c>
    </row>
    <row r="28" spans="1:10" ht="14.4" customHeight="1" x14ac:dyDescent="0.3">
      <c r="A28" s="487" t="s">
        <v>545</v>
      </c>
      <c r="B28" s="488" t="s">
        <v>547</v>
      </c>
      <c r="C28" s="489">
        <v>448.95681999999999</v>
      </c>
      <c r="D28" s="489">
        <v>3312.4870999999998</v>
      </c>
      <c r="E28" s="489"/>
      <c r="F28" s="489">
        <v>3412.6446199999982</v>
      </c>
      <c r="G28" s="489">
        <v>3860</v>
      </c>
      <c r="H28" s="489">
        <v>-447.35538000000179</v>
      </c>
      <c r="I28" s="490">
        <v>0.88410482383419642</v>
      </c>
      <c r="J28" s="491" t="s">
        <v>548</v>
      </c>
    </row>
    <row r="29" spans="1:10" ht="14.4" customHeight="1" x14ac:dyDescent="0.3">
      <c r="A29" s="487" t="s">
        <v>540</v>
      </c>
      <c r="B29" s="488" t="s">
        <v>540</v>
      </c>
      <c r="C29" s="489" t="s">
        <v>540</v>
      </c>
      <c r="D29" s="489" t="s">
        <v>540</v>
      </c>
      <c r="E29" s="489"/>
      <c r="F29" s="489" t="s">
        <v>540</v>
      </c>
      <c r="G29" s="489" t="s">
        <v>540</v>
      </c>
      <c r="H29" s="489" t="s">
        <v>540</v>
      </c>
      <c r="I29" s="490" t="s">
        <v>540</v>
      </c>
      <c r="J29" s="491" t="s">
        <v>549</v>
      </c>
    </row>
    <row r="30" spans="1:10" ht="14.4" customHeight="1" x14ac:dyDescent="0.3">
      <c r="A30" s="487" t="s">
        <v>833</v>
      </c>
      <c r="B30" s="488" t="s">
        <v>834</v>
      </c>
      <c r="C30" s="489" t="s">
        <v>540</v>
      </c>
      <c r="D30" s="489" t="s">
        <v>540</v>
      </c>
      <c r="E30" s="489"/>
      <c r="F30" s="489" t="s">
        <v>540</v>
      </c>
      <c r="G30" s="489" t="s">
        <v>540</v>
      </c>
      <c r="H30" s="489" t="s">
        <v>540</v>
      </c>
      <c r="I30" s="490" t="s">
        <v>540</v>
      </c>
      <c r="J30" s="491" t="s">
        <v>0</v>
      </c>
    </row>
    <row r="31" spans="1:10" ht="14.4" customHeight="1" x14ac:dyDescent="0.3">
      <c r="A31" s="487" t="s">
        <v>833</v>
      </c>
      <c r="B31" s="488" t="s">
        <v>826</v>
      </c>
      <c r="C31" s="489">
        <v>0</v>
      </c>
      <c r="D31" s="489">
        <v>0</v>
      </c>
      <c r="E31" s="489"/>
      <c r="F31" s="489">
        <v>0</v>
      </c>
      <c r="G31" s="489">
        <v>1</v>
      </c>
      <c r="H31" s="489">
        <v>-1</v>
      </c>
      <c r="I31" s="490">
        <v>0</v>
      </c>
      <c r="J31" s="491" t="s">
        <v>1</v>
      </c>
    </row>
    <row r="32" spans="1:10" ht="14.4" customHeight="1" x14ac:dyDescent="0.3">
      <c r="A32" s="487" t="s">
        <v>833</v>
      </c>
      <c r="B32" s="488" t="s">
        <v>829</v>
      </c>
      <c r="C32" s="489">
        <v>0</v>
      </c>
      <c r="D32" s="489">
        <v>0</v>
      </c>
      <c r="E32" s="489"/>
      <c r="F32" s="489">
        <v>0.76200000000000001</v>
      </c>
      <c r="G32" s="489">
        <v>1</v>
      </c>
      <c r="H32" s="489">
        <v>-0.23799999999999999</v>
      </c>
      <c r="I32" s="490">
        <v>0.76200000000000001</v>
      </c>
      <c r="J32" s="491" t="s">
        <v>1</v>
      </c>
    </row>
    <row r="33" spans="1:10" ht="14.4" customHeight="1" x14ac:dyDescent="0.3">
      <c r="A33" s="487" t="s">
        <v>833</v>
      </c>
      <c r="B33" s="488" t="s">
        <v>835</v>
      </c>
      <c r="C33" s="489">
        <v>0</v>
      </c>
      <c r="D33" s="489">
        <v>0</v>
      </c>
      <c r="E33" s="489"/>
      <c r="F33" s="489">
        <v>0.76200000000000001</v>
      </c>
      <c r="G33" s="489">
        <v>2</v>
      </c>
      <c r="H33" s="489">
        <v>-1.238</v>
      </c>
      <c r="I33" s="490">
        <v>0.38100000000000001</v>
      </c>
      <c r="J33" s="491" t="s">
        <v>548</v>
      </c>
    </row>
    <row r="34" spans="1:10" ht="14.4" customHeight="1" x14ac:dyDescent="0.3">
      <c r="A34" s="487" t="s">
        <v>540</v>
      </c>
      <c r="B34" s="488" t="s">
        <v>540</v>
      </c>
      <c r="C34" s="489" t="s">
        <v>540</v>
      </c>
      <c r="D34" s="489" t="s">
        <v>540</v>
      </c>
      <c r="E34" s="489"/>
      <c r="F34" s="489" t="s">
        <v>540</v>
      </c>
      <c r="G34" s="489" t="s">
        <v>540</v>
      </c>
      <c r="H34" s="489" t="s">
        <v>540</v>
      </c>
      <c r="I34" s="490" t="s">
        <v>540</v>
      </c>
      <c r="J34" s="491" t="s">
        <v>549</v>
      </c>
    </row>
    <row r="35" spans="1:10" ht="14.4" customHeight="1" x14ac:dyDescent="0.3">
      <c r="A35" s="487" t="s">
        <v>550</v>
      </c>
      <c r="B35" s="488" t="s">
        <v>551</v>
      </c>
      <c r="C35" s="489" t="s">
        <v>540</v>
      </c>
      <c r="D35" s="489" t="s">
        <v>540</v>
      </c>
      <c r="E35" s="489"/>
      <c r="F35" s="489" t="s">
        <v>540</v>
      </c>
      <c r="G35" s="489" t="s">
        <v>540</v>
      </c>
      <c r="H35" s="489" t="s">
        <v>540</v>
      </c>
      <c r="I35" s="490" t="s">
        <v>540</v>
      </c>
      <c r="J35" s="491" t="s">
        <v>0</v>
      </c>
    </row>
    <row r="36" spans="1:10" ht="14.4" customHeight="1" x14ac:dyDescent="0.3">
      <c r="A36" s="487" t="s">
        <v>550</v>
      </c>
      <c r="B36" s="488" t="s">
        <v>823</v>
      </c>
      <c r="C36" s="489">
        <v>7142.1447900000003</v>
      </c>
      <c r="D36" s="489">
        <v>4084.5620599999997</v>
      </c>
      <c r="E36" s="489"/>
      <c r="F36" s="489">
        <v>3779.7406000000001</v>
      </c>
      <c r="G36" s="489">
        <v>4353</v>
      </c>
      <c r="H36" s="489">
        <v>-573.25939999999991</v>
      </c>
      <c r="I36" s="490">
        <v>0.86830705260739727</v>
      </c>
      <c r="J36" s="491" t="s">
        <v>1</v>
      </c>
    </row>
    <row r="37" spans="1:10" ht="14.4" customHeight="1" x14ac:dyDescent="0.3">
      <c r="A37" s="487" t="s">
        <v>550</v>
      </c>
      <c r="B37" s="488" t="s">
        <v>824</v>
      </c>
      <c r="C37" s="489">
        <v>177.44149999999999</v>
      </c>
      <c r="D37" s="489">
        <v>180.80798000000001</v>
      </c>
      <c r="E37" s="489"/>
      <c r="F37" s="489">
        <v>231.53566000000001</v>
      </c>
      <c r="G37" s="489">
        <v>262</v>
      </c>
      <c r="H37" s="489">
        <v>-30.464339999999993</v>
      </c>
      <c r="I37" s="490">
        <v>0.88372389312977107</v>
      </c>
      <c r="J37" s="491" t="s">
        <v>1</v>
      </c>
    </row>
    <row r="38" spans="1:10" ht="14.4" customHeight="1" x14ac:dyDescent="0.3">
      <c r="A38" s="487" t="s">
        <v>550</v>
      </c>
      <c r="B38" s="488" t="s">
        <v>825</v>
      </c>
      <c r="C38" s="489">
        <v>113.10186999999999</v>
      </c>
      <c r="D38" s="489">
        <v>126.72461</v>
      </c>
      <c r="E38" s="489"/>
      <c r="F38" s="489">
        <v>131.67151999999999</v>
      </c>
      <c r="G38" s="489">
        <v>134</v>
      </c>
      <c r="H38" s="489">
        <v>-2.3284800000000132</v>
      </c>
      <c r="I38" s="490">
        <v>0.9826232835820895</v>
      </c>
      <c r="J38" s="491" t="s">
        <v>1</v>
      </c>
    </row>
    <row r="39" spans="1:10" ht="14.4" customHeight="1" x14ac:dyDescent="0.3">
      <c r="A39" s="487" t="s">
        <v>550</v>
      </c>
      <c r="B39" s="488" t="s">
        <v>826</v>
      </c>
      <c r="C39" s="489">
        <v>169.66604000000001</v>
      </c>
      <c r="D39" s="489">
        <v>205.67471000000003</v>
      </c>
      <c r="E39" s="489"/>
      <c r="F39" s="489">
        <v>184.57181</v>
      </c>
      <c r="G39" s="489">
        <v>191</v>
      </c>
      <c r="H39" s="489">
        <v>-6.4281900000000007</v>
      </c>
      <c r="I39" s="490">
        <v>0.96634455497382199</v>
      </c>
      <c r="J39" s="491" t="s">
        <v>1</v>
      </c>
    </row>
    <row r="40" spans="1:10" ht="14.4" customHeight="1" x14ac:dyDescent="0.3">
      <c r="A40" s="487" t="s">
        <v>550</v>
      </c>
      <c r="B40" s="488" t="s">
        <v>827</v>
      </c>
      <c r="C40" s="489">
        <v>10974.100419999999</v>
      </c>
      <c r="D40" s="489">
        <v>10849.870589999999</v>
      </c>
      <c r="E40" s="489"/>
      <c r="F40" s="489">
        <v>11710.414400000001</v>
      </c>
      <c r="G40" s="489">
        <v>11850</v>
      </c>
      <c r="H40" s="489">
        <v>-139.58559999999852</v>
      </c>
      <c r="I40" s="490">
        <v>0.98822062447257397</v>
      </c>
      <c r="J40" s="491" t="s">
        <v>1</v>
      </c>
    </row>
    <row r="41" spans="1:10" ht="14.4" customHeight="1" x14ac:dyDescent="0.3">
      <c r="A41" s="487" t="s">
        <v>550</v>
      </c>
      <c r="B41" s="488" t="s">
        <v>828</v>
      </c>
      <c r="C41" s="489">
        <v>26.532</v>
      </c>
      <c r="D41" s="489">
        <v>26.538</v>
      </c>
      <c r="E41" s="489"/>
      <c r="F41" s="489">
        <v>27.056000000000001</v>
      </c>
      <c r="G41" s="489">
        <v>27</v>
      </c>
      <c r="H41" s="489">
        <v>5.6000000000000938E-2</v>
      </c>
      <c r="I41" s="490">
        <v>1.0020740740740741</v>
      </c>
      <c r="J41" s="491" t="s">
        <v>1</v>
      </c>
    </row>
    <row r="42" spans="1:10" ht="14.4" customHeight="1" x14ac:dyDescent="0.3">
      <c r="A42" s="487" t="s">
        <v>550</v>
      </c>
      <c r="B42" s="488" t="s">
        <v>829</v>
      </c>
      <c r="C42" s="489">
        <v>49.7</v>
      </c>
      <c r="D42" s="489">
        <v>67.343999999999994</v>
      </c>
      <c r="E42" s="489"/>
      <c r="F42" s="489">
        <v>22.68</v>
      </c>
      <c r="G42" s="489">
        <v>77</v>
      </c>
      <c r="H42" s="489">
        <v>-54.32</v>
      </c>
      <c r="I42" s="490">
        <v>0.29454545454545455</v>
      </c>
      <c r="J42" s="491" t="s">
        <v>1</v>
      </c>
    </row>
    <row r="43" spans="1:10" ht="14.4" customHeight="1" x14ac:dyDescent="0.3">
      <c r="A43" s="487" t="s">
        <v>550</v>
      </c>
      <c r="B43" s="488" t="s">
        <v>552</v>
      </c>
      <c r="C43" s="489">
        <v>18652.68662</v>
      </c>
      <c r="D43" s="489">
        <v>15541.521949999998</v>
      </c>
      <c r="E43" s="489"/>
      <c r="F43" s="489">
        <v>16087.669990000002</v>
      </c>
      <c r="G43" s="489">
        <v>16893</v>
      </c>
      <c r="H43" s="489">
        <v>-805.33000999999786</v>
      </c>
      <c r="I43" s="490">
        <v>0.95232759071804907</v>
      </c>
      <c r="J43" s="491" t="s">
        <v>548</v>
      </c>
    </row>
    <row r="44" spans="1:10" ht="14.4" customHeight="1" x14ac:dyDescent="0.3">
      <c r="A44" s="487" t="s">
        <v>540</v>
      </c>
      <c r="B44" s="488" t="s">
        <v>540</v>
      </c>
      <c r="C44" s="489" t="s">
        <v>540</v>
      </c>
      <c r="D44" s="489" t="s">
        <v>540</v>
      </c>
      <c r="E44" s="489"/>
      <c r="F44" s="489" t="s">
        <v>540</v>
      </c>
      <c r="G44" s="489" t="s">
        <v>540</v>
      </c>
      <c r="H44" s="489" t="s">
        <v>540</v>
      </c>
      <c r="I44" s="490" t="s">
        <v>540</v>
      </c>
      <c r="J44" s="491" t="s">
        <v>549</v>
      </c>
    </row>
    <row r="45" spans="1:10" ht="14.4" customHeight="1" x14ac:dyDescent="0.3">
      <c r="A45" s="487" t="s">
        <v>538</v>
      </c>
      <c r="B45" s="488" t="s">
        <v>543</v>
      </c>
      <c r="C45" s="489">
        <v>19101.64344</v>
      </c>
      <c r="D45" s="489">
        <v>18854.009050000001</v>
      </c>
      <c r="E45" s="489"/>
      <c r="F45" s="489">
        <v>19501.07661</v>
      </c>
      <c r="G45" s="489">
        <v>20755</v>
      </c>
      <c r="H45" s="489">
        <v>-1253.9233899999999</v>
      </c>
      <c r="I45" s="490">
        <v>0.93958451505661289</v>
      </c>
      <c r="J45" s="491" t="s">
        <v>544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1312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40.245097728089078</v>
      </c>
      <c r="J3" s="98">
        <f>SUBTOTAL(9,J5:J1048576)</f>
        <v>484779</v>
      </c>
      <c r="K3" s="99">
        <f>SUBTOTAL(9,K5:K1048576)</f>
        <v>19509978.231525294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538</v>
      </c>
      <c r="B5" s="585" t="s">
        <v>539</v>
      </c>
      <c r="C5" s="588" t="s">
        <v>545</v>
      </c>
      <c r="D5" s="608" t="s">
        <v>546</v>
      </c>
      <c r="E5" s="588" t="s">
        <v>836</v>
      </c>
      <c r="F5" s="608" t="s">
        <v>837</v>
      </c>
      <c r="G5" s="588" t="s">
        <v>838</v>
      </c>
      <c r="H5" s="588" t="s">
        <v>839</v>
      </c>
      <c r="I5" s="116">
        <v>27533.55078125</v>
      </c>
      <c r="J5" s="116">
        <v>2</v>
      </c>
      <c r="K5" s="598">
        <v>55067.1015625</v>
      </c>
    </row>
    <row r="6" spans="1:11" ht="14.4" customHeight="1" x14ac:dyDescent="0.3">
      <c r="A6" s="507" t="s">
        <v>538</v>
      </c>
      <c r="B6" s="508" t="s">
        <v>539</v>
      </c>
      <c r="C6" s="509" t="s">
        <v>545</v>
      </c>
      <c r="D6" s="510" t="s">
        <v>546</v>
      </c>
      <c r="E6" s="509" t="s">
        <v>836</v>
      </c>
      <c r="F6" s="510" t="s">
        <v>837</v>
      </c>
      <c r="G6" s="509" t="s">
        <v>840</v>
      </c>
      <c r="H6" s="509" t="s">
        <v>841</v>
      </c>
      <c r="I6" s="512">
        <v>264.39141235351565</v>
      </c>
      <c r="J6" s="512">
        <v>44</v>
      </c>
      <c r="K6" s="513">
        <v>11633</v>
      </c>
    </row>
    <row r="7" spans="1:11" ht="14.4" customHeight="1" x14ac:dyDescent="0.3">
      <c r="A7" s="507" t="s">
        <v>538</v>
      </c>
      <c r="B7" s="508" t="s">
        <v>539</v>
      </c>
      <c r="C7" s="509" t="s">
        <v>545</v>
      </c>
      <c r="D7" s="510" t="s">
        <v>546</v>
      </c>
      <c r="E7" s="509" t="s">
        <v>836</v>
      </c>
      <c r="F7" s="510" t="s">
        <v>837</v>
      </c>
      <c r="G7" s="509" t="s">
        <v>842</v>
      </c>
      <c r="H7" s="509" t="s">
        <v>843</v>
      </c>
      <c r="I7" s="512">
        <v>597.64498901367187</v>
      </c>
      <c r="J7" s="512">
        <v>4</v>
      </c>
      <c r="K7" s="513">
        <v>2390.5799560546875</v>
      </c>
    </row>
    <row r="8" spans="1:11" ht="14.4" customHeight="1" x14ac:dyDescent="0.3">
      <c r="A8" s="507" t="s">
        <v>538</v>
      </c>
      <c r="B8" s="508" t="s">
        <v>539</v>
      </c>
      <c r="C8" s="509" t="s">
        <v>545</v>
      </c>
      <c r="D8" s="510" t="s">
        <v>546</v>
      </c>
      <c r="E8" s="509" t="s">
        <v>836</v>
      </c>
      <c r="F8" s="510" t="s">
        <v>837</v>
      </c>
      <c r="G8" s="509" t="s">
        <v>844</v>
      </c>
      <c r="H8" s="509" t="s">
        <v>845</v>
      </c>
      <c r="I8" s="512">
        <v>661.92498779296875</v>
      </c>
      <c r="J8" s="512">
        <v>2</v>
      </c>
      <c r="K8" s="513">
        <v>1323.8499755859375</v>
      </c>
    </row>
    <row r="9" spans="1:11" ht="14.4" customHeight="1" x14ac:dyDescent="0.3">
      <c r="A9" s="507" t="s">
        <v>538</v>
      </c>
      <c r="B9" s="508" t="s">
        <v>539</v>
      </c>
      <c r="C9" s="509" t="s">
        <v>545</v>
      </c>
      <c r="D9" s="510" t="s">
        <v>546</v>
      </c>
      <c r="E9" s="509" t="s">
        <v>836</v>
      </c>
      <c r="F9" s="510" t="s">
        <v>837</v>
      </c>
      <c r="G9" s="509" t="s">
        <v>846</v>
      </c>
      <c r="H9" s="509" t="s">
        <v>847</v>
      </c>
      <c r="I9" s="512">
        <v>597.71502685546875</v>
      </c>
      <c r="J9" s="512">
        <v>2</v>
      </c>
      <c r="K9" s="513">
        <v>1195.4300537109375</v>
      </c>
    </row>
    <row r="10" spans="1:11" ht="14.4" customHeight="1" x14ac:dyDescent="0.3">
      <c r="A10" s="507" t="s">
        <v>538</v>
      </c>
      <c r="B10" s="508" t="s">
        <v>539</v>
      </c>
      <c r="C10" s="509" t="s">
        <v>545</v>
      </c>
      <c r="D10" s="510" t="s">
        <v>546</v>
      </c>
      <c r="E10" s="509" t="s">
        <v>836</v>
      </c>
      <c r="F10" s="510" t="s">
        <v>837</v>
      </c>
      <c r="G10" s="509" t="s">
        <v>848</v>
      </c>
      <c r="H10" s="509" t="s">
        <v>849</v>
      </c>
      <c r="I10" s="512">
        <v>497.28500366210937</v>
      </c>
      <c r="J10" s="512">
        <v>2</v>
      </c>
      <c r="K10" s="513">
        <v>994.57000732421875</v>
      </c>
    </row>
    <row r="11" spans="1:11" ht="14.4" customHeight="1" x14ac:dyDescent="0.3">
      <c r="A11" s="507" t="s">
        <v>538</v>
      </c>
      <c r="B11" s="508" t="s">
        <v>539</v>
      </c>
      <c r="C11" s="509" t="s">
        <v>545</v>
      </c>
      <c r="D11" s="510" t="s">
        <v>546</v>
      </c>
      <c r="E11" s="509" t="s">
        <v>836</v>
      </c>
      <c r="F11" s="510" t="s">
        <v>837</v>
      </c>
      <c r="G11" s="509" t="s">
        <v>850</v>
      </c>
      <c r="H11" s="509" t="s">
        <v>851</v>
      </c>
      <c r="I11" s="512">
        <v>2880.06005859375</v>
      </c>
      <c r="J11" s="512">
        <v>1</v>
      </c>
      <c r="K11" s="513">
        <v>2880.06005859375</v>
      </c>
    </row>
    <row r="12" spans="1:11" ht="14.4" customHeight="1" x14ac:dyDescent="0.3">
      <c r="A12" s="507" t="s">
        <v>538</v>
      </c>
      <c r="B12" s="508" t="s">
        <v>539</v>
      </c>
      <c r="C12" s="509" t="s">
        <v>545</v>
      </c>
      <c r="D12" s="510" t="s">
        <v>546</v>
      </c>
      <c r="E12" s="509" t="s">
        <v>836</v>
      </c>
      <c r="F12" s="510" t="s">
        <v>837</v>
      </c>
      <c r="G12" s="509" t="s">
        <v>852</v>
      </c>
      <c r="H12" s="509" t="s">
        <v>853</v>
      </c>
      <c r="I12" s="512">
        <v>2990</v>
      </c>
      <c r="J12" s="512">
        <v>1</v>
      </c>
      <c r="K12" s="513">
        <v>2990</v>
      </c>
    </row>
    <row r="13" spans="1:11" ht="14.4" customHeight="1" x14ac:dyDescent="0.3">
      <c r="A13" s="507" t="s">
        <v>538</v>
      </c>
      <c r="B13" s="508" t="s">
        <v>539</v>
      </c>
      <c r="C13" s="509" t="s">
        <v>545</v>
      </c>
      <c r="D13" s="510" t="s">
        <v>546</v>
      </c>
      <c r="E13" s="509" t="s">
        <v>836</v>
      </c>
      <c r="F13" s="510" t="s">
        <v>837</v>
      </c>
      <c r="G13" s="509" t="s">
        <v>854</v>
      </c>
      <c r="H13" s="509" t="s">
        <v>855</v>
      </c>
      <c r="I13" s="512">
        <v>6036.0498046875</v>
      </c>
      <c r="J13" s="512">
        <v>1</v>
      </c>
      <c r="K13" s="513">
        <v>6036.0498046875</v>
      </c>
    </row>
    <row r="14" spans="1:11" ht="14.4" customHeight="1" x14ac:dyDescent="0.3">
      <c r="A14" s="507" t="s">
        <v>538</v>
      </c>
      <c r="B14" s="508" t="s">
        <v>539</v>
      </c>
      <c r="C14" s="509" t="s">
        <v>545</v>
      </c>
      <c r="D14" s="510" t="s">
        <v>546</v>
      </c>
      <c r="E14" s="509" t="s">
        <v>836</v>
      </c>
      <c r="F14" s="510" t="s">
        <v>837</v>
      </c>
      <c r="G14" s="509" t="s">
        <v>856</v>
      </c>
      <c r="H14" s="509" t="s">
        <v>857</v>
      </c>
      <c r="I14" s="512">
        <v>1321</v>
      </c>
      <c r="J14" s="512">
        <v>1</v>
      </c>
      <c r="K14" s="513">
        <v>1321</v>
      </c>
    </row>
    <row r="15" spans="1:11" ht="14.4" customHeight="1" x14ac:dyDescent="0.3">
      <c r="A15" s="507" t="s">
        <v>538</v>
      </c>
      <c r="B15" s="508" t="s">
        <v>539</v>
      </c>
      <c r="C15" s="509" t="s">
        <v>545</v>
      </c>
      <c r="D15" s="510" t="s">
        <v>546</v>
      </c>
      <c r="E15" s="509" t="s">
        <v>836</v>
      </c>
      <c r="F15" s="510" t="s">
        <v>837</v>
      </c>
      <c r="G15" s="509" t="s">
        <v>858</v>
      </c>
      <c r="H15" s="509" t="s">
        <v>859</v>
      </c>
      <c r="I15" s="512">
        <v>1321</v>
      </c>
      <c r="J15" s="512">
        <v>1</v>
      </c>
      <c r="K15" s="513">
        <v>1321</v>
      </c>
    </row>
    <row r="16" spans="1:11" ht="14.4" customHeight="1" x14ac:dyDescent="0.3">
      <c r="A16" s="507" t="s">
        <v>538</v>
      </c>
      <c r="B16" s="508" t="s">
        <v>539</v>
      </c>
      <c r="C16" s="509" t="s">
        <v>545</v>
      </c>
      <c r="D16" s="510" t="s">
        <v>546</v>
      </c>
      <c r="E16" s="509" t="s">
        <v>836</v>
      </c>
      <c r="F16" s="510" t="s">
        <v>837</v>
      </c>
      <c r="G16" s="509" t="s">
        <v>860</v>
      </c>
      <c r="H16" s="509" t="s">
        <v>861</v>
      </c>
      <c r="I16" s="512">
        <v>3550.639892578125</v>
      </c>
      <c r="J16" s="512">
        <v>1</v>
      </c>
      <c r="K16" s="513">
        <v>3550.639892578125</v>
      </c>
    </row>
    <row r="17" spans="1:11" ht="14.4" customHeight="1" x14ac:dyDescent="0.3">
      <c r="A17" s="507" t="s">
        <v>538</v>
      </c>
      <c r="B17" s="508" t="s">
        <v>539</v>
      </c>
      <c r="C17" s="509" t="s">
        <v>545</v>
      </c>
      <c r="D17" s="510" t="s">
        <v>546</v>
      </c>
      <c r="E17" s="509" t="s">
        <v>836</v>
      </c>
      <c r="F17" s="510" t="s">
        <v>837</v>
      </c>
      <c r="G17" s="509" t="s">
        <v>862</v>
      </c>
      <c r="H17" s="509" t="s">
        <v>863</v>
      </c>
      <c r="I17" s="512">
        <v>2917.320068359375</v>
      </c>
      <c r="J17" s="512">
        <v>1</v>
      </c>
      <c r="K17" s="513">
        <v>2917.320068359375</v>
      </c>
    </row>
    <row r="18" spans="1:11" ht="14.4" customHeight="1" x14ac:dyDescent="0.3">
      <c r="A18" s="507" t="s">
        <v>538</v>
      </c>
      <c r="B18" s="508" t="s">
        <v>539</v>
      </c>
      <c r="C18" s="509" t="s">
        <v>545</v>
      </c>
      <c r="D18" s="510" t="s">
        <v>546</v>
      </c>
      <c r="E18" s="509" t="s">
        <v>836</v>
      </c>
      <c r="F18" s="510" t="s">
        <v>837</v>
      </c>
      <c r="G18" s="509" t="s">
        <v>864</v>
      </c>
      <c r="H18" s="509" t="s">
        <v>865</v>
      </c>
      <c r="I18" s="512">
        <v>157300</v>
      </c>
      <c r="J18" s="512">
        <v>1</v>
      </c>
      <c r="K18" s="513">
        <v>157300</v>
      </c>
    </row>
    <row r="19" spans="1:11" ht="14.4" customHeight="1" x14ac:dyDescent="0.3">
      <c r="A19" s="507" t="s">
        <v>538</v>
      </c>
      <c r="B19" s="508" t="s">
        <v>539</v>
      </c>
      <c r="C19" s="509" t="s">
        <v>545</v>
      </c>
      <c r="D19" s="510" t="s">
        <v>546</v>
      </c>
      <c r="E19" s="509" t="s">
        <v>836</v>
      </c>
      <c r="F19" s="510" t="s">
        <v>837</v>
      </c>
      <c r="G19" s="509" t="s">
        <v>866</v>
      </c>
      <c r="H19" s="509" t="s">
        <v>867</v>
      </c>
      <c r="I19" s="512">
        <v>5521.22998046875</v>
      </c>
      <c r="J19" s="512">
        <v>10</v>
      </c>
      <c r="K19" s="513">
        <v>55212.298828125</v>
      </c>
    </row>
    <row r="20" spans="1:11" ht="14.4" customHeight="1" x14ac:dyDescent="0.3">
      <c r="A20" s="507" t="s">
        <v>538</v>
      </c>
      <c r="B20" s="508" t="s">
        <v>539</v>
      </c>
      <c r="C20" s="509" t="s">
        <v>545</v>
      </c>
      <c r="D20" s="510" t="s">
        <v>546</v>
      </c>
      <c r="E20" s="509" t="s">
        <v>836</v>
      </c>
      <c r="F20" s="510" t="s">
        <v>837</v>
      </c>
      <c r="G20" s="509" t="s">
        <v>868</v>
      </c>
      <c r="H20" s="509" t="s">
        <v>869</v>
      </c>
      <c r="I20" s="512">
        <v>2904</v>
      </c>
      <c r="J20" s="512">
        <v>2</v>
      </c>
      <c r="K20" s="513">
        <v>5808</v>
      </c>
    </row>
    <row r="21" spans="1:11" ht="14.4" customHeight="1" x14ac:dyDescent="0.3">
      <c r="A21" s="507" t="s">
        <v>538</v>
      </c>
      <c r="B21" s="508" t="s">
        <v>539</v>
      </c>
      <c r="C21" s="509" t="s">
        <v>545</v>
      </c>
      <c r="D21" s="510" t="s">
        <v>546</v>
      </c>
      <c r="E21" s="509" t="s">
        <v>836</v>
      </c>
      <c r="F21" s="510" t="s">
        <v>837</v>
      </c>
      <c r="G21" s="509" t="s">
        <v>870</v>
      </c>
      <c r="H21" s="509" t="s">
        <v>871</v>
      </c>
      <c r="I21" s="512">
        <v>1161.5999755859375</v>
      </c>
      <c r="J21" s="512">
        <v>60</v>
      </c>
      <c r="K21" s="513">
        <v>69696</v>
      </c>
    </row>
    <row r="22" spans="1:11" ht="14.4" customHeight="1" x14ac:dyDescent="0.3">
      <c r="A22" s="507" t="s">
        <v>538</v>
      </c>
      <c r="B22" s="508" t="s">
        <v>539</v>
      </c>
      <c r="C22" s="509" t="s">
        <v>545</v>
      </c>
      <c r="D22" s="510" t="s">
        <v>546</v>
      </c>
      <c r="E22" s="509" t="s">
        <v>836</v>
      </c>
      <c r="F22" s="510" t="s">
        <v>837</v>
      </c>
      <c r="G22" s="509" t="s">
        <v>872</v>
      </c>
      <c r="H22" s="509" t="s">
        <v>873</v>
      </c>
      <c r="I22" s="512">
        <v>4247.10009765625</v>
      </c>
      <c r="J22" s="512">
        <v>1</v>
      </c>
      <c r="K22" s="513">
        <v>4247.10009765625</v>
      </c>
    </row>
    <row r="23" spans="1:11" ht="14.4" customHeight="1" x14ac:dyDescent="0.3">
      <c r="A23" s="507" t="s">
        <v>538</v>
      </c>
      <c r="B23" s="508" t="s">
        <v>539</v>
      </c>
      <c r="C23" s="509" t="s">
        <v>545</v>
      </c>
      <c r="D23" s="510" t="s">
        <v>546</v>
      </c>
      <c r="E23" s="509" t="s">
        <v>836</v>
      </c>
      <c r="F23" s="510" t="s">
        <v>837</v>
      </c>
      <c r="G23" s="509" t="s">
        <v>874</v>
      </c>
      <c r="H23" s="509" t="s">
        <v>875</v>
      </c>
      <c r="I23" s="512">
        <v>7659.2998046875</v>
      </c>
      <c r="J23" s="512">
        <v>1</v>
      </c>
      <c r="K23" s="513">
        <v>7659.2998046875</v>
      </c>
    </row>
    <row r="24" spans="1:11" ht="14.4" customHeight="1" x14ac:dyDescent="0.3">
      <c r="A24" s="507" t="s">
        <v>538</v>
      </c>
      <c r="B24" s="508" t="s">
        <v>539</v>
      </c>
      <c r="C24" s="509" t="s">
        <v>545</v>
      </c>
      <c r="D24" s="510" t="s">
        <v>546</v>
      </c>
      <c r="E24" s="509" t="s">
        <v>836</v>
      </c>
      <c r="F24" s="510" t="s">
        <v>837</v>
      </c>
      <c r="G24" s="509" t="s">
        <v>876</v>
      </c>
      <c r="H24" s="509" t="s">
        <v>877</v>
      </c>
      <c r="I24" s="512">
        <v>37824.6015625</v>
      </c>
      <c r="J24" s="512">
        <v>3</v>
      </c>
      <c r="K24" s="513">
        <v>113473.8046875</v>
      </c>
    </row>
    <row r="25" spans="1:11" ht="14.4" customHeight="1" x14ac:dyDescent="0.3">
      <c r="A25" s="507" t="s">
        <v>538</v>
      </c>
      <c r="B25" s="508" t="s">
        <v>539</v>
      </c>
      <c r="C25" s="509" t="s">
        <v>545</v>
      </c>
      <c r="D25" s="510" t="s">
        <v>546</v>
      </c>
      <c r="E25" s="509" t="s">
        <v>836</v>
      </c>
      <c r="F25" s="510" t="s">
        <v>837</v>
      </c>
      <c r="G25" s="509" t="s">
        <v>878</v>
      </c>
      <c r="H25" s="509" t="s">
        <v>879</v>
      </c>
      <c r="I25" s="512">
        <v>4719</v>
      </c>
      <c r="J25" s="512">
        <v>4</v>
      </c>
      <c r="K25" s="513">
        <v>18876</v>
      </c>
    </row>
    <row r="26" spans="1:11" ht="14.4" customHeight="1" x14ac:dyDescent="0.3">
      <c r="A26" s="507" t="s">
        <v>538</v>
      </c>
      <c r="B26" s="508" t="s">
        <v>539</v>
      </c>
      <c r="C26" s="509" t="s">
        <v>545</v>
      </c>
      <c r="D26" s="510" t="s">
        <v>546</v>
      </c>
      <c r="E26" s="509" t="s">
        <v>836</v>
      </c>
      <c r="F26" s="510" t="s">
        <v>837</v>
      </c>
      <c r="G26" s="509" t="s">
        <v>880</v>
      </c>
      <c r="H26" s="509" t="s">
        <v>881</v>
      </c>
      <c r="I26" s="512">
        <v>51425</v>
      </c>
      <c r="J26" s="512">
        <v>2</v>
      </c>
      <c r="K26" s="513">
        <v>102850</v>
      </c>
    </row>
    <row r="27" spans="1:11" ht="14.4" customHeight="1" x14ac:dyDescent="0.3">
      <c r="A27" s="507" t="s">
        <v>538</v>
      </c>
      <c r="B27" s="508" t="s">
        <v>539</v>
      </c>
      <c r="C27" s="509" t="s">
        <v>545</v>
      </c>
      <c r="D27" s="510" t="s">
        <v>546</v>
      </c>
      <c r="E27" s="509" t="s">
        <v>836</v>
      </c>
      <c r="F27" s="510" t="s">
        <v>837</v>
      </c>
      <c r="G27" s="509" t="s">
        <v>882</v>
      </c>
      <c r="H27" s="509" t="s">
        <v>883</v>
      </c>
      <c r="I27" s="512">
        <v>5115.8798828125</v>
      </c>
      <c r="J27" s="512">
        <v>4</v>
      </c>
      <c r="K27" s="513">
        <v>20463.51953125</v>
      </c>
    </row>
    <row r="28" spans="1:11" ht="14.4" customHeight="1" x14ac:dyDescent="0.3">
      <c r="A28" s="507" t="s">
        <v>538</v>
      </c>
      <c r="B28" s="508" t="s">
        <v>539</v>
      </c>
      <c r="C28" s="509" t="s">
        <v>545</v>
      </c>
      <c r="D28" s="510" t="s">
        <v>546</v>
      </c>
      <c r="E28" s="509" t="s">
        <v>836</v>
      </c>
      <c r="F28" s="510" t="s">
        <v>837</v>
      </c>
      <c r="G28" s="509" t="s">
        <v>884</v>
      </c>
      <c r="H28" s="509" t="s">
        <v>885</v>
      </c>
      <c r="I28" s="512">
        <v>4904.1298828125</v>
      </c>
      <c r="J28" s="512">
        <v>2</v>
      </c>
      <c r="K28" s="513">
        <v>9808.259765625</v>
      </c>
    </row>
    <row r="29" spans="1:11" ht="14.4" customHeight="1" x14ac:dyDescent="0.3">
      <c r="A29" s="507" t="s">
        <v>538</v>
      </c>
      <c r="B29" s="508" t="s">
        <v>539</v>
      </c>
      <c r="C29" s="509" t="s">
        <v>545</v>
      </c>
      <c r="D29" s="510" t="s">
        <v>546</v>
      </c>
      <c r="E29" s="509" t="s">
        <v>836</v>
      </c>
      <c r="F29" s="510" t="s">
        <v>837</v>
      </c>
      <c r="G29" s="509" t="s">
        <v>886</v>
      </c>
      <c r="H29" s="509" t="s">
        <v>887</v>
      </c>
      <c r="I29" s="512">
        <v>9952.25</v>
      </c>
      <c r="J29" s="512">
        <v>28</v>
      </c>
      <c r="K29" s="513">
        <v>278663</v>
      </c>
    </row>
    <row r="30" spans="1:11" ht="14.4" customHeight="1" x14ac:dyDescent="0.3">
      <c r="A30" s="507" t="s">
        <v>538</v>
      </c>
      <c r="B30" s="508" t="s">
        <v>539</v>
      </c>
      <c r="C30" s="509" t="s">
        <v>545</v>
      </c>
      <c r="D30" s="510" t="s">
        <v>546</v>
      </c>
      <c r="E30" s="509" t="s">
        <v>836</v>
      </c>
      <c r="F30" s="510" t="s">
        <v>837</v>
      </c>
      <c r="G30" s="509" t="s">
        <v>888</v>
      </c>
      <c r="H30" s="509" t="s">
        <v>889</v>
      </c>
      <c r="I30" s="512">
        <v>1988.030029296875</v>
      </c>
      <c r="J30" s="512">
        <v>6</v>
      </c>
      <c r="K30" s="513">
        <v>11928.18017578125</v>
      </c>
    </row>
    <row r="31" spans="1:11" ht="14.4" customHeight="1" x14ac:dyDescent="0.3">
      <c r="A31" s="507" t="s">
        <v>538</v>
      </c>
      <c r="B31" s="508" t="s">
        <v>539</v>
      </c>
      <c r="C31" s="509" t="s">
        <v>545</v>
      </c>
      <c r="D31" s="510" t="s">
        <v>546</v>
      </c>
      <c r="E31" s="509" t="s">
        <v>836</v>
      </c>
      <c r="F31" s="510" t="s">
        <v>837</v>
      </c>
      <c r="G31" s="509" t="s">
        <v>890</v>
      </c>
      <c r="H31" s="509" t="s">
        <v>891</v>
      </c>
      <c r="I31" s="512">
        <v>1724.25</v>
      </c>
      <c r="J31" s="512">
        <v>16</v>
      </c>
      <c r="K31" s="513">
        <v>27588</v>
      </c>
    </row>
    <row r="32" spans="1:11" ht="14.4" customHeight="1" x14ac:dyDescent="0.3">
      <c r="A32" s="507" t="s">
        <v>538</v>
      </c>
      <c r="B32" s="508" t="s">
        <v>539</v>
      </c>
      <c r="C32" s="509" t="s">
        <v>545</v>
      </c>
      <c r="D32" s="510" t="s">
        <v>546</v>
      </c>
      <c r="E32" s="509" t="s">
        <v>836</v>
      </c>
      <c r="F32" s="510" t="s">
        <v>837</v>
      </c>
      <c r="G32" s="509" t="s">
        <v>892</v>
      </c>
      <c r="H32" s="509" t="s">
        <v>893</v>
      </c>
      <c r="I32" s="512">
        <v>793.5</v>
      </c>
      <c r="J32" s="512">
        <v>1</v>
      </c>
      <c r="K32" s="513">
        <v>793.5</v>
      </c>
    </row>
    <row r="33" spans="1:11" ht="14.4" customHeight="1" x14ac:dyDescent="0.3">
      <c r="A33" s="507" t="s">
        <v>538</v>
      </c>
      <c r="B33" s="508" t="s">
        <v>539</v>
      </c>
      <c r="C33" s="509" t="s">
        <v>545</v>
      </c>
      <c r="D33" s="510" t="s">
        <v>546</v>
      </c>
      <c r="E33" s="509" t="s">
        <v>836</v>
      </c>
      <c r="F33" s="510" t="s">
        <v>837</v>
      </c>
      <c r="G33" s="509" t="s">
        <v>894</v>
      </c>
      <c r="H33" s="509" t="s">
        <v>895</v>
      </c>
      <c r="I33" s="512">
        <v>2548.39990234375</v>
      </c>
      <c r="J33" s="512">
        <v>1</v>
      </c>
      <c r="K33" s="513">
        <v>2548.39990234375</v>
      </c>
    </row>
    <row r="34" spans="1:11" ht="14.4" customHeight="1" x14ac:dyDescent="0.3">
      <c r="A34" s="507" t="s">
        <v>538</v>
      </c>
      <c r="B34" s="508" t="s">
        <v>539</v>
      </c>
      <c r="C34" s="509" t="s">
        <v>545</v>
      </c>
      <c r="D34" s="510" t="s">
        <v>546</v>
      </c>
      <c r="E34" s="509" t="s">
        <v>836</v>
      </c>
      <c r="F34" s="510" t="s">
        <v>837</v>
      </c>
      <c r="G34" s="509" t="s">
        <v>896</v>
      </c>
      <c r="H34" s="509" t="s">
        <v>897</v>
      </c>
      <c r="I34" s="512">
        <v>6253.330078125</v>
      </c>
      <c r="J34" s="512">
        <v>6</v>
      </c>
      <c r="K34" s="513">
        <v>37519.98046875</v>
      </c>
    </row>
    <row r="35" spans="1:11" ht="14.4" customHeight="1" x14ac:dyDescent="0.3">
      <c r="A35" s="507" t="s">
        <v>538</v>
      </c>
      <c r="B35" s="508" t="s">
        <v>539</v>
      </c>
      <c r="C35" s="509" t="s">
        <v>545</v>
      </c>
      <c r="D35" s="510" t="s">
        <v>546</v>
      </c>
      <c r="E35" s="509" t="s">
        <v>836</v>
      </c>
      <c r="F35" s="510" t="s">
        <v>837</v>
      </c>
      <c r="G35" s="509" t="s">
        <v>898</v>
      </c>
      <c r="H35" s="509" t="s">
        <v>899</v>
      </c>
      <c r="I35" s="512">
        <v>5189.93017578125</v>
      </c>
      <c r="J35" s="512">
        <v>11</v>
      </c>
      <c r="K35" s="513">
        <v>57089.189453125</v>
      </c>
    </row>
    <row r="36" spans="1:11" ht="14.4" customHeight="1" x14ac:dyDescent="0.3">
      <c r="A36" s="507" t="s">
        <v>538</v>
      </c>
      <c r="B36" s="508" t="s">
        <v>539</v>
      </c>
      <c r="C36" s="509" t="s">
        <v>545</v>
      </c>
      <c r="D36" s="510" t="s">
        <v>546</v>
      </c>
      <c r="E36" s="509" t="s">
        <v>836</v>
      </c>
      <c r="F36" s="510" t="s">
        <v>837</v>
      </c>
      <c r="G36" s="509" t="s">
        <v>900</v>
      </c>
      <c r="H36" s="509" t="s">
        <v>901</v>
      </c>
      <c r="I36" s="512">
        <v>4882.450927734375</v>
      </c>
      <c r="J36" s="512">
        <v>10</v>
      </c>
      <c r="K36" s="513">
        <v>48824.521484375</v>
      </c>
    </row>
    <row r="37" spans="1:11" ht="14.4" customHeight="1" x14ac:dyDescent="0.3">
      <c r="A37" s="507" t="s">
        <v>538</v>
      </c>
      <c r="B37" s="508" t="s">
        <v>539</v>
      </c>
      <c r="C37" s="509" t="s">
        <v>545</v>
      </c>
      <c r="D37" s="510" t="s">
        <v>546</v>
      </c>
      <c r="E37" s="509" t="s">
        <v>836</v>
      </c>
      <c r="F37" s="510" t="s">
        <v>837</v>
      </c>
      <c r="G37" s="509" t="s">
        <v>902</v>
      </c>
      <c r="H37" s="509" t="s">
        <v>903</v>
      </c>
      <c r="I37" s="512">
        <v>8971.9814453125</v>
      </c>
      <c r="J37" s="512">
        <v>13</v>
      </c>
      <c r="K37" s="513">
        <v>116635.720703125</v>
      </c>
    </row>
    <row r="38" spans="1:11" ht="14.4" customHeight="1" x14ac:dyDescent="0.3">
      <c r="A38" s="507" t="s">
        <v>538</v>
      </c>
      <c r="B38" s="508" t="s">
        <v>539</v>
      </c>
      <c r="C38" s="509" t="s">
        <v>545</v>
      </c>
      <c r="D38" s="510" t="s">
        <v>546</v>
      </c>
      <c r="E38" s="509" t="s">
        <v>836</v>
      </c>
      <c r="F38" s="510" t="s">
        <v>837</v>
      </c>
      <c r="G38" s="509" t="s">
        <v>904</v>
      </c>
      <c r="H38" s="509" t="s">
        <v>905</v>
      </c>
      <c r="I38" s="512">
        <v>1083.47998046875</v>
      </c>
      <c r="J38" s="512">
        <v>4</v>
      </c>
      <c r="K38" s="513">
        <v>4333.919921875</v>
      </c>
    </row>
    <row r="39" spans="1:11" ht="14.4" customHeight="1" x14ac:dyDescent="0.3">
      <c r="A39" s="507" t="s">
        <v>538</v>
      </c>
      <c r="B39" s="508" t="s">
        <v>539</v>
      </c>
      <c r="C39" s="509" t="s">
        <v>545</v>
      </c>
      <c r="D39" s="510" t="s">
        <v>546</v>
      </c>
      <c r="E39" s="509" t="s">
        <v>836</v>
      </c>
      <c r="F39" s="510" t="s">
        <v>837</v>
      </c>
      <c r="G39" s="509" t="s">
        <v>906</v>
      </c>
      <c r="H39" s="509" t="s">
        <v>907</v>
      </c>
      <c r="I39" s="512">
        <v>1374.199951171875</v>
      </c>
      <c r="J39" s="512">
        <v>21</v>
      </c>
      <c r="K39" s="513">
        <v>28858.12939453125</v>
      </c>
    </row>
    <row r="40" spans="1:11" ht="14.4" customHeight="1" x14ac:dyDescent="0.3">
      <c r="A40" s="507" t="s">
        <v>538</v>
      </c>
      <c r="B40" s="508" t="s">
        <v>539</v>
      </c>
      <c r="C40" s="509" t="s">
        <v>545</v>
      </c>
      <c r="D40" s="510" t="s">
        <v>546</v>
      </c>
      <c r="E40" s="509" t="s">
        <v>836</v>
      </c>
      <c r="F40" s="510" t="s">
        <v>837</v>
      </c>
      <c r="G40" s="509" t="s">
        <v>908</v>
      </c>
      <c r="H40" s="509" t="s">
        <v>909</v>
      </c>
      <c r="I40" s="512">
        <v>4766.26123046875</v>
      </c>
      <c r="J40" s="512">
        <v>8</v>
      </c>
      <c r="K40" s="513">
        <v>38130.2001953125</v>
      </c>
    </row>
    <row r="41" spans="1:11" ht="14.4" customHeight="1" x14ac:dyDescent="0.3">
      <c r="A41" s="507" t="s">
        <v>538</v>
      </c>
      <c r="B41" s="508" t="s">
        <v>539</v>
      </c>
      <c r="C41" s="509" t="s">
        <v>545</v>
      </c>
      <c r="D41" s="510" t="s">
        <v>546</v>
      </c>
      <c r="E41" s="509" t="s">
        <v>836</v>
      </c>
      <c r="F41" s="510" t="s">
        <v>837</v>
      </c>
      <c r="G41" s="509" t="s">
        <v>910</v>
      </c>
      <c r="H41" s="509" t="s">
        <v>911</v>
      </c>
      <c r="I41" s="512">
        <v>1414.47998046875</v>
      </c>
      <c r="J41" s="512">
        <v>1</v>
      </c>
      <c r="K41" s="513">
        <v>1414.47998046875</v>
      </c>
    </row>
    <row r="42" spans="1:11" ht="14.4" customHeight="1" x14ac:dyDescent="0.3">
      <c r="A42" s="507" t="s">
        <v>538</v>
      </c>
      <c r="B42" s="508" t="s">
        <v>539</v>
      </c>
      <c r="C42" s="509" t="s">
        <v>545</v>
      </c>
      <c r="D42" s="510" t="s">
        <v>546</v>
      </c>
      <c r="E42" s="509" t="s">
        <v>836</v>
      </c>
      <c r="F42" s="510" t="s">
        <v>837</v>
      </c>
      <c r="G42" s="509" t="s">
        <v>912</v>
      </c>
      <c r="H42" s="509" t="s">
        <v>913</v>
      </c>
      <c r="I42" s="512">
        <v>2122.465087890625</v>
      </c>
      <c r="J42" s="512">
        <v>2</v>
      </c>
      <c r="K42" s="513">
        <v>4244.93017578125</v>
      </c>
    </row>
    <row r="43" spans="1:11" ht="14.4" customHeight="1" x14ac:dyDescent="0.3">
      <c r="A43" s="507" t="s">
        <v>538</v>
      </c>
      <c r="B43" s="508" t="s">
        <v>539</v>
      </c>
      <c r="C43" s="509" t="s">
        <v>545</v>
      </c>
      <c r="D43" s="510" t="s">
        <v>546</v>
      </c>
      <c r="E43" s="509" t="s">
        <v>836</v>
      </c>
      <c r="F43" s="510" t="s">
        <v>837</v>
      </c>
      <c r="G43" s="509" t="s">
        <v>914</v>
      </c>
      <c r="H43" s="509" t="s">
        <v>915</v>
      </c>
      <c r="I43" s="512">
        <v>4266.38330078125</v>
      </c>
      <c r="J43" s="512">
        <v>6</v>
      </c>
      <c r="K43" s="513">
        <v>25598.2998046875</v>
      </c>
    </row>
    <row r="44" spans="1:11" ht="14.4" customHeight="1" x14ac:dyDescent="0.3">
      <c r="A44" s="507" t="s">
        <v>538</v>
      </c>
      <c r="B44" s="508" t="s">
        <v>539</v>
      </c>
      <c r="C44" s="509" t="s">
        <v>545</v>
      </c>
      <c r="D44" s="510" t="s">
        <v>546</v>
      </c>
      <c r="E44" s="509" t="s">
        <v>836</v>
      </c>
      <c r="F44" s="510" t="s">
        <v>837</v>
      </c>
      <c r="G44" s="509" t="s">
        <v>916</v>
      </c>
      <c r="H44" s="509" t="s">
        <v>917</v>
      </c>
      <c r="I44" s="512">
        <v>3896</v>
      </c>
      <c r="J44" s="512">
        <v>1</v>
      </c>
      <c r="K44" s="513">
        <v>3896</v>
      </c>
    </row>
    <row r="45" spans="1:11" ht="14.4" customHeight="1" x14ac:dyDescent="0.3">
      <c r="A45" s="507" t="s">
        <v>538</v>
      </c>
      <c r="B45" s="508" t="s">
        <v>539</v>
      </c>
      <c r="C45" s="509" t="s">
        <v>545</v>
      </c>
      <c r="D45" s="510" t="s">
        <v>546</v>
      </c>
      <c r="E45" s="509" t="s">
        <v>836</v>
      </c>
      <c r="F45" s="510" t="s">
        <v>837</v>
      </c>
      <c r="G45" s="509" t="s">
        <v>918</v>
      </c>
      <c r="H45" s="509" t="s">
        <v>919</v>
      </c>
      <c r="I45" s="512">
        <v>2365.3900146484375</v>
      </c>
      <c r="J45" s="512">
        <v>2</v>
      </c>
      <c r="K45" s="513">
        <v>4730.780029296875</v>
      </c>
    </row>
    <row r="46" spans="1:11" ht="14.4" customHeight="1" x14ac:dyDescent="0.3">
      <c r="A46" s="507" t="s">
        <v>538</v>
      </c>
      <c r="B46" s="508" t="s">
        <v>539</v>
      </c>
      <c r="C46" s="509" t="s">
        <v>545</v>
      </c>
      <c r="D46" s="510" t="s">
        <v>546</v>
      </c>
      <c r="E46" s="509" t="s">
        <v>836</v>
      </c>
      <c r="F46" s="510" t="s">
        <v>837</v>
      </c>
      <c r="G46" s="509" t="s">
        <v>920</v>
      </c>
      <c r="H46" s="509" t="s">
        <v>921</v>
      </c>
      <c r="I46" s="512">
        <v>1453.2949829101562</v>
      </c>
      <c r="J46" s="512">
        <v>2</v>
      </c>
      <c r="K46" s="513">
        <v>2906.5899658203125</v>
      </c>
    </row>
    <row r="47" spans="1:11" ht="14.4" customHeight="1" x14ac:dyDescent="0.3">
      <c r="A47" s="507" t="s">
        <v>538</v>
      </c>
      <c r="B47" s="508" t="s">
        <v>539</v>
      </c>
      <c r="C47" s="509" t="s">
        <v>545</v>
      </c>
      <c r="D47" s="510" t="s">
        <v>546</v>
      </c>
      <c r="E47" s="509" t="s">
        <v>836</v>
      </c>
      <c r="F47" s="510" t="s">
        <v>837</v>
      </c>
      <c r="G47" s="509" t="s">
        <v>922</v>
      </c>
      <c r="H47" s="509" t="s">
        <v>923</v>
      </c>
      <c r="I47" s="512">
        <v>2271.156005859375</v>
      </c>
      <c r="J47" s="512">
        <v>20</v>
      </c>
      <c r="K47" s="513">
        <v>45423.119140625</v>
      </c>
    </row>
    <row r="48" spans="1:11" ht="14.4" customHeight="1" x14ac:dyDescent="0.3">
      <c r="A48" s="507" t="s">
        <v>538</v>
      </c>
      <c r="B48" s="508" t="s">
        <v>539</v>
      </c>
      <c r="C48" s="509" t="s">
        <v>545</v>
      </c>
      <c r="D48" s="510" t="s">
        <v>546</v>
      </c>
      <c r="E48" s="509" t="s">
        <v>836</v>
      </c>
      <c r="F48" s="510" t="s">
        <v>837</v>
      </c>
      <c r="G48" s="509" t="s">
        <v>924</v>
      </c>
      <c r="H48" s="509" t="s">
        <v>925</v>
      </c>
      <c r="I48" s="512">
        <v>1617.81005859375</v>
      </c>
      <c r="J48" s="512">
        <v>1</v>
      </c>
      <c r="K48" s="513">
        <v>1617.81005859375</v>
      </c>
    </row>
    <row r="49" spans="1:11" ht="14.4" customHeight="1" x14ac:dyDescent="0.3">
      <c r="A49" s="507" t="s">
        <v>538</v>
      </c>
      <c r="B49" s="508" t="s">
        <v>539</v>
      </c>
      <c r="C49" s="509" t="s">
        <v>545</v>
      </c>
      <c r="D49" s="510" t="s">
        <v>546</v>
      </c>
      <c r="E49" s="509" t="s">
        <v>836</v>
      </c>
      <c r="F49" s="510" t="s">
        <v>837</v>
      </c>
      <c r="G49" s="509" t="s">
        <v>926</v>
      </c>
      <c r="H49" s="509" t="s">
        <v>927</v>
      </c>
      <c r="I49" s="512">
        <v>1838</v>
      </c>
      <c r="J49" s="512">
        <v>1</v>
      </c>
      <c r="K49" s="513">
        <v>1838</v>
      </c>
    </row>
    <row r="50" spans="1:11" ht="14.4" customHeight="1" x14ac:dyDescent="0.3">
      <c r="A50" s="507" t="s">
        <v>538</v>
      </c>
      <c r="B50" s="508" t="s">
        <v>539</v>
      </c>
      <c r="C50" s="509" t="s">
        <v>545</v>
      </c>
      <c r="D50" s="510" t="s">
        <v>546</v>
      </c>
      <c r="E50" s="509" t="s">
        <v>836</v>
      </c>
      <c r="F50" s="510" t="s">
        <v>837</v>
      </c>
      <c r="G50" s="509" t="s">
        <v>928</v>
      </c>
      <c r="H50" s="509" t="s">
        <v>929</v>
      </c>
      <c r="I50" s="512">
        <v>1321</v>
      </c>
      <c r="J50" s="512">
        <v>1</v>
      </c>
      <c r="K50" s="513">
        <v>1321</v>
      </c>
    </row>
    <row r="51" spans="1:11" ht="14.4" customHeight="1" x14ac:dyDescent="0.3">
      <c r="A51" s="507" t="s">
        <v>538</v>
      </c>
      <c r="B51" s="508" t="s">
        <v>539</v>
      </c>
      <c r="C51" s="509" t="s">
        <v>545</v>
      </c>
      <c r="D51" s="510" t="s">
        <v>546</v>
      </c>
      <c r="E51" s="509" t="s">
        <v>836</v>
      </c>
      <c r="F51" s="510" t="s">
        <v>837</v>
      </c>
      <c r="G51" s="509" t="s">
        <v>930</v>
      </c>
      <c r="H51" s="509" t="s">
        <v>931</v>
      </c>
      <c r="I51" s="512">
        <v>2559.159912109375</v>
      </c>
      <c r="J51" s="512">
        <v>1</v>
      </c>
      <c r="K51" s="513">
        <v>2559.159912109375</v>
      </c>
    </row>
    <row r="52" spans="1:11" ht="14.4" customHeight="1" x14ac:dyDescent="0.3">
      <c r="A52" s="507" t="s">
        <v>538</v>
      </c>
      <c r="B52" s="508" t="s">
        <v>539</v>
      </c>
      <c r="C52" s="509" t="s">
        <v>545</v>
      </c>
      <c r="D52" s="510" t="s">
        <v>546</v>
      </c>
      <c r="E52" s="509" t="s">
        <v>836</v>
      </c>
      <c r="F52" s="510" t="s">
        <v>837</v>
      </c>
      <c r="G52" s="509" t="s">
        <v>932</v>
      </c>
      <c r="H52" s="509" t="s">
        <v>933</v>
      </c>
      <c r="I52" s="512">
        <v>319.44000244140625</v>
      </c>
      <c r="J52" s="512">
        <v>6</v>
      </c>
      <c r="K52" s="513">
        <v>1916.6400146484375</v>
      </c>
    </row>
    <row r="53" spans="1:11" ht="14.4" customHeight="1" x14ac:dyDescent="0.3">
      <c r="A53" s="507" t="s">
        <v>538</v>
      </c>
      <c r="B53" s="508" t="s">
        <v>539</v>
      </c>
      <c r="C53" s="509" t="s">
        <v>545</v>
      </c>
      <c r="D53" s="510" t="s">
        <v>546</v>
      </c>
      <c r="E53" s="509" t="s">
        <v>836</v>
      </c>
      <c r="F53" s="510" t="s">
        <v>837</v>
      </c>
      <c r="G53" s="509" t="s">
        <v>934</v>
      </c>
      <c r="H53" s="509" t="s">
        <v>935</v>
      </c>
      <c r="I53" s="512">
        <v>321.8599853515625</v>
      </c>
      <c r="J53" s="512">
        <v>30</v>
      </c>
      <c r="K53" s="513">
        <v>9655.80029296875</v>
      </c>
    </row>
    <row r="54" spans="1:11" ht="14.4" customHeight="1" x14ac:dyDescent="0.3">
      <c r="A54" s="507" t="s">
        <v>538</v>
      </c>
      <c r="B54" s="508" t="s">
        <v>539</v>
      </c>
      <c r="C54" s="509" t="s">
        <v>545</v>
      </c>
      <c r="D54" s="510" t="s">
        <v>546</v>
      </c>
      <c r="E54" s="509" t="s">
        <v>836</v>
      </c>
      <c r="F54" s="510" t="s">
        <v>837</v>
      </c>
      <c r="G54" s="509" t="s">
        <v>936</v>
      </c>
      <c r="H54" s="509" t="s">
        <v>937</v>
      </c>
      <c r="I54" s="512">
        <v>320.64999389648437</v>
      </c>
      <c r="J54" s="512">
        <v>6</v>
      </c>
      <c r="K54" s="513">
        <v>1923.8999633789062</v>
      </c>
    </row>
    <row r="55" spans="1:11" ht="14.4" customHeight="1" x14ac:dyDescent="0.3">
      <c r="A55" s="507" t="s">
        <v>538</v>
      </c>
      <c r="B55" s="508" t="s">
        <v>539</v>
      </c>
      <c r="C55" s="509" t="s">
        <v>545</v>
      </c>
      <c r="D55" s="510" t="s">
        <v>546</v>
      </c>
      <c r="E55" s="509" t="s">
        <v>836</v>
      </c>
      <c r="F55" s="510" t="s">
        <v>837</v>
      </c>
      <c r="G55" s="509" t="s">
        <v>938</v>
      </c>
      <c r="H55" s="509" t="s">
        <v>939</v>
      </c>
      <c r="I55" s="512">
        <v>329.12200927734375</v>
      </c>
      <c r="J55" s="512">
        <v>30</v>
      </c>
      <c r="K55" s="513">
        <v>9873.659912109375</v>
      </c>
    </row>
    <row r="56" spans="1:11" ht="14.4" customHeight="1" x14ac:dyDescent="0.3">
      <c r="A56" s="507" t="s">
        <v>538</v>
      </c>
      <c r="B56" s="508" t="s">
        <v>539</v>
      </c>
      <c r="C56" s="509" t="s">
        <v>545</v>
      </c>
      <c r="D56" s="510" t="s">
        <v>546</v>
      </c>
      <c r="E56" s="509" t="s">
        <v>836</v>
      </c>
      <c r="F56" s="510" t="s">
        <v>837</v>
      </c>
      <c r="G56" s="509" t="s">
        <v>940</v>
      </c>
      <c r="H56" s="509" t="s">
        <v>941</v>
      </c>
      <c r="I56" s="512">
        <v>1391.5</v>
      </c>
      <c r="J56" s="512">
        <v>2</v>
      </c>
      <c r="K56" s="513">
        <v>2783</v>
      </c>
    </row>
    <row r="57" spans="1:11" ht="14.4" customHeight="1" x14ac:dyDescent="0.3">
      <c r="A57" s="507" t="s">
        <v>538</v>
      </c>
      <c r="B57" s="508" t="s">
        <v>539</v>
      </c>
      <c r="C57" s="509" t="s">
        <v>545</v>
      </c>
      <c r="D57" s="510" t="s">
        <v>546</v>
      </c>
      <c r="E57" s="509" t="s">
        <v>836</v>
      </c>
      <c r="F57" s="510" t="s">
        <v>837</v>
      </c>
      <c r="G57" s="509" t="s">
        <v>942</v>
      </c>
      <c r="H57" s="509" t="s">
        <v>943</v>
      </c>
      <c r="I57" s="512">
        <v>1391.5</v>
      </c>
      <c r="J57" s="512">
        <v>2</v>
      </c>
      <c r="K57" s="513">
        <v>2783</v>
      </c>
    </row>
    <row r="58" spans="1:11" ht="14.4" customHeight="1" x14ac:dyDescent="0.3">
      <c r="A58" s="507" t="s">
        <v>538</v>
      </c>
      <c r="B58" s="508" t="s">
        <v>539</v>
      </c>
      <c r="C58" s="509" t="s">
        <v>545</v>
      </c>
      <c r="D58" s="510" t="s">
        <v>546</v>
      </c>
      <c r="E58" s="509" t="s">
        <v>836</v>
      </c>
      <c r="F58" s="510" t="s">
        <v>837</v>
      </c>
      <c r="G58" s="509" t="s">
        <v>944</v>
      </c>
      <c r="H58" s="509" t="s">
        <v>945</v>
      </c>
      <c r="I58" s="512">
        <v>1896.31005859375</v>
      </c>
      <c r="J58" s="512">
        <v>35</v>
      </c>
      <c r="K58" s="513">
        <v>66370.9169921875</v>
      </c>
    </row>
    <row r="59" spans="1:11" ht="14.4" customHeight="1" x14ac:dyDescent="0.3">
      <c r="A59" s="507" t="s">
        <v>538</v>
      </c>
      <c r="B59" s="508" t="s">
        <v>539</v>
      </c>
      <c r="C59" s="509" t="s">
        <v>545</v>
      </c>
      <c r="D59" s="510" t="s">
        <v>546</v>
      </c>
      <c r="E59" s="509" t="s">
        <v>836</v>
      </c>
      <c r="F59" s="510" t="s">
        <v>837</v>
      </c>
      <c r="G59" s="509" t="s">
        <v>946</v>
      </c>
      <c r="H59" s="509" t="s">
        <v>947</v>
      </c>
      <c r="I59" s="512">
        <v>229.89999389648437</v>
      </c>
      <c r="J59" s="512">
        <v>6</v>
      </c>
      <c r="K59" s="513">
        <v>1379.3999633789062</v>
      </c>
    </row>
    <row r="60" spans="1:11" ht="14.4" customHeight="1" x14ac:dyDescent="0.3">
      <c r="A60" s="507" t="s">
        <v>538</v>
      </c>
      <c r="B60" s="508" t="s">
        <v>539</v>
      </c>
      <c r="C60" s="509" t="s">
        <v>545</v>
      </c>
      <c r="D60" s="510" t="s">
        <v>546</v>
      </c>
      <c r="E60" s="509" t="s">
        <v>836</v>
      </c>
      <c r="F60" s="510" t="s">
        <v>837</v>
      </c>
      <c r="G60" s="509" t="s">
        <v>948</v>
      </c>
      <c r="H60" s="509" t="s">
        <v>949</v>
      </c>
      <c r="I60" s="512">
        <v>2035.5</v>
      </c>
      <c r="J60" s="512">
        <v>2</v>
      </c>
      <c r="K60" s="513">
        <v>4071</v>
      </c>
    </row>
    <row r="61" spans="1:11" ht="14.4" customHeight="1" x14ac:dyDescent="0.3">
      <c r="A61" s="507" t="s">
        <v>538</v>
      </c>
      <c r="B61" s="508" t="s">
        <v>539</v>
      </c>
      <c r="C61" s="509" t="s">
        <v>545</v>
      </c>
      <c r="D61" s="510" t="s">
        <v>546</v>
      </c>
      <c r="E61" s="509" t="s">
        <v>836</v>
      </c>
      <c r="F61" s="510" t="s">
        <v>837</v>
      </c>
      <c r="G61" s="509" t="s">
        <v>950</v>
      </c>
      <c r="H61" s="509" t="s">
        <v>951</v>
      </c>
      <c r="I61" s="512">
        <v>1138.5</v>
      </c>
      <c r="J61" s="512">
        <v>24</v>
      </c>
      <c r="K61" s="513">
        <v>27324</v>
      </c>
    </row>
    <row r="62" spans="1:11" ht="14.4" customHeight="1" x14ac:dyDescent="0.3">
      <c r="A62" s="507" t="s">
        <v>538</v>
      </c>
      <c r="B62" s="508" t="s">
        <v>539</v>
      </c>
      <c r="C62" s="509" t="s">
        <v>545</v>
      </c>
      <c r="D62" s="510" t="s">
        <v>546</v>
      </c>
      <c r="E62" s="509" t="s">
        <v>836</v>
      </c>
      <c r="F62" s="510" t="s">
        <v>837</v>
      </c>
      <c r="G62" s="509" t="s">
        <v>952</v>
      </c>
      <c r="H62" s="509" t="s">
        <v>953</v>
      </c>
      <c r="I62" s="512">
        <v>10062.5</v>
      </c>
      <c r="J62" s="512">
        <v>1</v>
      </c>
      <c r="K62" s="513">
        <v>10062.5</v>
      </c>
    </row>
    <row r="63" spans="1:11" ht="14.4" customHeight="1" x14ac:dyDescent="0.3">
      <c r="A63" s="507" t="s">
        <v>538</v>
      </c>
      <c r="B63" s="508" t="s">
        <v>539</v>
      </c>
      <c r="C63" s="509" t="s">
        <v>545</v>
      </c>
      <c r="D63" s="510" t="s">
        <v>546</v>
      </c>
      <c r="E63" s="509" t="s">
        <v>836</v>
      </c>
      <c r="F63" s="510" t="s">
        <v>837</v>
      </c>
      <c r="G63" s="509" t="s">
        <v>954</v>
      </c>
      <c r="H63" s="509" t="s">
        <v>955</v>
      </c>
      <c r="I63" s="512">
        <v>379.5</v>
      </c>
      <c r="J63" s="512">
        <v>16</v>
      </c>
      <c r="K63" s="513">
        <v>6072</v>
      </c>
    </row>
    <row r="64" spans="1:11" ht="14.4" customHeight="1" x14ac:dyDescent="0.3">
      <c r="A64" s="507" t="s">
        <v>538</v>
      </c>
      <c r="B64" s="508" t="s">
        <v>539</v>
      </c>
      <c r="C64" s="509" t="s">
        <v>545</v>
      </c>
      <c r="D64" s="510" t="s">
        <v>546</v>
      </c>
      <c r="E64" s="509" t="s">
        <v>836</v>
      </c>
      <c r="F64" s="510" t="s">
        <v>837</v>
      </c>
      <c r="G64" s="509" t="s">
        <v>956</v>
      </c>
      <c r="H64" s="509" t="s">
        <v>957</v>
      </c>
      <c r="I64" s="512">
        <v>2917.320068359375</v>
      </c>
      <c r="J64" s="512">
        <v>1</v>
      </c>
      <c r="K64" s="513">
        <v>2917.320068359375</v>
      </c>
    </row>
    <row r="65" spans="1:11" ht="14.4" customHeight="1" x14ac:dyDescent="0.3">
      <c r="A65" s="507" t="s">
        <v>538</v>
      </c>
      <c r="B65" s="508" t="s">
        <v>539</v>
      </c>
      <c r="C65" s="509" t="s">
        <v>545</v>
      </c>
      <c r="D65" s="510" t="s">
        <v>546</v>
      </c>
      <c r="E65" s="509" t="s">
        <v>836</v>
      </c>
      <c r="F65" s="510" t="s">
        <v>837</v>
      </c>
      <c r="G65" s="509" t="s">
        <v>958</v>
      </c>
      <c r="H65" s="509" t="s">
        <v>959</v>
      </c>
      <c r="I65" s="512">
        <v>224.65109761555991</v>
      </c>
      <c r="J65" s="512">
        <v>16</v>
      </c>
      <c r="K65" s="513">
        <v>3594.4400634765625</v>
      </c>
    </row>
    <row r="66" spans="1:11" ht="14.4" customHeight="1" x14ac:dyDescent="0.3">
      <c r="A66" s="507" t="s">
        <v>538</v>
      </c>
      <c r="B66" s="508" t="s">
        <v>539</v>
      </c>
      <c r="C66" s="509" t="s">
        <v>545</v>
      </c>
      <c r="D66" s="510" t="s">
        <v>546</v>
      </c>
      <c r="E66" s="509" t="s">
        <v>836</v>
      </c>
      <c r="F66" s="510" t="s">
        <v>837</v>
      </c>
      <c r="G66" s="509" t="s">
        <v>960</v>
      </c>
      <c r="H66" s="509" t="s">
        <v>961</v>
      </c>
      <c r="I66" s="512">
        <v>1576.5400390625</v>
      </c>
      <c r="J66" s="512">
        <v>4</v>
      </c>
      <c r="K66" s="513">
        <v>6306.16015625</v>
      </c>
    </row>
    <row r="67" spans="1:11" ht="14.4" customHeight="1" x14ac:dyDescent="0.3">
      <c r="A67" s="507" t="s">
        <v>538</v>
      </c>
      <c r="B67" s="508" t="s">
        <v>539</v>
      </c>
      <c r="C67" s="509" t="s">
        <v>545</v>
      </c>
      <c r="D67" s="510" t="s">
        <v>546</v>
      </c>
      <c r="E67" s="509" t="s">
        <v>836</v>
      </c>
      <c r="F67" s="510" t="s">
        <v>837</v>
      </c>
      <c r="G67" s="509" t="s">
        <v>962</v>
      </c>
      <c r="H67" s="509" t="s">
        <v>963</v>
      </c>
      <c r="I67" s="512">
        <v>1876.800048828125</v>
      </c>
      <c r="J67" s="512">
        <v>8</v>
      </c>
      <c r="K67" s="513">
        <v>15014.400146484375</v>
      </c>
    </row>
    <row r="68" spans="1:11" ht="14.4" customHeight="1" x14ac:dyDescent="0.3">
      <c r="A68" s="507" t="s">
        <v>538</v>
      </c>
      <c r="B68" s="508" t="s">
        <v>539</v>
      </c>
      <c r="C68" s="509" t="s">
        <v>545</v>
      </c>
      <c r="D68" s="510" t="s">
        <v>546</v>
      </c>
      <c r="E68" s="509" t="s">
        <v>836</v>
      </c>
      <c r="F68" s="510" t="s">
        <v>837</v>
      </c>
      <c r="G68" s="509" t="s">
        <v>964</v>
      </c>
      <c r="H68" s="509" t="s">
        <v>965</v>
      </c>
      <c r="I68" s="512">
        <v>82026.28125</v>
      </c>
      <c r="J68" s="512">
        <v>2</v>
      </c>
      <c r="K68" s="513">
        <v>164052.5625</v>
      </c>
    </row>
    <row r="69" spans="1:11" ht="14.4" customHeight="1" x14ac:dyDescent="0.3">
      <c r="A69" s="507" t="s">
        <v>538</v>
      </c>
      <c r="B69" s="508" t="s">
        <v>539</v>
      </c>
      <c r="C69" s="509" t="s">
        <v>545</v>
      </c>
      <c r="D69" s="510" t="s">
        <v>546</v>
      </c>
      <c r="E69" s="509" t="s">
        <v>836</v>
      </c>
      <c r="F69" s="510" t="s">
        <v>837</v>
      </c>
      <c r="G69" s="509" t="s">
        <v>966</v>
      </c>
      <c r="H69" s="509" t="s">
        <v>967</v>
      </c>
      <c r="I69" s="512">
        <v>343.85000610351562</v>
      </c>
      <c r="J69" s="512">
        <v>30</v>
      </c>
      <c r="K69" s="513">
        <v>10315.5</v>
      </c>
    </row>
    <row r="70" spans="1:11" ht="14.4" customHeight="1" x14ac:dyDescent="0.3">
      <c r="A70" s="507" t="s">
        <v>538</v>
      </c>
      <c r="B70" s="508" t="s">
        <v>539</v>
      </c>
      <c r="C70" s="509" t="s">
        <v>545</v>
      </c>
      <c r="D70" s="510" t="s">
        <v>546</v>
      </c>
      <c r="E70" s="509" t="s">
        <v>836</v>
      </c>
      <c r="F70" s="510" t="s">
        <v>837</v>
      </c>
      <c r="G70" s="509" t="s">
        <v>968</v>
      </c>
      <c r="H70" s="509" t="s">
        <v>969</v>
      </c>
      <c r="I70" s="512">
        <v>1202.43994140625</v>
      </c>
      <c r="J70" s="512">
        <v>126</v>
      </c>
      <c r="K70" s="513">
        <v>151507.44140625</v>
      </c>
    </row>
    <row r="71" spans="1:11" ht="14.4" customHeight="1" x14ac:dyDescent="0.3">
      <c r="A71" s="507" t="s">
        <v>538</v>
      </c>
      <c r="B71" s="508" t="s">
        <v>539</v>
      </c>
      <c r="C71" s="509" t="s">
        <v>545</v>
      </c>
      <c r="D71" s="510" t="s">
        <v>546</v>
      </c>
      <c r="E71" s="509" t="s">
        <v>836</v>
      </c>
      <c r="F71" s="510" t="s">
        <v>837</v>
      </c>
      <c r="G71" s="509" t="s">
        <v>970</v>
      </c>
      <c r="H71" s="509" t="s">
        <v>971</v>
      </c>
      <c r="I71" s="512">
        <v>1181.8599853515625</v>
      </c>
      <c r="J71" s="512">
        <v>126</v>
      </c>
      <c r="K71" s="513">
        <v>148913.765625</v>
      </c>
    </row>
    <row r="72" spans="1:11" ht="14.4" customHeight="1" x14ac:dyDescent="0.3">
      <c r="A72" s="507" t="s">
        <v>538</v>
      </c>
      <c r="B72" s="508" t="s">
        <v>539</v>
      </c>
      <c r="C72" s="509" t="s">
        <v>545</v>
      </c>
      <c r="D72" s="510" t="s">
        <v>546</v>
      </c>
      <c r="E72" s="509" t="s">
        <v>836</v>
      </c>
      <c r="F72" s="510" t="s">
        <v>837</v>
      </c>
      <c r="G72" s="509" t="s">
        <v>972</v>
      </c>
      <c r="H72" s="509" t="s">
        <v>973</v>
      </c>
      <c r="I72" s="512">
        <v>3462.5400390625</v>
      </c>
      <c r="J72" s="512">
        <v>90</v>
      </c>
      <c r="K72" s="513">
        <v>311628.234375</v>
      </c>
    </row>
    <row r="73" spans="1:11" ht="14.4" customHeight="1" x14ac:dyDescent="0.3">
      <c r="A73" s="507" t="s">
        <v>538</v>
      </c>
      <c r="B73" s="508" t="s">
        <v>539</v>
      </c>
      <c r="C73" s="509" t="s">
        <v>545</v>
      </c>
      <c r="D73" s="510" t="s">
        <v>546</v>
      </c>
      <c r="E73" s="509" t="s">
        <v>836</v>
      </c>
      <c r="F73" s="510" t="s">
        <v>837</v>
      </c>
      <c r="G73" s="509" t="s">
        <v>974</v>
      </c>
      <c r="H73" s="509" t="s">
        <v>975</v>
      </c>
      <c r="I73" s="512">
        <v>901.5999755859375</v>
      </c>
      <c r="J73" s="512">
        <v>45</v>
      </c>
      <c r="K73" s="513">
        <v>40572</v>
      </c>
    </row>
    <row r="74" spans="1:11" ht="14.4" customHeight="1" x14ac:dyDescent="0.3">
      <c r="A74" s="507" t="s">
        <v>538</v>
      </c>
      <c r="B74" s="508" t="s">
        <v>539</v>
      </c>
      <c r="C74" s="509" t="s">
        <v>545</v>
      </c>
      <c r="D74" s="510" t="s">
        <v>546</v>
      </c>
      <c r="E74" s="509" t="s">
        <v>836</v>
      </c>
      <c r="F74" s="510" t="s">
        <v>837</v>
      </c>
      <c r="G74" s="509" t="s">
        <v>976</v>
      </c>
      <c r="H74" s="509" t="s">
        <v>977</v>
      </c>
      <c r="I74" s="512">
        <v>2427.909912109375</v>
      </c>
      <c r="J74" s="512">
        <v>6</v>
      </c>
      <c r="K74" s="513">
        <v>14567.45947265625</v>
      </c>
    </row>
    <row r="75" spans="1:11" ht="14.4" customHeight="1" x14ac:dyDescent="0.3">
      <c r="A75" s="507" t="s">
        <v>538</v>
      </c>
      <c r="B75" s="508" t="s">
        <v>539</v>
      </c>
      <c r="C75" s="509" t="s">
        <v>545</v>
      </c>
      <c r="D75" s="510" t="s">
        <v>546</v>
      </c>
      <c r="E75" s="509" t="s">
        <v>836</v>
      </c>
      <c r="F75" s="510" t="s">
        <v>837</v>
      </c>
      <c r="G75" s="509" t="s">
        <v>978</v>
      </c>
      <c r="H75" s="509" t="s">
        <v>979</v>
      </c>
      <c r="I75" s="512">
        <v>3088.159912109375</v>
      </c>
      <c r="J75" s="512">
        <v>6</v>
      </c>
      <c r="K75" s="513">
        <v>18528.95947265625</v>
      </c>
    </row>
    <row r="76" spans="1:11" ht="14.4" customHeight="1" x14ac:dyDescent="0.3">
      <c r="A76" s="507" t="s">
        <v>538</v>
      </c>
      <c r="B76" s="508" t="s">
        <v>539</v>
      </c>
      <c r="C76" s="509" t="s">
        <v>545</v>
      </c>
      <c r="D76" s="510" t="s">
        <v>546</v>
      </c>
      <c r="E76" s="509" t="s">
        <v>836</v>
      </c>
      <c r="F76" s="510" t="s">
        <v>837</v>
      </c>
      <c r="G76" s="509" t="s">
        <v>980</v>
      </c>
      <c r="H76" s="509" t="s">
        <v>981</v>
      </c>
      <c r="I76" s="512">
        <v>3579.610107421875</v>
      </c>
      <c r="J76" s="512">
        <v>24</v>
      </c>
      <c r="K76" s="513">
        <v>85910.51953125</v>
      </c>
    </row>
    <row r="77" spans="1:11" ht="14.4" customHeight="1" x14ac:dyDescent="0.3">
      <c r="A77" s="507" t="s">
        <v>538</v>
      </c>
      <c r="B77" s="508" t="s">
        <v>539</v>
      </c>
      <c r="C77" s="509" t="s">
        <v>545</v>
      </c>
      <c r="D77" s="510" t="s">
        <v>546</v>
      </c>
      <c r="E77" s="509" t="s">
        <v>836</v>
      </c>
      <c r="F77" s="510" t="s">
        <v>837</v>
      </c>
      <c r="G77" s="509" t="s">
        <v>982</v>
      </c>
      <c r="H77" s="509" t="s">
        <v>983</v>
      </c>
      <c r="I77" s="512">
        <v>16031</v>
      </c>
      <c r="J77" s="512">
        <v>3</v>
      </c>
      <c r="K77" s="513">
        <v>48093</v>
      </c>
    </row>
    <row r="78" spans="1:11" ht="14.4" customHeight="1" x14ac:dyDescent="0.3">
      <c r="A78" s="507" t="s">
        <v>538</v>
      </c>
      <c r="B78" s="508" t="s">
        <v>539</v>
      </c>
      <c r="C78" s="509" t="s">
        <v>545</v>
      </c>
      <c r="D78" s="510" t="s">
        <v>546</v>
      </c>
      <c r="E78" s="509" t="s">
        <v>836</v>
      </c>
      <c r="F78" s="510" t="s">
        <v>837</v>
      </c>
      <c r="G78" s="509" t="s">
        <v>984</v>
      </c>
      <c r="H78" s="509" t="s">
        <v>985</v>
      </c>
      <c r="I78" s="512">
        <v>20849.5</v>
      </c>
      <c r="J78" s="512">
        <v>1</v>
      </c>
      <c r="K78" s="513">
        <v>20849.5</v>
      </c>
    </row>
    <row r="79" spans="1:11" ht="14.4" customHeight="1" x14ac:dyDescent="0.3">
      <c r="A79" s="507" t="s">
        <v>538</v>
      </c>
      <c r="B79" s="508" t="s">
        <v>539</v>
      </c>
      <c r="C79" s="509" t="s">
        <v>545</v>
      </c>
      <c r="D79" s="510" t="s">
        <v>546</v>
      </c>
      <c r="E79" s="509" t="s">
        <v>836</v>
      </c>
      <c r="F79" s="510" t="s">
        <v>837</v>
      </c>
      <c r="G79" s="509" t="s">
        <v>986</v>
      </c>
      <c r="H79" s="509" t="s">
        <v>987</v>
      </c>
      <c r="I79" s="512">
        <v>102952.140625</v>
      </c>
      <c r="J79" s="512">
        <v>1</v>
      </c>
      <c r="K79" s="513">
        <v>102952.140625</v>
      </c>
    </row>
    <row r="80" spans="1:11" ht="14.4" customHeight="1" x14ac:dyDescent="0.3">
      <c r="A80" s="507" t="s">
        <v>538</v>
      </c>
      <c r="B80" s="508" t="s">
        <v>539</v>
      </c>
      <c r="C80" s="509" t="s">
        <v>545</v>
      </c>
      <c r="D80" s="510" t="s">
        <v>546</v>
      </c>
      <c r="E80" s="509" t="s">
        <v>836</v>
      </c>
      <c r="F80" s="510" t="s">
        <v>837</v>
      </c>
      <c r="G80" s="509" t="s">
        <v>988</v>
      </c>
      <c r="H80" s="509" t="s">
        <v>989</v>
      </c>
      <c r="I80" s="512">
        <v>2125.4628208705358</v>
      </c>
      <c r="J80" s="512">
        <v>13</v>
      </c>
      <c r="K80" s="513">
        <v>28611.99951171875</v>
      </c>
    </row>
    <row r="81" spans="1:11" ht="14.4" customHeight="1" x14ac:dyDescent="0.3">
      <c r="A81" s="507" t="s">
        <v>538</v>
      </c>
      <c r="B81" s="508" t="s">
        <v>539</v>
      </c>
      <c r="C81" s="509" t="s">
        <v>545</v>
      </c>
      <c r="D81" s="510" t="s">
        <v>546</v>
      </c>
      <c r="E81" s="509" t="s">
        <v>836</v>
      </c>
      <c r="F81" s="510" t="s">
        <v>837</v>
      </c>
      <c r="G81" s="509" t="s">
        <v>990</v>
      </c>
      <c r="H81" s="509" t="s">
        <v>991</v>
      </c>
      <c r="I81" s="512">
        <v>2288.9599609375</v>
      </c>
      <c r="J81" s="512">
        <v>12</v>
      </c>
      <c r="K81" s="513">
        <v>27467.51953125</v>
      </c>
    </row>
    <row r="82" spans="1:11" ht="14.4" customHeight="1" x14ac:dyDescent="0.3">
      <c r="A82" s="507" t="s">
        <v>538</v>
      </c>
      <c r="B82" s="508" t="s">
        <v>539</v>
      </c>
      <c r="C82" s="509" t="s">
        <v>545</v>
      </c>
      <c r="D82" s="510" t="s">
        <v>546</v>
      </c>
      <c r="E82" s="509" t="s">
        <v>836</v>
      </c>
      <c r="F82" s="510" t="s">
        <v>837</v>
      </c>
      <c r="G82" s="509" t="s">
        <v>992</v>
      </c>
      <c r="H82" s="509" t="s">
        <v>993</v>
      </c>
      <c r="I82" s="512">
        <v>4899</v>
      </c>
      <c r="J82" s="512">
        <v>1</v>
      </c>
      <c r="K82" s="513">
        <v>4899</v>
      </c>
    </row>
    <row r="83" spans="1:11" ht="14.4" customHeight="1" x14ac:dyDescent="0.3">
      <c r="A83" s="507" t="s">
        <v>538</v>
      </c>
      <c r="B83" s="508" t="s">
        <v>539</v>
      </c>
      <c r="C83" s="509" t="s">
        <v>545</v>
      </c>
      <c r="D83" s="510" t="s">
        <v>546</v>
      </c>
      <c r="E83" s="509" t="s">
        <v>836</v>
      </c>
      <c r="F83" s="510" t="s">
        <v>837</v>
      </c>
      <c r="G83" s="509" t="s">
        <v>994</v>
      </c>
      <c r="H83" s="509" t="s">
        <v>995</v>
      </c>
      <c r="I83" s="512">
        <v>2474.449951171875</v>
      </c>
      <c r="J83" s="512">
        <v>5</v>
      </c>
      <c r="K83" s="513">
        <v>12257.2998046875</v>
      </c>
    </row>
    <row r="84" spans="1:11" ht="14.4" customHeight="1" x14ac:dyDescent="0.3">
      <c r="A84" s="507" t="s">
        <v>538</v>
      </c>
      <c r="B84" s="508" t="s">
        <v>539</v>
      </c>
      <c r="C84" s="509" t="s">
        <v>545</v>
      </c>
      <c r="D84" s="510" t="s">
        <v>546</v>
      </c>
      <c r="E84" s="509" t="s">
        <v>836</v>
      </c>
      <c r="F84" s="510" t="s">
        <v>837</v>
      </c>
      <c r="G84" s="509" t="s">
        <v>996</v>
      </c>
      <c r="H84" s="509" t="s">
        <v>997</v>
      </c>
      <c r="I84" s="512">
        <v>255.43816790197161</v>
      </c>
      <c r="J84" s="512">
        <v>36</v>
      </c>
      <c r="K84" s="513">
        <v>9195.774044470978</v>
      </c>
    </row>
    <row r="85" spans="1:11" ht="14.4" customHeight="1" x14ac:dyDescent="0.3">
      <c r="A85" s="507" t="s">
        <v>538</v>
      </c>
      <c r="B85" s="508" t="s">
        <v>539</v>
      </c>
      <c r="C85" s="509" t="s">
        <v>545</v>
      </c>
      <c r="D85" s="510" t="s">
        <v>546</v>
      </c>
      <c r="E85" s="509" t="s">
        <v>836</v>
      </c>
      <c r="F85" s="510" t="s">
        <v>837</v>
      </c>
      <c r="G85" s="509" t="s">
        <v>998</v>
      </c>
      <c r="H85" s="509" t="s">
        <v>999</v>
      </c>
      <c r="I85" s="512">
        <v>563.84500122070313</v>
      </c>
      <c r="J85" s="512">
        <v>2</v>
      </c>
      <c r="K85" s="513">
        <v>1127.6900024414062</v>
      </c>
    </row>
    <row r="86" spans="1:11" ht="14.4" customHeight="1" x14ac:dyDescent="0.3">
      <c r="A86" s="507" t="s">
        <v>538</v>
      </c>
      <c r="B86" s="508" t="s">
        <v>539</v>
      </c>
      <c r="C86" s="509" t="s">
        <v>545</v>
      </c>
      <c r="D86" s="510" t="s">
        <v>546</v>
      </c>
      <c r="E86" s="509" t="s">
        <v>836</v>
      </c>
      <c r="F86" s="510" t="s">
        <v>837</v>
      </c>
      <c r="G86" s="509" t="s">
        <v>1000</v>
      </c>
      <c r="H86" s="509" t="s">
        <v>1001</v>
      </c>
      <c r="I86" s="512">
        <v>675.21499633789062</v>
      </c>
      <c r="J86" s="512">
        <v>2</v>
      </c>
      <c r="K86" s="513">
        <v>1350.4299926757812</v>
      </c>
    </row>
    <row r="87" spans="1:11" ht="14.4" customHeight="1" x14ac:dyDescent="0.3">
      <c r="A87" s="507" t="s">
        <v>538</v>
      </c>
      <c r="B87" s="508" t="s">
        <v>539</v>
      </c>
      <c r="C87" s="509" t="s">
        <v>545</v>
      </c>
      <c r="D87" s="510" t="s">
        <v>546</v>
      </c>
      <c r="E87" s="509" t="s">
        <v>836</v>
      </c>
      <c r="F87" s="510" t="s">
        <v>837</v>
      </c>
      <c r="G87" s="509" t="s">
        <v>1002</v>
      </c>
      <c r="H87" s="509" t="s">
        <v>1003</v>
      </c>
      <c r="I87" s="512">
        <v>1437.5</v>
      </c>
      <c r="J87" s="512">
        <v>1</v>
      </c>
      <c r="K87" s="513">
        <v>1437.5</v>
      </c>
    </row>
    <row r="88" spans="1:11" ht="14.4" customHeight="1" x14ac:dyDescent="0.3">
      <c r="A88" s="507" t="s">
        <v>538</v>
      </c>
      <c r="B88" s="508" t="s">
        <v>539</v>
      </c>
      <c r="C88" s="509" t="s">
        <v>545</v>
      </c>
      <c r="D88" s="510" t="s">
        <v>546</v>
      </c>
      <c r="E88" s="509" t="s">
        <v>836</v>
      </c>
      <c r="F88" s="510" t="s">
        <v>837</v>
      </c>
      <c r="G88" s="509" t="s">
        <v>1004</v>
      </c>
      <c r="H88" s="509" t="s">
        <v>1005</v>
      </c>
      <c r="I88" s="512">
        <v>2520</v>
      </c>
      <c r="J88" s="512">
        <v>7</v>
      </c>
      <c r="K88" s="513">
        <v>17640</v>
      </c>
    </row>
    <row r="89" spans="1:11" ht="14.4" customHeight="1" x14ac:dyDescent="0.3">
      <c r="A89" s="507" t="s">
        <v>538</v>
      </c>
      <c r="B89" s="508" t="s">
        <v>539</v>
      </c>
      <c r="C89" s="509" t="s">
        <v>545</v>
      </c>
      <c r="D89" s="510" t="s">
        <v>546</v>
      </c>
      <c r="E89" s="509" t="s">
        <v>836</v>
      </c>
      <c r="F89" s="510" t="s">
        <v>837</v>
      </c>
      <c r="G89" s="509" t="s">
        <v>1006</v>
      </c>
      <c r="H89" s="509" t="s">
        <v>1007</v>
      </c>
      <c r="I89" s="512">
        <v>2123.550048828125</v>
      </c>
      <c r="J89" s="512">
        <v>1</v>
      </c>
      <c r="K89" s="513">
        <v>2123.550048828125</v>
      </c>
    </row>
    <row r="90" spans="1:11" ht="14.4" customHeight="1" x14ac:dyDescent="0.3">
      <c r="A90" s="507" t="s">
        <v>538</v>
      </c>
      <c r="B90" s="508" t="s">
        <v>539</v>
      </c>
      <c r="C90" s="509" t="s">
        <v>545</v>
      </c>
      <c r="D90" s="510" t="s">
        <v>546</v>
      </c>
      <c r="E90" s="509" t="s">
        <v>836</v>
      </c>
      <c r="F90" s="510" t="s">
        <v>837</v>
      </c>
      <c r="G90" s="509" t="s">
        <v>1008</v>
      </c>
      <c r="H90" s="509" t="s">
        <v>1009</v>
      </c>
      <c r="I90" s="512">
        <v>1352.4000244140625</v>
      </c>
      <c r="J90" s="512">
        <v>45</v>
      </c>
      <c r="K90" s="513">
        <v>60858</v>
      </c>
    </row>
    <row r="91" spans="1:11" ht="14.4" customHeight="1" x14ac:dyDescent="0.3">
      <c r="A91" s="507" t="s">
        <v>538</v>
      </c>
      <c r="B91" s="508" t="s">
        <v>539</v>
      </c>
      <c r="C91" s="509" t="s">
        <v>545</v>
      </c>
      <c r="D91" s="510" t="s">
        <v>546</v>
      </c>
      <c r="E91" s="509" t="s">
        <v>836</v>
      </c>
      <c r="F91" s="510" t="s">
        <v>837</v>
      </c>
      <c r="G91" s="509" t="s">
        <v>1010</v>
      </c>
      <c r="H91" s="509" t="s">
        <v>1011</v>
      </c>
      <c r="I91" s="512">
        <v>1454.52001953125</v>
      </c>
      <c r="J91" s="512">
        <v>65</v>
      </c>
      <c r="K91" s="513">
        <v>94543.8017578125</v>
      </c>
    </row>
    <row r="92" spans="1:11" ht="14.4" customHeight="1" x14ac:dyDescent="0.3">
      <c r="A92" s="507" t="s">
        <v>538</v>
      </c>
      <c r="B92" s="508" t="s">
        <v>539</v>
      </c>
      <c r="C92" s="509" t="s">
        <v>545</v>
      </c>
      <c r="D92" s="510" t="s">
        <v>546</v>
      </c>
      <c r="E92" s="509" t="s">
        <v>836</v>
      </c>
      <c r="F92" s="510" t="s">
        <v>837</v>
      </c>
      <c r="G92" s="509" t="s">
        <v>1012</v>
      </c>
      <c r="H92" s="509" t="s">
        <v>1013</v>
      </c>
      <c r="I92" s="512">
        <v>6877.919921875</v>
      </c>
      <c r="J92" s="512">
        <v>13</v>
      </c>
      <c r="K92" s="513">
        <v>89412.958984375</v>
      </c>
    </row>
    <row r="93" spans="1:11" ht="14.4" customHeight="1" x14ac:dyDescent="0.3">
      <c r="A93" s="507" t="s">
        <v>538</v>
      </c>
      <c r="B93" s="508" t="s">
        <v>539</v>
      </c>
      <c r="C93" s="509" t="s">
        <v>545</v>
      </c>
      <c r="D93" s="510" t="s">
        <v>546</v>
      </c>
      <c r="E93" s="509" t="s">
        <v>836</v>
      </c>
      <c r="F93" s="510" t="s">
        <v>837</v>
      </c>
      <c r="G93" s="509" t="s">
        <v>1014</v>
      </c>
      <c r="H93" s="509" t="s">
        <v>1015</v>
      </c>
      <c r="I93" s="512">
        <v>297.67022705078125</v>
      </c>
      <c r="J93" s="512">
        <v>12</v>
      </c>
      <c r="K93" s="513">
        <v>3572.0800476074219</v>
      </c>
    </row>
    <row r="94" spans="1:11" ht="14.4" customHeight="1" x14ac:dyDescent="0.3">
      <c r="A94" s="507" t="s">
        <v>538</v>
      </c>
      <c r="B94" s="508" t="s">
        <v>539</v>
      </c>
      <c r="C94" s="509" t="s">
        <v>545</v>
      </c>
      <c r="D94" s="510" t="s">
        <v>546</v>
      </c>
      <c r="E94" s="509" t="s">
        <v>836</v>
      </c>
      <c r="F94" s="510" t="s">
        <v>837</v>
      </c>
      <c r="G94" s="509" t="s">
        <v>1016</v>
      </c>
      <c r="H94" s="509" t="s">
        <v>1017</v>
      </c>
      <c r="I94" s="512">
        <v>1909</v>
      </c>
      <c r="J94" s="512">
        <v>1</v>
      </c>
      <c r="K94" s="513">
        <v>1909</v>
      </c>
    </row>
    <row r="95" spans="1:11" ht="14.4" customHeight="1" x14ac:dyDescent="0.3">
      <c r="A95" s="507" t="s">
        <v>538</v>
      </c>
      <c r="B95" s="508" t="s">
        <v>539</v>
      </c>
      <c r="C95" s="509" t="s">
        <v>545</v>
      </c>
      <c r="D95" s="510" t="s">
        <v>546</v>
      </c>
      <c r="E95" s="509" t="s">
        <v>836</v>
      </c>
      <c r="F95" s="510" t="s">
        <v>837</v>
      </c>
      <c r="G95" s="509" t="s">
        <v>1018</v>
      </c>
      <c r="H95" s="509" t="s">
        <v>1019</v>
      </c>
      <c r="I95" s="512">
        <v>1437.5</v>
      </c>
      <c r="J95" s="512">
        <v>1</v>
      </c>
      <c r="K95" s="513">
        <v>1437.5</v>
      </c>
    </row>
    <row r="96" spans="1:11" ht="14.4" customHeight="1" x14ac:dyDescent="0.3">
      <c r="A96" s="507" t="s">
        <v>538</v>
      </c>
      <c r="B96" s="508" t="s">
        <v>539</v>
      </c>
      <c r="C96" s="509" t="s">
        <v>545</v>
      </c>
      <c r="D96" s="510" t="s">
        <v>546</v>
      </c>
      <c r="E96" s="509" t="s">
        <v>836</v>
      </c>
      <c r="F96" s="510" t="s">
        <v>837</v>
      </c>
      <c r="G96" s="509" t="s">
        <v>1020</v>
      </c>
      <c r="H96" s="509" t="s">
        <v>1021</v>
      </c>
      <c r="I96" s="512">
        <v>1437.5</v>
      </c>
      <c r="J96" s="512">
        <v>16</v>
      </c>
      <c r="K96" s="513">
        <v>23000</v>
      </c>
    </row>
    <row r="97" spans="1:11" ht="14.4" customHeight="1" x14ac:dyDescent="0.3">
      <c r="A97" s="507" t="s">
        <v>538</v>
      </c>
      <c r="B97" s="508" t="s">
        <v>539</v>
      </c>
      <c r="C97" s="509" t="s">
        <v>545</v>
      </c>
      <c r="D97" s="510" t="s">
        <v>546</v>
      </c>
      <c r="E97" s="509" t="s">
        <v>836</v>
      </c>
      <c r="F97" s="510" t="s">
        <v>837</v>
      </c>
      <c r="G97" s="509" t="s">
        <v>1022</v>
      </c>
      <c r="H97" s="509" t="s">
        <v>1023</v>
      </c>
      <c r="I97" s="512">
        <v>1254.530029296875</v>
      </c>
      <c r="J97" s="512">
        <v>145</v>
      </c>
      <c r="K97" s="513">
        <v>181906.556640625</v>
      </c>
    </row>
    <row r="98" spans="1:11" ht="14.4" customHeight="1" x14ac:dyDescent="0.3">
      <c r="A98" s="507" t="s">
        <v>538</v>
      </c>
      <c r="B98" s="508" t="s">
        <v>539</v>
      </c>
      <c r="C98" s="509" t="s">
        <v>545</v>
      </c>
      <c r="D98" s="510" t="s">
        <v>546</v>
      </c>
      <c r="E98" s="509" t="s">
        <v>836</v>
      </c>
      <c r="F98" s="510" t="s">
        <v>837</v>
      </c>
      <c r="G98" s="509" t="s">
        <v>1024</v>
      </c>
      <c r="H98" s="509" t="s">
        <v>1025</v>
      </c>
      <c r="I98" s="512">
        <v>1254.530029296875</v>
      </c>
      <c r="J98" s="512">
        <v>18</v>
      </c>
      <c r="K98" s="513">
        <v>22581.5</v>
      </c>
    </row>
    <row r="99" spans="1:11" ht="14.4" customHeight="1" x14ac:dyDescent="0.3">
      <c r="A99" s="507" t="s">
        <v>538</v>
      </c>
      <c r="B99" s="508" t="s">
        <v>539</v>
      </c>
      <c r="C99" s="509" t="s">
        <v>545</v>
      </c>
      <c r="D99" s="510" t="s">
        <v>546</v>
      </c>
      <c r="E99" s="509" t="s">
        <v>836</v>
      </c>
      <c r="F99" s="510" t="s">
        <v>837</v>
      </c>
      <c r="G99" s="509" t="s">
        <v>1026</v>
      </c>
      <c r="H99" s="509" t="s">
        <v>1027</v>
      </c>
      <c r="I99" s="512">
        <v>322</v>
      </c>
      <c r="J99" s="512">
        <v>5</v>
      </c>
      <c r="K99" s="513">
        <v>1610</v>
      </c>
    </row>
    <row r="100" spans="1:11" ht="14.4" customHeight="1" x14ac:dyDescent="0.3">
      <c r="A100" s="507" t="s">
        <v>538</v>
      </c>
      <c r="B100" s="508" t="s">
        <v>539</v>
      </c>
      <c r="C100" s="509" t="s">
        <v>545</v>
      </c>
      <c r="D100" s="510" t="s">
        <v>546</v>
      </c>
      <c r="E100" s="509" t="s">
        <v>836</v>
      </c>
      <c r="F100" s="510" t="s">
        <v>837</v>
      </c>
      <c r="G100" s="509" t="s">
        <v>1028</v>
      </c>
      <c r="H100" s="509" t="s">
        <v>1029</v>
      </c>
      <c r="I100" s="512">
        <v>84.699996948242188</v>
      </c>
      <c r="J100" s="512">
        <v>5</v>
      </c>
      <c r="K100" s="513">
        <v>423.5</v>
      </c>
    </row>
    <row r="101" spans="1:11" ht="14.4" customHeight="1" x14ac:dyDescent="0.3">
      <c r="A101" s="507" t="s">
        <v>538</v>
      </c>
      <c r="B101" s="508" t="s">
        <v>539</v>
      </c>
      <c r="C101" s="509" t="s">
        <v>545</v>
      </c>
      <c r="D101" s="510" t="s">
        <v>546</v>
      </c>
      <c r="E101" s="509" t="s">
        <v>836</v>
      </c>
      <c r="F101" s="510" t="s">
        <v>837</v>
      </c>
      <c r="G101" s="509" t="s">
        <v>1030</v>
      </c>
      <c r="H101" s="509" t="s">
        <v>1031</v>
      </c>
      <c r="I101" s="512">
        <v>108.90000152587891</v>
      </c>
      <c r="J101" s="512">
        <v>5</v>
      </c>
      <c r="K101" s="513">
        <v>544.5</v>
      </c>
    </row>
    <row r="102" spans="1:11" ht="14.4" customHeight="1" x14ac:dyDescent="0.3">
      <c r="A102" s="507" t="s">
        <v>538</v>
      </c>
      <c r="B102" s="508" t="s">
        <v>539</v>
      </c>
      <c r="C102" s="509" t="s">
        <v>545</v>
      </c>
      <c r="D102" s="510" t="s">
        <v>546</v>
      </c>
      <c r="E102" s="509" t="s">
        <v>836</v>
      </c>
      <c r="F102" s="510" t="s">
        <v>837</v>
      </c>
      <c r="G102" s="509" t="s">
        <v>1032</v>
      </c>
      <c r="H102" s="509" t="s">
        <v>1033</v>
      </c>
      <c r="I102" s="512">
        <v>1400.3800048828125</v>
      </c>
      <c r="J102" s="512">
        <v>6</v>
      </c>
      <c r="K102" s="513">
        <v>8402.280029296875</v>
      </c>
    </row>
    <row r="103" spans="1:11" ht="14.4" customHeight="1" x14ac:dyDescent="0.3">
      <c r="A103" s="507" t="s">
        <v>538</v>
      </c>
      <c r="B103" s="508" t="s">
        <v>539</v>
      </c>
      <c r="C103" s="509" t="s">
        <v>545</v>
      </c>
      <c r="D103" s="510" t="s">
        <v>546</v>
      </c>
      <c r="E103" s="509" t="s">
        <v>836</v>
      </c>
      <c r="F103" s="510" t="s">
        <v>837</v>
      </c>
      <c r="G103" s="509" t="s">
        <v>1034</v>
      </c>
      <c r="H103" s="509" t="s">
        <v>1035</v>
      </c>
      <c r="I103" s="512">
        <v>1582.3499755859375</v>
      </c>
      <c r="J103" s="512">
        <v>6</v>
      </c>
      <c r="K103" s="513">
        <v>9494.099853515625</v>
      </c>
    </row>
    <row r="104" spans="1:11" ht="14.4" customHeight="1" x14ac:dyDescent="0.3">
      <c r="A104" s="507" t="s">
        <v>538</v>
      </c>
      <c r="B104" s="508" t="s">
        <v>539</v>
      </c>
      <c r="C104" s="509" t="s">
        <v>545</v>
      </c>
      <c r="D104" s="510" t="s">
        <v>546</v>
      </c>
      <c r="E104" s="509" t="s">
        <v>836</v>
      </c>
      <c r="F104" s="510" t="s">
        <v>837</v>
      </c>
      <c r="G104" s="509" t="s">
        <v>1036</v>
      </c>
      <c r="H104" s="509" t="s">
        <v>1037</v>
      </c>
      <c r="I104" s="512">
        <v>8128.8935546875</v>
      </c>
      <c r="J104" s="512">
        <v>6</v>
      </c>
      <c r="K104" s="513">
        <v>48773.3515625</v>
      </c>
    </row>
    <row r="105" spans="1:11" ht="14.4" customHeight="1" x14ac:dyDescent="0.3">
      <c r="A105" s="507" t="s">
        <v>538</v>
      </c>
      <c r="B105" s="508" t="s">
        <v>539</v>
      </c>
      <c r="C105" s="509" t="s">
        <v>545</v>
      </c>
      <c r="D105" s="510" t="s">
        <v>546</v>
      </c>
      <c r="E105" s="509" t="s">
        <v>836</v>
      </c>
      <c r="F105" s="510" t="s">
        <v>837</v>
      </c>
      <c r="G105" s="509" t="s">
        <v>1038</v>
      </c>
      <c r="H105" s="509" t="s">
        <v>1039</v>
      </c>
      <c r="I105" s="512">
        <v>414</v>
      </c>
      <c r="J105" s="512">
        <v>14</v>
      </c>
      <c r="K105" s="513">
        <v>5796</v>
      </c>
    </row>
    <row r="106" spans="1:11" ht="14.4" customHeight="1" x14ac:dyDescent="0.3">
      <c r="A106" s="507" t="s">
        <v>538</v>
      </c>
      <c r="B106" s="508" t="s">
        <v>539</v>
      </c>
      <c r="C106" s="509" t="s">
        <v>545</v>
      </c>
      <c r="D106" s="510" t="s">
        <v>546</v>
      </c>
      <c r="E106" s="509" t="s">
        <v>1040</v>
      </c>
      <c r="F106" s="510" t="s">
        <v>1041</v>
      </c>
      <c r="G106" s="509" t="s">
        <v>1042</v>
      </c>
      <c r="H106" s="509" t="s">
        <v>1043</v>
      </c>
      <c r="I106" s="512">
        <v>6.6399998664855957</v>
      </c>
      <c r="J106" s="512">
        <v>800</v>
      </c>
      <c r="K106" s="513">
        <v>5314.31982421875</v>
      </c>
    </row>
    <row r="107" spans="1:11" ht="14.4" customHeight="1" x14ac:dyDescent="0.3">
      <c r="A107" s="507" t="s">
        <v>538</v>
      </c>
      <c r="B107" s="508" t="s">
        <v>539</v>
      </c>
      <c r="C107" s="509" t="s">
        <v>545</v>
      </c>
      <c r="D107" s="510" t="s">
        <v>546</v>
      </c>
      <c r="E107" s="509" t="s">
        <v>1040</v>
      </c>
      <c r="F107" s="510" t="s">
        <v>1041</v>
      </c>
      <c r="G107" s="509" t="s">
        <v>1044</v>
      </c>
      <c r="H107" s="509" t="s">
        <v>1045</v>
      </c>
      <c r="I107" s="512">
        <v>0.25</v>
      </c>
      <c r="J107" s="512">
        <v>1000</v>
      </c>
      <c r="K107" s="513">
        <v>254.10000610351563</v>
      </c>
    </row>
    <row r="108" spans="1:11" ht="14.4" customHeight="1" x14ac:dyDescent="0.3">
      <c r="A108" s="507" t="s">
        <v>538</v>
      </c>
      <c r="B108" s="508" t="s">
        <v>539</v>
      </c>
      <c r="C108" s="509" t="s">
        <v>545</v>
      </c>
      <c r="D108" s="510" t="s">
        <v>546</v>
      </c>
      <c r="E108" s="509" t="s">
        <v>1040</v>
      </c>
      <c r="F108" s="510" t="s">
        <v>1041</v>
      </c>
      <c r="G108" s="509" t="s">
        <v>1046</v>
      </c>
      <c r="H108" s="509" t="s">
        <v>1047</v>
      </c>
      <c r="I108" s="512">
        <v>0.44999998807907104</v>
      </c>
      <c r="J108" s="512">
        <v>3000</v>
      </c>
      <c r="K108" s="513">
        <v>1343.1000366210937</v>
      </c>
    </row>
    <row r="109" spans="1:11" ht="14.4" customHeight="1" x14ac:dyDescent="0.3">
      <c r="A109" s="507" t="s">
        <v>538</v>
      </c>
      <c r="B109" s="508" t="s">
        <v>539</v>
      </c>
      <c r="C109" s="509" t="s">
        <v>545</v>
      </c>
      <c r="D109" s="510" t="s">
        <v>546</v>
      </c>
      <c r="E109" s="509" t="s">
        <v>1040</v>
      </c>
      <c r="F109" s="510" t="s">
        <v>1041</v>
      </c>
      <c r="G109" s="509" t="s">
        <v>1048</v>
      </c>
      <c r="H109" s="509" t="s">
        <v>1049</v>
      </c>
      <c r="I109" s="512">
        <v>0.33000001311302185</v>
      </c>
      <c r="J109" s="512">
        <v>20000</v>
      </c>
      <c r="K109" s="513">
        <v>6534.0001220703125</v>
      </c>
    </row>
    <row r="110" spans="1:11" ht="14.4" customHeight="1" x14ac:dyDescent="0.3">
      <c r="A110" s="507" t="s">
        <v>538</v>
      </c>
      <c r="B110" s="508" t="s">
        <v>539</v>
      </c>
      <c r="C110" s="509" t="s">
        <v>545</v>
      </c>
      <c r="D110" s="510" t="s">
        <v>546</v>
      </c>
      <c r="E110" s="509" t="s">
        <v>1040</v>
      </c>
      <c r="F110" s="510" t="s">
        <v>1041</v>
      </c>
      <c r="G110" s="509" t="s">
        <v>1050</v>
      </c>
      <c r="H110" s="509" t="s">
        <v>1051</v>
      </c>
      <c r="I110" s="512">
        <v>0.27000001072883606</v>
      </c>
      <c r="J110" s="512">
        <v>41000</v>
      </c>
      <c r="K110" s="513">
        <v>10975.000244140625</v>
      </c>
    </row>
    <row r="111" spans="1:11" ht="14.4" customHeight="1" x14ac:dyDescent="0.3">
      <c r="A111" s="507" t="s">
        <v>538</v>
      </c>
      <c r="B111" s="508" t="s">
        <v>539</v>
      </c>
      <c r="C111" s="509" t="s">
        <v>545</v>
      </c>
      <c r="D111" s="510" t="s">
        <v>546</v>
      </c>
      <c r="E111" s="509" t="s">
        <v>1052</v>
      </c>
      <c r="F111" s="510" t="s">
        <v>1053</v>
      </c>
      <c r="G111" s="509" t="s">
        <v>1054</v>
      </c>
      <c r="H111" s="509" t="s">
        <v>1055</v>
      </c>
      <c r="I111" s="512">
        <v>1.1699999570846558</v>
      </c>
      <c r="J111" s="512">
        <v>270</v>
      </c>
      <c r="K111" s="513">
        <v>315.89999389648437</v>
      </c>
    </row>
    <row r="112" spans="1:11" ht="14.4" customHeight="1" x14ac:dyDescent="0.3">
      <c r="A112" s="507" t="s">
        <v>538</v>
      </c>
      <c r="B112" s="508" t="s">
        <v>539</v>
      </c>
      <c r="C112" s="509" t="s">
        <v>545</v>
      </c>
      <c r="D112" s="510" t="s">
        <v>546</v>
      </c>
      <c r="E112" s="509" t="s">
        <v>1052</v>
      </c>
      <c r="F112" s="510" t="s">
        <v>1053</v>
      </c>
      <c r="G112" s="509" t="s">
        <v>1056</v>
      </c>
      <c r="H112" s="509" t="s">
        <v>1057</v>
      </c>
      <c r="I112" s="512">
        <v>17.620000839233398</v>
      </c>
      <c r="J112" s="512">
        <v>1</v>
      </c>
      <c r="K112" s="513">
        <v>17.620000839233398</v>
      </c>
    </row>
    <row r="113" spans="1:11" ht="14.4" customHeight="1" x14ac:dyDescent="0.3">
      <c r="A113" s="507" t="s">
        <v>538</v>
      </c>
      <c r="B113" s="508" t="s">
        <v>539</v>
      </c>
      <c r="C113" s="509" t="s">
        <v>545</v>
      </c>
      <c r="D113" s="510" t="s">
        <v>546</v>
      </c>
      <c r="E113" s="509" t="s">
        <v>1052</v>
      </c>
      <c r="F113" s="510" t="s">
        <v>1053</v>
      </c>
      <c r="G113" s="509" t="s">
        <v>1058</v>
      </c>
      <c r="H113" s="509" t="s">
        <v>1059</v>
      </c>
      <c r="I113" s="512">
        <v>28.734285354614258</v>
      </c>
      <c r="J113" s="512">
        <v>29</v>
      </c>
      <c r="K113" s="513">
        <v>833.26997566223145</v>
      </c>
    </row>
    <row r="114" spans="1:11" ht="14.4" customHeight="1" x14ac:dyDescent="0.3">
      <c r="A114" s="507" t="s">
        <v>538</v>
      </c>
      <c r="B114" s="508" t="s">
        <v>539</v>
      </c>
      <c r="C114" s="509" t="s">
        <v>545</v>
      </c>
      <c r="D114" s="510" t="s">
        <v>546</v>
      </c>
      <c r="E114" s="509" t="s">
        <v>1052</v>
      </c>
      <c r="F114" s="510" t="s">
        <v>1053</v>
      </c>
      <c r="G114" s="509" t="s">
        <v>1060</v>
      </c>
      <c r="H114" s="509" t="s">
        <v>1061</v>
      </c>
      <c r="I114" s="512">
        <v>9.3299999237060547</v>
      </c>
      <c r="J114" s="512">
        <v>1</v>
      </c>
      <c r="K114" s="513">
        <v>9.3299999237060547</v>
      </c>
    </row>
    <row r="115" spans="1:11" ht="14.4" customHeight="1" x14ac:dyDescent="0.3">
      <c r="A115" s="507" t="s">
        <v>538</v>
      </c>
      <c r="B115" s="508" t="s">
        <v>539</v>
      </c>
      <c r="C115" s="509" t="s">
        <v>545</v>
      </c>
      <c r="D115" s="510" t="s">
        <v>546</v>
      </c>
      <c r="E115" s="509" t="s">
        <v>1062</v>
      </c>
      <c r="F115" s="510" t="s">
        <v>1063</v>
      </c>
      <c r="G115" s="509" t="s">
        <v>1064</v>
      </c>
      <c r="H115" s="509" t="s">
        <v>1065</v>
      </c>
      <c r="I115" s="512">
        <v>748.989990234375</v>
      </c>
      <c r="J115" s="512">
        <v>4</v>
      </c>
      <c r="K115" s="513">
        <v>2995.9599609375</v>
      </c>
    </row>
    <row r="116" spans="1:11" ht="14.4" customHeight="1" x14ac:dyDescent="0.3">
      <c r="A116" s="507" t="s">
        <v>538</v>
      </c>
      <c r="B116" s="508" t="s">
        <v>539</v>
      </c>
      <c r="C116" s="509" t="s">
        <v>545</v>
      </c>
      <c r="D116" s="510" t="s">
        <v>546</v>
      </c>
      <c r="E116" s="509" t="s">
        <v>1062</v>
      </c>
      <c r="F116" s="510" t="s">
        <v>1063</v>
      </c>
      <c r="G116" s="509" t="s">
        <v>1066</v>
      </c>
      <c r="H116" s="509" t="s">
        <v>1067</v>
      </c>
      <c r="I116" s="512">
        <v>2.4600000381469727</v>
      </c>
      <c r="J116" s="512">
        <v>300</v>
      </c>
      <c r="K116" s="513">
        <v>738</v>
      </c>
    </row>
    <row r="117" spans="1:11" ht="14.4" customHeight="1" x14ac:dyDescent="0.3">
      <c r="A117" s="507" t="s">
        <v>538</v>
      </c>
      <c r="B117" s="508" t="s">
        <v>539</v>
      </c>
      <c r="C117" s="509" t="s">
        <v>545</v>
      </c>
      <c r="D117" s="510" t="s">
        <v>546</v>
      </c>
      <c r="E117" s="509" t="s">
        <v>1062</v>
      </c>
      <c r="F117" s="510" t="s">
        <v>1063</v>
      </c>
      <c r="G117" s="509" t="s">
        <v>1068</v>
      </c>
      <c r="H117" s="509" t="s">
        <v>1069</v>
      </c>
      <c r="I117" s="512">
        <v>0.61777778466542566</v>
      </c>
      <c r="J117" s="512">
        <v>18000</v>
      </c>
      <c r="K117" s="513">
        <v>11120.599975585938</v>
      </c>
    </row>
    <row r="118" spans="1:11" ht="14.4" customHeight="1" x14ac:dyDescent="0.3">
      <c r="A118" s="507" t="s">
        <v>538</v>
      </c>
      <c r="B118" s="508" t="s">
        <v>539</v>
      </c>
      <c r="C118" s="509" t="s">
        <v>545</v>
      </c>
      <c r="D118" s="510" t="s">
        <v>546</v>
      </c>
      <c r="E118" s="509" t="s">
        <v>1062</v>
      </c>
      <c r="F118" s="510" t="s">
        <v>1063</v>
      </c>
      <c r="G118" s="509" t="s">
        <v>1070</v>
      </c>
      <c r="H118" s="509" t="s">
        <v>1071</v>
      </c>
      <c r="I118" s="512">
        <v>0.31999999284744263</v>
      </c>
      <c r="J118" s="512">
        <v>14000</v>
      </c>
      <c r="K118" s="513">
        <v>4529.7598876953125</v>
      </c>
    </row>
    <row r="119" spans="1:11" ht="14.4" customHeight="1" x14ac:dyDescent="0.3">
      <c r="A119" s="507" t="s">
        <v>538</v>
      </c>
      <c r="B119" s="508" t="s">
        <v>539</v>
      </c>
      <c r="C119" s="509" t="s">
        <v>545</v>
      </c>
      <c r="D119" s="510" t="s">
        <v>546</v>
      </c>
      <c r="E119" s="509" t="s">
        <v>1062</v>
      </c>
      <c r="F119" s="510" t="s">
        <v>1063</v>
      </c>
      <c r="G119" s="509" t="s">
        <v>1072</v>
      </c>
      <c r="H119" s="509" t="s">
        <v>1073</v>
      </c>
      <c r="I119" s="512">
        <v>0.31999999284744263</v>
      </c>
      <c r="J119" s="512">
        <v>10500</v>
      </c>
      <c r="K119" s="513">
        <v>3331.2400512695312</v>
      </c>
    </row>
    <row r="120" spans="1:11" ht="14.4" customHeight="1" x14ac:dyDescent="0.3">
      <c r="A120" s="507" t="s">
        <v>538</v>
      </c>
      <c r="B120" s="508" t="s">
        <v>539</v>
      </c>
      <c r="C120" s="509" t="s">
        <v>545</v>
      </c>
      <c r="D120" s="510" t="s">
        <v>546</v>
      </c>
      <c r="E120" s="509" t="s">
        <v>1062</v>
      </c>
      <c r="F120" s="510" t="s">
        <v>1063</v>
      </c>
      <c r="G120" s="509" t="s">
        <v>1074</v>
      </c>
      <c r="H120" s="509" t="s">
        <v>1075</v>
      </c>
      <c r="I120" s="512">
        <v>0.51999998092651367</v>
      </c>
      <c r="J120" s="512">
        <v>8000</v>
      </c>
      <c r="K120" s="513">
        <v>4162.39990234375</v>
      </c>
    </row>
    <row r="121" spans="1:11" ht="14.4" customHeight="1" x14ac:dyDescent="0.3">
      <c r="A121" s="507" t="s">
        <v>538</v>
      </c>
      <c r="B121" s="508" t="s">
        <v>539</v>
      </c>
      <c r="C121" s="509" t="s">
        <v>545</v>
      </c>
      <c r="D121" s="510" t="s">
        <v>546</v>
      </c>
      <c r="E121" s="509" t="s">
        <v>1062</v>
      </c>
      <c r="F121" s="510" t="s">
        <v>1063</v>
      </c>
      <c r="G121" s="509" t="s">
        <v>1076</v>
      </c>
      <c r="H121" s="509" t="s">
        <v>1077</v>
      </c>
      <c r="I121" s="512">
        <v>2.5199999809265137</v>
      </c>
      <c r="J121" s="512">
        <v>50</v>
      </c>
      <c r="K121" s="513">
        <v>126</v>
      </c>
    </row>
    <row r="122" spans="1:11" ht="14.4" customHeight="1" x14ac:dyDescent="0.3">
      <c r="A122" s="507" t="s">
        <v>538</v>
      </c>
      <c r="B122" s="508" t="s">
        <v>539</v>
      </c>
      <c r="C122" s="509" t="s">
        <v>545</v>
      </c>
      <c r="D122" s="510" t="s">
        <v>546</v>
      </c>
      <c r="E122" s="509" t="s">
        <v>1078</v>
      </c>
      <c r="F122" s="510" t="s">
        <v>1079</v>
      </c>
      <c r="G122" s="509" t="s">
        <v>1080</v>
      </c>
      <c r="H122" s="509" t="s">
        <v>1081</v>
      </c>
      <c r="I122" s="512">
        <v>0.62999999523162842</v>
      </c>
      <c r="J122" s="512">
        <v>1200</v>
      </c>
      <c r="K122" s="513">
        <v>756</v>
      </c>
    </row>
    <row r="123" spans="1:11" ht="14.4" customHeight="1" x14ac:dyDescent="0.3">
      <c r="A123" s="507" t="s">
        <v>538</v>
      </c>
      <c r="B123" s="508" t="s">
        <v>539</v>
      </c>
      <c r="C123" s="509" t="s">
        <v>545</v>
      </c>
      <c r="D123" s="510" t="s">
        <v>546</v>
      </c>
      <c r="E123" s="509" t="s">
        <v>1078</v>
      </c>
      <c r="F123" s="510" t="s">
        <v>1079</v>
      </c>
      <c r="G123" s="509" t="s">
        <v>1082</v>
      </c>
      <c r="H123" s="509" t="s">
        <v>1083</v>
      </c>
      <c r="I123" s="512">
        <v>0.63499999046325684</v>
      </c>
      <c r="J123" s="512">
        <v>6400</v>
      </c>
      <c r="K123" s="513">
        <v>4072</v>
      </c>
    </row>
    <row r="124" spans="1:11" ht="14.4" customHeight="1" x14ac:dyDescent="0.3">
      <c r="A124" s="507" t="s">
        <v>538</v>
      </c>
      <c r="B124" s="508" t="s">
        <v>539</v>
      </c>
      <c r="C124" s="509" t="s">
        <v>545</v>
      </c>
      <c r="D124" s="510" t="s">
        <v>546</v>
      </c>
      <c r="E124" s="509" t="s">
        <v>1078</v>
      </c>
      <c r="F124" s="510" t="s">
        <v>1079</v>
      </c>
      <c r="G124" s="509" t="s">
        <v>1084</v>
      </c>
      <c r="H124" s="509" t="s">
        <v>1085</v>
      </c>
      <c r="I124" s="512">
        <v>0.62999999523162842</v>
      </c>
      <c r="J124" s="512">
        <v>3400</v>
      </c>
      <c r="K124" s="513">
        <v>2142</v>
      </c>
    </row>
    <row r="125" spans="1:11" ht="14.4" customHeight="1" x14ac:dyDescent="0.3">
      <c r="A125" s="507" t="s">
        <v>538</v>
      </c>
      <c r="B125" s="508" t="s">
        <v>539</v>
      </c>
      <c r="C125" s="509" t="s">
        <v>545</v>
      </c>
      <c r="D125" s="510" t="s">
        <v>546</v>
      </c>
      <c r="E125" s="509" t="s">
        <v>1078</v>
      </c>
      <c r="F125" s="510" t="s">
        <v>1079</v>
      </c>
      <c r="G125" s="509" t="s">
        <v>1082</v>
      </c>
      <c r="H125" s="509" t="s">
        <v>1086</v>
      </c>
      <c r="I125" s="512">
        <v>0.62999999523162842</v>
      </c>
      <c r="J125" s="512">
        <v>1000</v>
      </c>
      <c r="K125" s="513">
        <v>630</v>
      </c>
    </row>
    <row r="126" spans="1:11" ht="14.4" customHeight="1" x14ac:dyDescent="0.3">
      <c r="A126" s="507" t="s">
        <v>538</v>
      </c>
      <c r="B126" s="508" t="s">
        <v>539</v>
      </c>
      <c r="C126" s="509" t="s">
        <v>545</v>
      </c>
      <c r="D126" s="510" t="s">
        <v>546</v>
      </c>
      <c r="E126" s="509" t="s">
        <v>1078</v>
      </c>
      <c r="F126" s="510" t="s">
        <v>1079</v>
      </c>
      <c r="G126" s="509" t="s">
        <v>1082</v>
      </c>
      <c r="H126" s="509" t="s">
        <v>1087</v>
      </c>
      <c r="I126" s="512">
        <v>0.62999999523162842</v>
      </c>
      <c r="J126" s="512">
        <v>1000</v>
      </c>
      <c r="K126" s="513">
        <v>630</v>
      </c>
    </row>
    <row r="127" spans="1:11" ht="14.4" customHeight="1" x14ac:dyDescent="0.3">
      <c r="A127" s="507" t="s">
        <v>538</v>
      </c>
      <c r="B127" s="508" t="s">
        <v>539</v>
      </c>
      <c r="C127" s="509" t="s">
        <v>833</v>
      </c>
      <c r="D127" s="510" t="s">
        <v>834</v>
      </c>
      <c r="E127" s="509" t="s">
        <v>1078</v>
      </c>
      <c r="F127" s="510" t="s">
        <v>1079</v>
      </c>
      <c r="G127" s="509" t="s">
        <v>1080</v>
      </c>
      <c r="H127" s="509" t="s">
        <v>1081</v>
      </c>
      <c r="I127" s="512">
        <v>0.62999999523162842</v>
      </c>
      <c r="J127" s="512">
        <v>200</v>
      </c>
      <c r="K127" s="513">
        <v>126</v>
      </c>
    </row>
    <row r="128" spans="1:11" ht="14.4" customHeight="1" x14ac:dyDescent="0.3">
      <c r="A128" s="507" t="s">
        <v>538</v>
      </c>
      <c r="B128" s="508" t="s">
        <v>539</v>
      </c>
      <c r="C128" s="509" t="s">
        <v>833</v>
      </c>
      <c r="D128" s="510" t="s">
        <v>834</v>
      </c>
      <c r="E128" s="509" t="s">
        <v>1078</v>
      </c>
      <c r="F128" s="510" t="s">
        <v>1079</v>
      </c>
      <c r="G128" s="509" t="s">
        <v>1082</v>
      </c>
      <c r="H128" s="509" t="s">
        <v>1083</v>
      </c>
      <c r="I128" s="512">
        <v>0.63499999046325684</v>
      </c>
      <c r="J128" s="512">
        <v>1000</v>
      </c>
      <c r="K128" s="513">
        <v>636</v>
      </c>
    </row>
    <row r="129" spans="1:11" ht="14.4" customHeight="1" x14ac:dyDescent="0.3">
      <c r="A129" s="507" t="s">
        <v>538</v>
      </c>
      <c r="B129" s="508" t="s">
        <v>539</v>
      </c>
      <c r="C129" s="509" t="s">
        <v>550</v>
      </c>
      <c r="D129" s="510" t="s">
        <v>551</v>
      </c>
      <c r="E129" s="509" t="s">
        <v>836</v>
      </c>
      <c r="F129" s="510" t="s">
        <v>837</v>
      </c>
      <c r="G129" s="509" t="s">
        <v>1088</v>
      </c>
      <c r="H129" s="509" t="s">
        <v>1089</v>
      </c>
      <c r="I129" s="512">
        <v>836.1099853515625</v>
      </c>
      <c r="J129" s="512">
        <v>2</v>
      </c>
      <c r="K129" s="513">
        <v>1672.219970703125</v>
      </c>
    </row>
    <row r="130" spans="1:11" ht="14.4" customHeight="1" x14ac:dyDescent="0.3">
      <c r="A130" s="507" t="s">
        <v>538</v>
      </c>
      <c r="B130" s="508" t="s">
        <v>539</v>
      </c>
      <c r="C130" s="509" t="s">
        <v>550</v>
      </c>
      <c r="D130" s="510" t="s">
        <v>551</v>
      </c>
      <c r="E130" s="509" t="s">
        <v>836</v>
      </c>
      <c r="F130" s="510" t="s">
        <v>837</v>
      </c>
      <c r="G130" s="509" t="s">
        <v>850</v>
      </c>
      <c r="H130" s="509" t="s">
        <v>851</v>
      </c>
      <c r="I130" s="512">
        <v>1458.6600341796875</v>
      </c>
      <c r="J130" s="512">
        <v>1</v>
      </c>
      <c r="K130" s="513">
        <v>1458.6600341796875</v>
      </c>
    </row>
    <row r="131" spans="1:11" ht="14.4" customHeight="1" x14ac:dyDescent="0.3">
      <c r="A131" s="507" t="s">
        <v>538</v>
      </c>
      <c r="B131" s="508" t="s">
        <v>539</v>
      </c>
      <c r="C131" s="509" t="s">
        <v>550</v>
      </c>
      <c r="D131" s="510" t="s">
        <v>551</v>
      </c>
      <c r="E131" s="509" t="s">
        <v>836</v>
      </c>
      <c r="F131" s="510" t="s">
        <v>837</v>
      </c>
      <c r="G131" s="509" t="s">
        <v>852</v>
      </c>
      <c r="H131" s="509" t="s">
        <v>853</v>
      </c>
      <c r="I131" s="512">
        <v>2990</v>
      </c>
      <c r="J131" s="512">
        <v>1</v>
      </c>
      <c r="K131" s="513">
        <v>2990</v>
      </c>
    </row>
    <row r="132" spans="1:11" ht="14.4" customHeight="1" x14ac:dyDescent="0.3">
      <c r="A132" s="507" t="s">
        <v>538</v>
      </c>
      <c r="B132" s="508" t="s">
        <v>539</v>
      </c>
      <c r="C132" s="509" t="s">
        <v>550</v>
      </c>
      <c r="D132" s="510" t="s">
        <v>551</v>
      </c>
      <c r="E132" s="509" t="s">
        <v>836</v>
      </c>
      <c r="F132" s="510" t="s">
        <v>837</v>
      </c>
      <c r="G132" s="509" t="s">
        <v>862</v>
      </c>
      <c r="H132" s="509" t="s">
        <v>863</v>
      </c>
      <c r="I132" s="512">
        <v>2917.320068359375</v>
      </c>
      <c r="J132" s="512">
        <v>1</v>
      </c>
      <c r="K132" s="513">
        <v>2917.320068359375</v>
      </c>
    </row>
    <row r="133" spans="1:11" ht="14.4" customHeight="1" x14ac:dyDescent="0.3">
      <c r="A133" s="507" t="s">
        <v>538</v>
      </c>
      <c r="B133" s="508" t="s">
        <v>539</v>
      </c>
      <c r="C133" s="509" t="s">
        <v>550</v>
      </c>
      <c r="D133" s="510" t="s">
        <v>551</v>
      </c>
      <c r="E133" s="509" t="s">
        <v>836</v>
      </c>
      <c r="F133" s="510" t="s">
        <v>837</v>
      </c>
      <c r="G133" s="509" t="s">
        <v>1090</v>
      </c>
      <c r="H133" s="509" t="s">
        <v>1091</v>
      </c>
      <c r="I133" s="512">
        <v>4643.97998046875</v>
      </c>
      <c r="J133" s="512">
        <v>2</v>
      </c>
      <c r="K133" s="513">
        <v>9287.9599609375</v>
      </c>
    </row>
    <row r="134" spans="1:11" ht="14.4" customHeight="1" x14ac:dyDescent="0.3">
      <c r="A134" s="507" t="s">
        <v>538</v>
      </c>
      <c r="B134" s="508" t="s">
        <v>539</v>
      </c>
      <c r="C134" s="509" t="s">
        <v>550</v>
      </c>
      <c r="D134" s="510" t="s">
        <v>551</v>
      </c>
      <c r="E134" s="509" t="s">
        <v>836</v>
      </c>
      <c r="F134" s="510" t="s">
        <v>837</v>
      </c>
      <c r="G134" s="509" t="s">
        <v>864</v>
      </c>
      <c r="H134" s="509" t="s">
        <v>865</v>
      </c>
      <c r="I134" s="512">
        <v>157300</v>
      </c>
      <c r="J134" s="512">
        <v>8</v>
      </c>
      <c r="K134" s="513">
        <v>1258400</v>
      </c>
    </row>
    <row r="135" spans="1:11" ht="14.4" customHeight="1" x14ac:dyDescent="0.3">
      <c r="A135" s="507" t="s">
        <v>538</v>
      </c>
      <c r="B135" s="508" t="s">
        <v>539</v>
      </c>
      <c r="C135" s="509" t="s">
        <v>550</v>
      </c>
      <c r="D135" s="510" t="s">
        <v>551</v>
      </c>
      <c r="E135" s="509" t="s">
        <v>836</v>
      </c>
      <c r="F135" s="510" t="s">
        <v>837</v>
      </c>
      <c r="G135" s="509" t="s">
        <v>866</v>
      </c>
      <c r="H135" s="509" t="s">
        <v>867</v>
      </c>
      <c r="I135" s="512">
        <v>5521.22998046875</v>
      </c>
      <c r="J135" s="512">
        <v>12</v>
      </c>
      <c r="K135" s="513">
        <v>66254.759765625</v>
      </c>
    </row>
    <row r="136" spans="1:11" ht="14.4" customHeight="1" x14ac:dyDescent="0.3">
      <c r="A136" s="507" t="s">
        <v>538</v>
      </c>
      <c r="B136" s="508" t="s">
        <v>539</v>
      </c>
      <c r="C136" s="509" t="s">
        <v>550</v>
      </c>
      <c r="D136" s="510" t="s">
        <v>551</v>
      </c>
      <c r="E136" s="509" t="s">
        <v>836</v>
      </c>
      <c r="F136" s="510" t="s">
        <v>837</v>
      </c>
      <c r="G136" s="509" t="s">
        <v>1092</v>
      </c>
      <c r="H136" s="509" t="s">
        <v>1093</v>
      </c>
      <c r="I136" s="512">
        <v>2480.5</v>
      </c>
      <c r="J136" s="512">
        <v>1</v>
      </c>
      <c r="K136" s="513">
        <v>2480.5</v>
      </c>
    </row>
    <row r="137" spans="1:11" ht="14.4" customHeight="1" x14ac:dyDescent="0.3">
      <c r="A137" s="507" t="s">
        <v>538</v>
      </c>
      <c r="B137" s="508" t="s">
        <v>539</v>
      </c>
      <c r="C137" s="509" t="s">
        <v>550</v>
      </c>
      <c r="D137" s="510" t="s">
        <v>551</v>
      </c>
      <c r="E137" s="509" t="s">
        <v>836</v>
      </c>
      <c r="F137" s="510" t="s">
        <v>837</v>
      </c>
      <c r="G137" s="509" t="s">
        <v>870</v>
      </c>
      <c r="H137" s="509" t="s">
        <v>871</v>
      </c>
      <c r="I137" s="512">
        <v>1161.5999755859375</v>
      </c>
      <c r="J137" s="512">
        <v>25</v>
      </c>
      <c r="K137" s="513">
        <v>29040</v>
      </c>
    </row>
    <row r="138" spans="1:11" ht="14.4" customHeight="1" x14ac:dyDescent="0.3">
      <c r="A138" s="507" t="s">
        <v>538</v>
      </c>
      <c r="B138" s="508" t="s">
        <v>539</v>
      </c>
      <c r="C138" s="509" t="s">
        <v>550</v>
      </c>
      <c r="D138" s="510" t="s">
        <v>551</v>
      </c>
      <c r="E138" s="509" t="s">
        <v>836</v>
      </c>
      <c r="F138" s="510" t="s">
        <v>837</v>
      </c>
      <c r="G138" s="509" t="s">
        <v>872</v>
      </c>
      <c r="H138" s="509" t="s">
        <v>873</v>
      </c>
      <c r="I138" s="512">
        <v>4247.10009765625</v>
      </c>
      <c r="J138" s="512">
        <v>1</v>
      </c>
      <c r="K138" s="513">
        <v>4247.10009765625</v>
      </c>
    </row>
    <row r="139" spans="1:11" ht="14.4" customHeight="1" x14ac:dyDescent="0.3">
      <c r="A139" s="507" t="s">
        <v>538</v>
      </c>
      <c r="B139" s="508" t="s">
        <v>539</v>
      </c>
      <c r="C139" s="509" t="s">
        <v>550</v>
      </c>
      <c r="D139" s="510" t="s">
        <v>551</v>
      </c>
      <c r="E139" s="509" t="s">
        <v>836</v>
      </c>
      <c r="F139" s="510" t="s">
        <v>837</v>
      </c>
      <c r="G139" s="509" t="s">
        <v>876</v>
      </c>
      <c r="H139" s="509" t="s">
        <v>877</v>
      </c>
      <c r="I139" s="512">
        <v>37824.6015625</v>
      </c>
      <c r="J139" s="512">
        <v>6</v>
      </c>
      <c r="K139" s="513">
        <v>226947.609375</v>
      </c>
    </row>
    <row r="140" spans="1:11" ht="14.4" customHeight="1" x14ac:dyDescent="0.3">
      <c r="A140" s="507" t="s">
        <v>538</v>
      </c>
      <c r="B140" s="508" t="s">
        <v>539</v>
      </c>
      <c r="C140" s="509" t="s">
        <v>550</v>
      </c>
      <c r="D140" s="510" t="s">
        <v>551</v>
      </c>
      <c r="E140" s="509" t="s">
        <v>836</v>
      </c>
      <c r="F140" s="510" t="s">
        <v>837</v>
      </c>
      <c r="G140" s="509" t="s">
        <v>1094</v>
      </c>
      <c r="H140" s="509" t="s">
        <v>1095</v>
      </c>
      <c r="I140" s="512">
        <v>3285.14990234375</v>
      </c>
      <c r="J140" s="512">
        <v>1</v>
      </c>
      <c r="K140" s="513">
        <v>3285.14990234375</v>
      </c>
    </row>
    <row r="141" spans="1:11" ht="14.4" customHeight="1" x14ac:dyDescent="0.3">
      <c r="A141" s="507" t="s">
        <v>538</v>
      </c>
      <c r="B141" s="508" t="s">
        <v>539</v>
      </c>
      <c r="C141" s="509" t="s">
        <v>550</v>
      </c>
      <c r="D141" s="510" t="s">
        <v>551</v>
      </c>
      <c r="E141" s="509" t="s">
        <v>836</v>
      </c>
      <c r="F141" s="510" t="s">
        <v>837</v>
      </c>
      <c r="G141" s="509" t="s">
        <v>878</v>
      </c>
      <c r="H141" s="509" t="s">
        <v>879</v>
      </c>
      <c r="I141" s="512">
        <v>4719</v>
      </c>
      <c r="J141" s="512">
        <v>1</v>
      </c>
      <c r="K141" s="513">
        <v>4719</v>
      </c>
    </row>
    <row r="142" spans="1:11" ht="14.4" customHeight="1" x14ac:dyDescent="0.3">
      <c r="A142" s="507" t="s">
        <v>538</v>
      </c>
      <c r="B142" s="508" t="s">
        <v>539</v>
      </c>
      <c r="C142" s="509" t="s">
        <v>550</v>
      </c>
      <c r="D142" s="510" t="s">
        <v>551</v>
      </c>
      <c r="E142" s="509" t="s">
        <v>836</v>
      </c>
      <c r="F142" s="510" t="s">
        <v>837</v>
      </c>
      <c r="G142" s="509" t="s">
        <v>880</v>
      </c>
      <c r="H142" s="509" t="s">
        <v>881</v>
      </c>
      <c r="I142" s="512">
        <v>51425</v>
      </c>
      <c r="J142" s="512">
        <v>7</v>
      </c>
      <c r="K142" s="513">
        <v>359975</v>
      </c>
    </row>
    <row r="143" spans="1:11" ht="14.4" customHeight="1" x14ac:dyDescent="0.3">
      <c r="A143" s="507" t="s">
        <v>538</v>
      </c>
      <c r="B143" s="508" t="s">
        <v>539</v>
      </c>
      <c r="C143" s="509" t="s">
        <v>550</v>
      </c>
      <c r="D143" s="510" t="s">
        <v>551</v>
      </c>
      <c r="E143" s="509" t="s">
        <v>836</v>
      </c>
      <c r="F143" s="510" t="s">
        <v>837</v>
      </c>
      <c r="G143" s="509" t="s">
        <v>882</v>
      </c>
      <c r="H143" s="509" t="s">
        <v>883</v>
      </c>
      <c r="I143" s="512">
        <v>5115.8798828125</v>
      </c>
      <c r="J143" s="512">
        <v>3</v>
      </c>
      <c r="K143" s="513">
        <v>15347.6396484375</v>
      </c>
    </row>
    <row r="144" spans="1:11" ht="14.4" customHeight="1" x14ac:dyDescent="0.3">
      <c r="A144" s="507" t="s">
        <v>538</v>
      </c>
      <c r="B144" s="508" t="s">
        <v>539</v>
      </c>
      <c r="C144" s="509" t="s">
        <v>550</v>
      </c>
      <c r="D144" s="510" t="s">
        <v>551</v>
      </c>
      <c r="E144" s="509" t="s">
        <v>836</v>
      </c>
      <c r="F144" s="510" t="s">
        <v>837</v>
      </c>
      <c r="G144" s="509" t="s">
        <v>1096</v>
      </c>
      <c r="H144" s="509" t="s">
        <v>1097</v>
      </c>
      <c r="I144" s="512">
        <v>2227.610107421875</v>
      </c>
      <c r="J144" s="512">
        <v>1</v>
      </c>
      <c r="K144" s="513">
        <v>2227.610107421875</v>
      </c>
    </row>
    <row r="145" spans="1:11" ht="14.4" customHeight="1" x14ac:dyDescent="0.3">
      <c r="A145" s="507" t="s">
        <v>538</v>
      </c>
      <c r="B145" s="508" t="s">
        <v>539</v>
      </c>
      <c r="C145" s="509" t="s">
        <v>550</v>
      </c>
      <c r="D145" s="510" t="s">
        <v>551</v>
      </c>
      <c r="E145" s="509" t="s">
        <v>836</v>
      </c>
      <c r="F145" s="510" t="s">
        <v>837</v>
      </c>
      <c r="G145" s="509" t="s">
        <v>886</v>
      </c>
      <c r="H145" s="509" t="s">
        <v>887</v>
      </c>
      <c r="I145" s="512">
        <v>9952.25</v>
      </c>
      <c r="J145" s="512">
        <v>16</v>
      </c>
      <c r="K145" s="513">
        <v>159236</v>
      </c>
    </row>
    <row r="146" spans="1:11" ht="14.4" customHeight="1" x14ac:dyDescent="0.3">
      <c r="A146" s="507" t="s">
        <v>538</v>
      </c>
      <c r="B146" s="508" t="s">
        <v>539</v>
      </c>
      <c r="C146" s="509" t="s">
        <v>550</v>
      </c>
      <c r="D146" s="510" t="s">
        <v>551</v>
      </c>
      <c r="E146" s="509" t="s">
        <v>836</v>
      </c>
      <c r="F146" s="510" t="s">
        <v>837</v>
      </c>
      <c r="G146" s="509" t="s">
        <v>888</v>
      </c>
      <c r="H146" s="509" t="s">
        <v>889</v>
      </c>
      <c r="I146" s="512">
        <v>1988.030029296875</v>
      </c>
      <c r="J146" s="512">
        <v>6</v>
      </c>
      <c r="K146" s="513">
        <v>11928.18017578125</v>
      </c>
    </row>
    <row r="147" spans="1:11" ht="14.4" customHeight="1" x14ac:dyDescent="0.3">
      <c r="A147" s="507" t="s">
        <v>538</v>
      </c>
      <c r="B147" s="508" t="s">
        <v>539</v>
      </c>
      <c r="C147" s="509" t="s">
        <v>550</v>
      </c>
      <c r="D147" s="510" t="s">
        <v>551</v>
      </c>
      <c r="E147" s="509" t="s">
        <v>836</v>
      </c>
      <c r="F147" s="510" t="s">
        <v>837</v>
      </c>
      <c r="G147" s="509" t="s">
        <v>1098</v>
      </c>
      <c r="H147" s="509" t="s">
        <v>1099</v>
      </c>
      <c r="I147" s="512">
        <v>2994.75</v>
      </c>
      <c r="J147" s="512">
        <v>2</v>
      </c>
      <c r="K147" s="513">
        <v>5989.5</v>
      </c>
    </row>
    <row r="148" spans="1:11" ht="14.4" customHeight="1" x14ac:dyDescent="0.3">
      <c r="A148" s="507" t="s">
        <v>538</v>
      </c>
      <c r="B148" s="508" t="s">
        <v>539</v>
      </c>
      <c r="C148" s="509" t="s">
        <v>550</v>
      </c>
      <c r="D148" s="510" t="s">
        <v>551</v>
      </c>
      <c r="E148" s="509" t="s">
        <v>836</v>
      </c>
      <c r="F148" s="510" t="s">
        <v>837</v>
      </c>
      <c r="G148" s="509" t="s">
        <v>1100</v>
      </c>
      <c r="H148" s="509" t="s">
        <v>1101</v>
      </c>
      <c r="I148" s="512">
        <v>23159.400390625</v>
      </c>
      <c r="J148" s="512">
        <v>18</v>
      </c>
      <c r="K148" s="513">
        <v>416869.20703125</v>
      </c>
    </row>
    <row r="149" spans="1:11" ht="14.4" customHeight="1" x14ac:dyDescent="0.3">
      <c r="A149" s="507" t="s">
        <v>538</v>
      </c>
      <c r="B149" s="508" t="s">
        <v>539</v>
      </c>
      <c r="C149" s="509" t="s">
        <v>550</v>
      </c>
      <c r="D149" s="510" t="s">
        <v>551</v>
      </c>
      <c r="E149" s="509" t="s">
        <v>836</v>
      </c>
      <c r="F149" s="510" t="s">
        <v>837</v>
      </c>
      <c r="G149" s="509" t="s">
        <v>1102</v>
      </c>
      <c r="H149" s="509" t="s">
        <v>1103</v>
      </c>
      <c r="I149" s="512">
        <v>1815.4033203125</v>
      </c>
      <c r="J149" s="512">
        <v>3</v>
      </c>
      <c r="K149" s="513">
        <v>5446.2099609375</v>
      </c>
    </row>
    <row r="150" spans="1:11" ht="14.4" customHeight="1" x14ac:dyDescent="0.3">
      <c r="A150" s="507" t="s">
        <v>538</v>
      </c>
      <c r="B150" s="508" t="s">
        <v>539</v>
      </c>
      <c r="C150" s="509" t="s">
        <v>550</v>
      </c>
      <c r="D150" s="510" t="s">
        <v>551</v>
      </c>
      <c r="E150" s="509" t="s">
        <v>836</v>
      </c>
      <c r="F150" s="510" t="s">
        <v>837</v>
      </c>
      <c r="G150" s="509" t="s">
        <v>890</v>
      </c>
      <c r="H150" s="509" t="s">
        <v>891</v>
      </c>
      <c r="I150" s="512">
        <v>1724.2360229492187</v>
      </c>
      <c r="J150" s="512">
        <v>20</v>
      </c>
      <c r="K150" s="513">
        <v>34484.720703125</v>
      </c>
    </row>
    <row r="151" spans="1:11" ht="14.4" customHeight="1" x14ac:dyDescent="0.3">
      <c r="A151" s="507" t="s">
        <v>538</v>
      </c>
      <c r="B151" s="508" t="s">
        <v>539</v>
      </c>
      <c r="C151" s="509" t="s">
        <v>550</v>
      </c>
      <c r="D151" s="510" t="s">
        <v>551</v>
      </c>
      <c r="E151" s="509" t="s">
        <v>836</v>
      </c>
      <c r="F151" s="510" t="s">
        <v>837</v>
      </c>
      <c r="G151" s="509" t="s">
        <v>1104</v>
      </c>
      <c r="H151" s="509" t="s">
        <v>1105</v>
      </c>
      <c r="I151" s="512">
        <v>12.304971422467913</v>
      </c>
      <c r="J151" s="512">
        <v>210</v>
      </c>
      <c r="K151" s="513">
        <v>2584.0899963378906</v>
      </c>
    </row>
    <row r="152" spans="1:11" ht="14.4" customHeight="1" x14ac:dyDescent="0.3">
      <c r="A152" s="507" t="s">
        <v>538</v>
      </c>
      <c r="B152" s="508" t="s">
        <v>539</v>
      </c>
      <c r="C152" s="509" t="s">
        <v>550</v>
      </c>
      <c r="D152" s="510" t="s">
        <v>551</v>
      </c>
      <c r="E152" s="509" t="s">
        <v>836</v>
      </c>
      <c r="F152" s="510" t="s">
        <v>837</v>
      </c>
      <c r="G152" s="509" t="s">
        <v>1106</v>
      </c>
      <c r="H152" s="509" t="s">
        <v>1107</v>
      </c>
      <c r="I152" s="512">
        <v>344.07998657226562</v>
      </c>
      <c r="J152" s="512">
        <v>72</v>
      </c>
      <c r="K152" s="513">
        <v>24773.759765625</v>
      </c>
    </row>
    <row r="153" spans="1:11" ht="14.4" customHeight="1" x14ac:dyDescent="0.3">
      <c r="A153" s="507" t="s">
        <v>538</v>
      </c>
      <c r="B153" s="508" t="s">
        <v>539</v>
      </c>
      <c r="C153" s="509" t="s">
        <v>550</v>
      </c>
      <c r="D153" s="510" t="s">
        <v>551</v>
      </c>
      <c r="E153" s="509" t="s">
        <v>836</v>
      </c>
      <c r="F153" s="510" t="s">
        <v>837</v>
      </c>
      <c r="G153" s="509" t="s">
        <v>1108</v>
      </c>
      <c r="H153" s="509" t="s">
        <v>1109</v>
      </c>
      <c r="I153" s="512">
        <v>9501.2998046875</v>
      </c>
      <c r="J153" s="512">
        <v>2</v>
      </c>
      <c r="K153" s="513">
        <v>19002.599609375</v>
      </c>
    </row>
    <row r="154" spans="1:11" ht="14.4" customHeight="1" x14ac:dyDescent="0.3">
      <c r="A154" s="507" t="s">
        <v>538</v>
      </c>
      <c r="B154" s="508" t="s">
        <v>539</v>
      </c>
      <c r="C154" s="509" t="s">
        <v>550</v>
      </c>
      <c r="D154" s="510" t="s">
        <v>551</v>
      </c>
      <c r="E154" s="509" t="s">
        <v>836</v>
      </c>
      <c r="F154" s="510" t="s">
        <v>837</v>
      </c>
      <c r="G154" s="509" t="s">
        <v>1110</v>
      </c>
      <c r="H154" s="509" t="s">
        <v>1111</v>
      </c>
      <c r="I154" s="512">
        <v>2035.5</v>
      </c>
      <c r="J154" s="512">
        <v>1</v>
      </c>
      <c r="K154" s="513">
        <v>2035.5</v>
      </c>
    </row>
    <row r="155" spans="1:11" ht="14.4" customHeight="1" x14ac:dyDescent="0.3">
      <c r="A155" s="507" t="s">
        <v>538</v>
      </c>
      <c r="B155" s="508" t="s">
        <v>539</v>
      </c>
      <c r="C155" s="509" t="s">
        <v>550</v>
      </c>
      <c r="D155" s="510" t="s">
        <v>551</v>
      </c>
      <c r="E155" s="509" t="s">
        <v>836</v>
      </c>
      <c r="F155" s="510" t="s">
        <v>837</v>
      </c>
      <c r="G155" s="509" t="s">
        <v>1112</v>
      </c>
      <c r="H155" s="509" t="s">
        <v>1113</v>
      </c>
      <c r="I155" s="512">
        <v>208.1199951171875</v>
      </c>
      <c r="J155" s="512">
        <v>2</v>
      </c>
      <c r="K155" s="513">
        <v>416.239990234375</v>
      </c>
    </row>
    <row r="156" spans="1:11" ht="14.4" customHeight="1" x14ac:dyDescent="0.3">
      <c r="A156" s="507" t="s">
        <v>538</v>
      </c>
      <c r="B156" s="508" t="s">
        <v>539</v>
      </c>
      <c r="C156" s="509" t="s">
        <v>550</v>
      </c>
      <c r="D156" s="510" t="s">
        <v>551</v>
      </c>
      <c r="E156" s="509" t="s">
        <v>836</v>
      </c>
      <c r="F156" s="510" t="s">
        <v>837</v>
      </c>
      <c r="G156" s="509" t="s">
        <v>956</v>
      </c>
      <c r="H156" s="509" t="s">
        <v>957</v>
      </c>
      <c r="I156" s="512">
        <v>2917.550048828125</v>
      </c>
      <c r="J156" s="512">
        <v>1</v>
      </c>
      <c r="K156" s="513">
        <v>2917.550048828125</v>
      </c>
    </row>
    <row r="157" spans="1:11" ht="14.4" customHeight="1" x14ac:dyDescent="0.3">
      <c r="A157" s="507" t="s">
        <v>538</v>
      </c>
      <c r="B157" s="508" t="s">
        <v>539</v>
      </c>
      <c r="C157" s="509" t="s">
        <v>550</v>
      </c>
      <c r="D157" s="510" t="s">
        <v>551</v>
      </c>
      <c r="E157" s="509" t="s">
        <v>836</v>
      </c>
      <c r="F157" s="510" t="s">
        <v>837</v>
      </c>
      <c r="G157" s="509" t="s">
        <v>1114</v>
      </c>
      <c r="H157" s="509" t="s">
        <v>1115</v>
      </c>
      <c r="I157" s="512">
        <v>2571.75</v>
      </c>
      <c r="J157" s="512">
        <v>1</v>
      </c>
      <c r="K157" s="513">
        <v>2571.75</v>
      </c>
    </row>
    <row r="158" spans="1:11" ht="14.4" customHeight="1" x14ac:dyDescent="0.3">
      <c r="A158" s="507" t="s">
        <v>538</v>
      </c>
      <c r="B158" s="508" t="s">
        <v>539</v>
      </c>
      <c r="C158" s="509" t="s">
        <v>550</v>
      </c>
      <c r="D158" s="510" t="s">
        <v>551</v>
      </c>
      <c r="E158" s="509" t="s">
        <v>836</v>
      </c>
      <c r="F158" s="510" t="s">
        <v>837</v>
      </c>
      <c r="G158" s="509" t="s">
        <v>1116</v>
      </c>
      <c r="H158" s="509" t="s">
        <v>1117</v>
      </c>
      <c r="I158" s="512">
        <v>1421.4000244140625</v>
      </c>
      <c r="J158" s="512">
        <v>1</v>
      </c>
      <c r="K158" s="513">
        <v>1421.4000244140625</v>
      </c>
    </row>
    <row r="159" spans="1:11" ht="14.4" customHeight="1" x14ac:dyDescent="0.3">
      <c r="A159" s="507" t="s">
        <v>538</v>
      </c>
      <c r="B159" s="508" t="s">
        <v>539</v>
      </c>
      <c r="C159" s="509" t="s">
        <v>550</v>
      </c>
      <c r="D159" s="510" t="s">
        <v>551</v>
      </c>
      <c r="E159" s="509" t="s">
        <v>836</v>
      </c>
      <c r="F159" s="510" t="s">
        <v>837</v>
      </c>
      <c r="G159" s="509" t="s">
        <v>1118</v>
      </c>
      <c r="H159" s="509" t="s">
        <v>1119</v>
      </c>
      <c r="I159" s="512">
        <v>3318.7900390625</v>
      </c>
      <c r="J159" s="512">
        <v>1</v>
      </c>
      <c r="K159" s="513">
        <v>3318.7900390625</v>
      </c>
    </row>
    <row r="160" spans="1:11" ht="14.4" customHeight="1" x14ac:dyDescent="0.3">
      <c r="A160" s="507" t="s">
        <v>538</v>
      </c>
      <c r="B160" s="508" t="s">
        <v>539</v>
      </c>
      <c r="C160" s="509" t="s">
        <v>550</v>
      </c>
      <c r="D160" s="510" t="s">
        <v>551</v>
      </c>
      <c r="E160" s="509" t="s">
        <v>836</v>
      </c>
      <c r="F160" s="510" t="s">
        <v>837</v>
      </c>
      <c r="G160" s="509" t="s">
        <v>1120</v>
      </c>
      <c r="H160" s="509" t="s">
        <v>1121</v>
      </c>
      <c r="I160" s="512">
        <v>3261.39990234375</v>
      </c>
      <c r="J160" s="512">
        <v>1</v>
      </c>
      <c r="K160" s="513">
        <v>3261.39990234375</v>
      </c>
    </row>
    <row r="161" spans="1:11" ht="14.4" customHeight="1" x14ac:dyDescent="0.3">
      <c r="A161" s="507" t="s">
        <v>538</v>
      </c>
      <c r="B161" s="508" t="s">
        <v>539</v>
      </c>
      <c r="C161" s="509" t="s">
        <v>550</v>
      </c>
      <c r="D161" s="510" t="s">
        <v>551</v>
      </c>
      <c r="E161" s="509" t="s">
        <v>836</v>
      </c>
      <c r="F161" s="510" t="s">
        <v>837</v>
      </c>
      <c r="G161" s="509" t="s">
        <v>1122</v>
      </c>
      <c r="H161" s="509" t="s">
        <v>1123</v>
      </c>
      <c r="I161" s="512">
        <v>1876.800048828125</v>
      </c>
      <c r="J161" s="512">
        <v>2</v>
      </c>
      <c r="K161" s="513">
        <v>3753.60009765625</v>
      </c>
    </row>
    <row r="162" spans="1:11" ht="14.4" customHeight="1" x14ac:dyDescent="0.3">
      <c r="A162" s="507" t="s">
        <v>538</v>
      </c>
      <c r="B162" s="508" t="s">
        <v>539</v>
      </c>
      <c r="C162" s="509" t="s">
        <v>550</v>
      </c>
      <c r="D162" s="510" t="s">
        <v>551</v>
      </c>
      <c r="E162" s="509" t="s">
        <v>836</v>
      </c>
      <c r="F162" s="510" t="s">
        <v>837</v>
      </c>
      <c r="G162" s="509" t="s">
        <v>1124</v>
      </c>
      <c r="H162" s="509" t="s">
        <v>1125</v>
      </c>
      <c r="I162" s="512">
        <v>1876.800048828125</v>
      </c>
      <c r="J162" s="512">
        <v>1</v>
      </c>
      <c r="K162" s="513">
        <v>1876.800048828125</v>
      </c>
    </row>
    <row r="163" spans="1:11" ht="14.4" customHeight="1" x14ac:dyDescent="0.3">
      <c r="A163" s="507" t="s">
        <v>538</v>
      </c>
      <c r="B163" s="508" t="s">
        <v>539</v>
      </c>
      <c r="C163" s="509" t="s">
        <v>550</v>
      </c>
      <c r="D163" s="510" t="s">
        <v>551</v>
      </c>
      <c r="E163" s="509" t="s">
        <v>836</v>
      </c>
      <c r="F163" s="510" t="s">
        <v>837</v>
      </c>
      <c r="G163" s="509" t="s">
        <v>1126</v>
      </c>
      <c r="H163" s="509" t="s">
        <v>1127</v>
      </c>
      <c r="I163" s="512">
        <v>2875</v>
      </c>
      <c r="J163" s="512">
        <v>1</v>
      </c>
      <c r="K163" s="513">
        <v>2875</v>
      </c>
    </row>
    <row r="164" spans="1:11" ht="14.4" customHeight="1" x14ac:dyDescent="0.3">
      <c r="A164" s="507" t="s">
        <v>538</v>
      </c>
      <c r="B164" s="508" t="s">
        <v>539</v>
      </c>
      <c r="C164" s="509" t="s">
        <v>550</v>
      </c>
      <c r="D164" s="510" t="s">
        <v>551</v>
      </c>
      <c r="E164" s="509" t="s">
        <v>836</v>
      </c>
      <c r="F164" s="510" t="s">
        <v>837</v>
      </c>
      <c r="G164" s="509" t="s">
        <v>1128</v>
      </c>
      <c r="H164" s="509" t="s">
        <v>1129</v>
      </c>
      <c r="I164" s="512">
        <v>126428.846875</v>
      </c>
      <c r="J164" s="512">
        <v>5</v>
      </c>
      <c r="K164" s="513">
        <v>632144.234375</v>
      </c>
    </row>
    <row r="165" spans="1:11" ht="14.4" customHeight="1" x14ac:dyDescent="0.3">
      <c r="A165" s="507" t="s">
        <v>538</v>
      </c>
      <c r="B165" s="508" t="s">
        <v>539</v>
      </c>
      <c r="C165" s="509" t="s">
        <v>550</v>
      </c>
      <c r="D165" s="510" t="s">
        <v>551</v>
      </c>
      <c r="E165" s="509" t="s">
        <v>836</v>
      </c>
      <c r="F165" s="510" t="s">
        <v>837</v>
      </c>
      <c r="G165" s="509" t="s">
        <v>964</v>
      </c>
      <c r="H165" s="509" t="s">
        <v>965</v>
      </c>
      <c r="I165" s="512">
        <v>82026.3515625</v>
      </c>
      <c r="J165" s="512">
        <v>2</v>
      </c>
      <c r="K165" s="513">
        <v>164052.703125</v>
      </c>
    </row>
    <row r="166" spans="1:11" ht="14.4" customHeight="1" x14ac:dyDescent="0.3">
      <c r="A166" s="507" t="s">
        <v>538</v>
      </c>
      <c r="B166" s="508" t="s">
        <v>539</v>
      </c>
      <c r="C166" s="509" t="s">
        <v>550</v>
      </c>
      <c r="D166" s="510" t="s">
        <v>551</v>
      </c>
      <c r="E166" s="509" t="s">
        <v>836</v>
      </c>
      <c r="F166" s="510" t="s">
        <v>837</v>
      </c>
      <c r="G166" s="509" t="s">
        <v>1130</v>
      </c>
      <c r="H166" s="509" t="s">
        <v>1131</v>
      </c>
      <c r="I166" s="512">
        <v>1144.47998046875</v>
      </c>
      <c r="J166" s="512">
        <v>40</v>
      </c>
      <c r="K166" s="513">
        <v>45779.19921875</v>
      </c>
    </row>
    <row r="167" spans="1:11" ht="14.4" customHeight="1" x14ac:dyDescent="0.3">
      <c r="A167" s="507" t="s">
        <v>538</v>
      </c>
      <c r="B167" s="508" t="s">
        <v>539</v>
      </c>
      <c r="C167" s="509" t="s">
        <v>550</v>
      </c>
      <c r="D167" s="510" t="s">
        <v>551</v>
      </c>
      <c r="E167" s="509" t="s">
        <v>836</v>
      </c>
      <c r="F167" s="510" t="s">
        <v>837</v>
      </c>
      <c r="G167" s="509" t="s">
        <v>980</v>
      </c>
      <c r="H167" s="509" t="s">
        <v>981</v>
      </c>
      <c r="I167" s="512">
        <v>3579.610107421875</v>
      </c>
      <c r="J167" s="512">
        <v>6</v>
      </c>
      <c r="K167" s="513">
        <v>21477.66064453125</v>
      </c>
    </row>
    <row r="168" spans="1:11" ht="14.4" customHeight="1" x14ac:dyDescent="0.3">
      <c r="A168" s="507" t="s">
        <v>538</v>
      </c>
      <c r="B168" s="508" t="s">
        <v>539</v>
      </c>
      <c r="C168" s="509" t="s">
        <v>550</v>
      </c>
      <c r="D168" s="510" t="s">
        <v>551</v>
      </c>
      <c r="E168" s="509" t="s">
        <v>836</v>
      </c>
      <c r="F168" s="510" t="s">
        <v>837</v>
      </c>
      <c r="G168" s="509" t="s">
        <v>986</v>
      </c>
      <c r="H168" s="509" t="s">
        <v>987</v>
      </c>
      <c r="I168" s="512">
        <v>102952.140625</v>
      </c>
      <c r="J168" s="512">
        <v>1</v>
      </c>
      <c r="K168" s="513">
        <v>102952.140625</v>
      </c>
    </row>
    <row r="169" spans="1:11" ht="14.4" customHeight="1" x14ac:dyDescent="0.3">
      <c r="A169" s="507" t="s">
        <v>538</v>
      </c>
      <c r="B169" s="508" t="s">
        <v>539</v>
      </c>
      <c r="C169" s="509" t="s">
        <v>550</v>
      </c>
      <c r="D169" s="510" t="s">
        <v>551</v>
      </c>
      <c r="E169" s="509" t="s">
        <v>836</v>
      </c>
      <c r="F169" s="510" t="s">
        <v>837</v>
      </c>
      <c r="G169" s="509" t="s">
        <v>1132</v>
      </c>
      <c r="H169" s="509" t="s">
        <v>1133</v>
      </c>
      <c r="I169" s="512">
        <v>341.56564618341469</v>
      </c>
      <c r="J169" s="512">
        <v>3</v>
      </c>
      <c r="K169" s="513">
        <v>1024.6969385502441</v>
      </c>
    </row>
    <row r="170" spans="1:11" ht="14.4" customHeight="1" x14ac:dyDescent="0.3">
      <c r="A170" s="507" t="s">
        <v>538</v>
      </c>
      <c r="B170" s="508" t="s">
        <v>539</v>
      </c>
      <c r="C170" s="509" t="s">
        <v>550</v>
      </c>
      <c r="D170" s="510" t="s">
        <v>551</v>
      </c>
      <c r="E170" s="509" t="s">
        <v>836</v>
      </c>
      <c r="F170" s="510" t="s">
        <v>837</v>
      </c>
      <c r="G170" s="509" t="s">
        <v>1006</v>
      </c>
      <c r="H170" s="509" t="s">
        <v>1007</v>
      </c>
      <c r="I170" s="512">
        <v>2123.550048828125</v>
      </c>
      <c r="J170" s="512">
        <v>4</v>
      </c>
      <c r="K170" s="513">
        <v>8494.2001953125</v>
      </c>
    </row>
    <row r="171" spans="1:11" ht="14.4" customHeight="1" x14ac:dyDescent="0.3">
      <c r="A171" s="507" t="s">
        <v>538</v>
      </c>
      <c r="B171" s="508" t="s">
        <v>539</v>
      </c>
      <c r="C171" s="509" t="s">
        <v>550</v>
      </c>
      <c r="D171" s="510" t="s">
        <v>551</v>
      </c>
      <c r="E171" s="509" t="s">
        <v>836</v>
      </c>
      <c r="F171" s="510" t="s">
        <v>837</v>
      </c>
      <c r="G171" s="509" t="s">
        <v>1134</v>
      </c>
      <c r="H171" s="509" t="s">
        <v>1135</v>
      </c>
      <c r="I171" s="512">
        <v>5520</v>
      </c>
      <c r="J171" s="512">
        <v>3</v>
      </c>
      <c r="K171" s="513">
        <v>16560</v>
      </c>
    </row>
    <row r="172" spans="1:11" ht="14.4" customHeight="1" x14ac:dyDescent="0.3">
      <c r="A172" s="507" t="s">
        <v>538</v>
      </c>
      <c r="B172" s="508" t="s">
        <v>539</v>
      </c>
      <c r="C172" s="509" t="s">
        <v>550</v>
      </c>
      <c r="D172" s="510" t="s">
        <v>551</v>
      </c>
      <c r="E172" s="509" t="s">
        <v>836</v>
      </c>
      <c r="F172" s="510" t="s">
        <v>837</v>
      </c>
      <c r="G172" s="509" t="s">
        <v>1136</v>
      </c>
      <c r="H172" s="509" t="s">
        <v>1137</v>
      </c>
      <c r="I172" s="512">
        <v>300</v>
      </c>
      <c r="J172" s="512">
        <v>1</v>
      </c>
      <c r="K172" s="513">
        <v>300</v>
      </c>
    </row>
    <row r="173" spans="1:11" ht="14.4" customHeight="1" x14ac:dyDescent="0.3">
      <c r="A173" s="507" t="s">
        <v>538</v>
      </c>
      <c r="B173" s="508" t="s">
        <v>539</v>
      </c>
      <c r="C173" s="509" t="s">
        <v>550</v>
      </c>
      <c r="D173" s="510" t="s">
        <v>551</v>
      </c>
      <c r="E173" s="509" t="s">
        <v>836</v>
      </c>
      <c r="F173" s="510" t="s">
        <v>837</v>
      </c>
      <c r="G173" s="509" t="s">
        <v>1024</v>
      </c>
      <c r="H173" s="509" t="s">
        <v>1025</v>
      </c>
      <c r="I173" s="512">
        <v>1254.530029296875</v>
      </c>
      <c r="J173" s="512">
        <v>6</v>
      </c>
      <c r="K173" s="513">
        <v>7527.169921875</v>
      </c>
    </row>
    <row r="174" spans="1:11" ht="14.4" customHeight="1" x14ac:dyDescent="0.3">
      <c r="A174" s="507" t="s">
        <v>538</v>
      </c>
      <c r="B174" s="508" t="s">
        <v>539</v>
      </c>
      <c r="C174" s="509" t="s">
        <v>550</v>
      </c>
      <c r="D174" s="510" t="s">
        <v>551</v>
      </c>
      <c r="E174" s="509" t="s">
        <v>836</v>
      </c>
      <c r="F174" s="510" t="s">
        <v>837</v>
      </c>
      <c r="G174" s="509" t="s">
        <v>1138</v>
      </c>
      <c r="H174" s="509" t="s">
        <v>1139</v>
      </c>
      <c r="I174" s="512">
        <v>0.49930000305175781</v>
      </c>
      <c r="J174" s="512">
        <v>3000</v>
      </c>
      <c r="K174" s="513">
        <v>1498</v>
      </c>
    </row>
    <row r="175" spans="1:11" ht="14.4" customHeight="1" x14ac:dyDescent="0.3">
      <c r="A175" s="507" t="s">
        <v>538</v>
      </c>
      <c r="B175" s="508" t="s">
        <v>539</v>
      </c>
      <c r="C175" s="509" t="s">
        <v>550</v>
      </c>
      <c r="D175" s="510" t="s">
        <v>551</v>
      </c>
      <c r="E175" s="509" t="s">
        <v>836</v>
      </c>
      <c r="F175" s="510" t="s">
        <v>837</v>
      </c>
      <c r="G175" s="509" t="s">
        <v>1140</v>
      </c>
      <c r="H175" s="509" t="s">
        <v>1141</v>
      </c>
      <c r="I175" s="512">
        <v>515.46</v>
      </c>
      <c r="J175" s="512">
        <v>2</v>
      </c>
      <c r="K175" s="513">
        <v>1030.92</v>
      </c>
    </row>
    <row r="176" spans="1:11" ht="14.4" customHeight="1" x14ac:dyDescent="0.3">
      <c r="A176" s="507" t="s">
        <v>538</v>
      </c>
      <c r="B176" s="508" t="s">
        <v>539</v>
      </c>
      <c r="C176" s="509" t="s">
        <v>550</v>
      </c>
      <c r="D176" s="510" t="s">
        <v>551</v>
      </c>
      <c r="E176" s="509" t="s">
        <v>836</v>
      </c>
      <c r="F176" s="510" t="s">
        <v>837</v>
      </c>
      <c r="G176" s="509" t="s">
        <v>1142</v>
      </c>
      <c r="H176" s="509" t="s">
        <v>1143</v>
      </c>
      <c r="I176" s="512">
        <v>1207.58</v>
      </c>
      <c r="J176" s="512">
        <v>1</v>
      </c>
      <c r="K176" s="513">
        <v>1207.58</v>
      </c>
    </row>
    <row r="177" spans="1:11" ht="14.4" customHeight="1" x14ac:dyDescent="0.3">
      <c r="A177" s="507" t="s">
        <v>538</v>
      </c>
      <c r="B177" s="508" t="s">
        <v>539</v>
      </c>
      <c r="C177" s="509" t="s">
        <v>550</v>
      </c>
      <c r="D177" s="510" t="s">
        <v>551</v>
      </c>
      <c r="E177" s="509" t="s">
        <v>836</v>
      </c>
      <c r="F177" s="510" t="s">
        <v>837</v>
      </c>
      <c r="G177" s="509" t="s">
        <v>1144</v>
      </c>
      <c r="H177" s="509" t="s">
        <v>1145</v>
      </c>
      <c r="I177" s="512">
        <v>17.545275211334229</v>
      </c>
      <c r="J177" s="512">
        <v>240</v>
      </c>
      <c r="K177" s="513">
        <v>4210.8700561523437</v>
      </c>
    </row>
    <row r="178" spans="1:11" ht="14.4" customHeight="1" x14ac:dyDescent="0.3">
      <c r="A178" s="507" t="s">
        <v>538</v>
      </c>
      <c r="B178" s="508" t="s">
        <v>539</v>
      </c>
      <c r="C178" s="509" t="s">
        <v>550</v>
      </c>
      <c r="D178" s="510" t="s">
        <v>551</v>
      </c>
      <c r="E178" s="509" t="s">
        <v>836</v>
      </c>
      <c r="F178" s="510" t="s">
        <v>837</v>
      </c>
      <c r="G178" s="509" t="s">
        <v>1036</v>
      </c>
      <c r="H178" s="509" t="s">
        <v>1037</v>
      </c>
      <c r="I178" s="512">
        <v>6823.438232421875</v>
      </c>
      <c r="J178" s="512">
        <v>6</v>
      </c>
      <c r="K178" s="513">
        <v>40940.630859375</v>
      </c>
    </row>
    <row r="179" spans="1:11" ht="14.4" customHeight="1" x14ac:dyDescent="0.3">
      <c r="A179" s="507" t="s">
        <v>538</v>
      </c>
      <c r="B179" s="508" t="s">
        <v>539</v>
      </c>
      <c r="C179" s="509" t="s">
        <v>550</v>
      </c>
      <c r="D179" s="510" t="s">
        <v>551</v>
      </c>
      <c r="E179" s="509" t="s">
        <v>836</v>
      </c>
      <c r="F179" s="510" t="s">
        <v>837</v>
      </c>
      <c r="G179" s="509" t="s">
        <v>1146</v>
      </c>
      <c r="H179" s="509" t="s">
        <v>1147</v>
      </c>
      <c r="I179" s="512">
        <v>1421.4000244140625</v>
      </c>
      <c r="J179" s="512">
        <v>1</v>
      </c>
      <c r="K179" s="513">
        <v>1421.4000244140625</v>
      </c>
    </row>
    <row r="180" spans="1:11" ht="14.4" customHeight="1" x14ac:dyDescent="0.3">
      <c r="A180" s="507" t="s">
        <v>538</v>
      </c>
      <c r="B180" s="508" t="s">
        <v>539</v>
      </c>
      <c r="C180" s="509" t="s">
        <v>550</v>
      </c>
      <c r="D180" s="510" t="s">
        <v>551</v>
      </c>
      <c r="E180" s="509" t="s">
        <v>836</v>
      </c>
      <c r="F180" s="510" t="s">
        <v>837</v>
      </c>
      <c r="G180" s="509" t="s">
        <v>1148</v>
      </c>
      <c r="H180" s="509" t="s">
        <v>1149</v>
      </c>
      <c r="I180" s="512">
        <v>1568.0799560546875</v>
      </c>
      <c r="J180" s="512">
        <v>1</v>
      </c>
      <c r="K180" s="513">
        <v>1568.0799560546875</v>
      </c>
    </row>
    <row r="181" spans="1:11" ht="14.4" customHeight="1" x14ac:dyDescent="0.3">
      <c r="A181" s="507" t="s">
        <v>538</v>
      </c>
      <c r="B181" s="508" t="s">
        <v>539</v>
      </c>
      <c r="C181" s="509" t="s">
        <v>550</v>
      </c>
      <c r="D181" s="510" t="s">
        <v>551</v>
      </c>
      <c r="E181" s="509" t="s">
        <v>836</v>
      </c>
      <c r="F181" s="510" t="s">
        <v>837</v>
      </c>
      <c r="G181" s="509" t="s">
        <v>1150</v>
      </c>
      <c r="H181" s="509" t="s">
        <v>1151</v>
      </c>
      <c r="I181" s="512">
        <v>9.0751857757568359</v>
      </c>
      <c r="J181" s="512">
        <v>2200</v>
      </c>
      <c r="K181" s="513">
        <v>19965.279907226563</v>
      </c>
    </row>
    <row r="182" spans="1:11" ht="14.4" customHeight="1" x14ac:dyDescent="0.3">
      <c r="A182" s="507" t="s">
        <v>538</v>
      </c>
      <c r="B182" s="508" t="s">
        <v>539</v>
      </c>
      <c r="C182" s="509" t="s">
        <v>550</v>
      </c>
      <c r="D182" s="510" t="s">
        <v>551</v>
      </c>
      <c r="E182" s="509" t="s">
        <v>836</v>
      </c>
      <c r="F182" s="510" t="s">
        <v>837</v>
      </c>
      <c r="G182" s="509" t="s">
        <v>1152</v>
      </c>
      <c r="H182" s="509" t="s">
        <v>1153</v>
      </c>
      <c r="I182" s="512">
        <v>12.583750247955322</v>
      </c>
      <c r="J182" s="512">
        <v>200</v>
      </c>
      <c r="K182" s="513">
        <v>2516.7400512695312</v>
      </c>
    </row>
    <row r="183" spans="1:11" ht="14.4" customHeight="1" x14ac:dyDescent="0.3">
      <c r="A183" s="507" t="s">
        <v>538</v>
      </c>
      <c r="B183" s="508" t="s">
        <v>539</v>
      </c>
      <c r="C183" s="509" t="s">
        <v>550</v>
      </c>
      <c r="D183" s="510" t="s">
        <v>551</v>
      </c>
      <c r="E183" s="509" t="s">
        <v>836</v>
      </c>
      <c r="F183" s="510" t="s">
        <v>837</v>
      </c>
      <c r="G183" s="509" t="s">
        <v>1154</v>
      </c>
      <c r="H183" s="509" t="s">
        <v>1155</v>
      </c>
      <c r="I183" s="512">
        <v>10.890100002288818</v>
      </c>
      <c r="J183" s="512">
        <v>1100</v>
      </c>
      <c r="K183" s="513">
        <v>11979.019897460938</v>
      </c>
    </row>
    <row r="184" spans="1:11" ht="14.4" customHeight="1" x14ac:dyDescent="0.3">
      <c r="A184" s="507" t="s">
        <v>538</v>
      </c>
      <c r="B184" s="508" t="s">
        <v>539</v>
      </c>
      <c r="C184" s="509" t="s">
        <v>550</v>
      </c>
      <c r="D184" s="510" t="s">
        <v>551</v>
      </c>
      <c r="E184" s="509" t="s">
        <v>1040</v>
      </c>
      <c r="F184" s="510" t="s">
        <v>1041</v>
      </c>
      <c r="G184" s="509" t="s">
        <v>1156</v>
      </c>
      <c r="H184" s="509" t="s">
        <v>1157</v>
      </c>
      <c r="I184" s="512">
        <v>10.760000228881836</v>
      </c>
      <c r="J184" s="512">
        <v>7200</v>
      </c>
      <c r="K184" s="513">
        <v>77449.6806640625</v>
      </c>
    </row>
    <row r="185" spans="1:11" ht="14.4" customHeight="1" x14ac:dyDescent="0.3">
      <c r="A185" s="507" t="s">
        <v>538</v>
      </c>
      <c r="B185" s="508" t="s">
        <v>539</v>
      </c>
      <c r="C185" s="509" t="s">
        <v>550</v>
      </c>
      <c r="D185" s="510" t="s">
        <v>551</v>
      </c>
      <c r="E185" s="509" t="s">
        <v>1040</v>
      </c>
      <c r="F185" s="510" t="s">
        <v>1041</v>
      </c>
      <c r="G185" s="509" t="s">
        <v>1158</v>
      </c>
      <c r="H185" s="509" t="s">
        <v>1159</v>
      </c>
      <c r="I185" s="512">
        <v>1.2699999809265137</v>
      </c>
      <c r="J185" s="512">
        <v>100000</v>
      </c>
      <c r="K185" s="513">
        <v>126747.5</v>
      </c>
    </row>
    <row r="186" spans="1:11" ht="14.4" customHeight="1" x14ac:dyDescent="0.3">
      <c r="A186" s="507" t="s">
        <v>538</v>
      </c>
      <c r="B186" s="508" t="s">
        <v>539</v>
      </c>
      <c r="C186" s="509" t="s">
        <v>550</v>
      </c>
      <c r="D186" s="510" t="s">
        <v>551</v>
      </c>
      <c r="E186" s="509" t="s">
        <v>1040</v>
      </c>
      <c r="F186" s="510" t="s">
        <v>1041</v>
      </c>
      <c r="G186" s="509" t="s">
        <v>1160</v>
      </c>
      <c r="H186" s="509" t="s">
        <v>1161</v>
      </c>
      <c r="I186" s="512">
        <v>6.0300002098083496</v>
      </c>
      <c r="J186" s="512">
        <v>50</v>
      </c>
      <c r="K186" s="513">
        <v>301.48001098632812</v>
      </c>
    </row>
    <row r="187" spans="1:11" ht="14.4" customHeight="1" x14ac:dyDescent="0.3">
      <c r="A187" s="507" t="s">
        <v>538</v>
      </c>
      <c r="B187" s="508" t="s">
        <v>539</v>
      </c>
      <c r="C187" s="509" t="s">
        <v>550</v>
      </c>
      <c r="D187" s="510" t="s">
        <v>551</v>
      </c>
      <c r="E187" s="509" t="s">
        <v>1040</v>
      </c>
      <c r="F187" s="510" t="s">
        <v>1041</v>
      </c>
      <c r="G187" s="509" t="s">
        <v>1162</v>
      </c>
      <c r="H187" s="509" t="s">
        <v>1163</v>
      </c>
      <c r="I187" s="512">
        <v>3.380000114440918</v>
      </c>
      <c r="J187" s="512">
        <v>8000</v>
      </c>
      <c r="K187" s="513">
        <v>27037</v>
      </c>
    </row>
    <row r="188" spans="1:11" ht="14.4" customHeight="1" x14ac:dyDescent="0.3">
      <c r="A188" s="507" t="s">
        <v>538</v>
      </c>
      <c r="B188" s="508" t="s">
        <v>539</v>
      </c>
      <c r="C188" s="509" t="s">
        <v>550</v>
      </c>
      <c r="D188" s="510" t="s">
        <v>551</v>
      </c>
      <c r="E188" s="509" t="s">
        <v>1052</v>
      </c>
      <c r="F188" s="510" t="s">
        <v>1053</v>
      </c>
      <c r="G188" s="509" t="s">
        <v>1164</v>
      </c>
      <c r="H188" s="509" t="s">
        <v>1165</v>
      </c>
      <c r="I188" s="512">
        <v>139.16999816894531</v>
      </c>
      <c r="J188" s="512">
        <v>2</v>
      </c>
      <c r="K188" s="513">
        <v>278.33999633789062</v>
      </c>
    </row>
    <row r="189" spans="1:11" ht="14.4" customHeight="1" x14ac:dyDescent="0.3">
      <c r="A189" s="507" t="s">
        <v>538</v>
      </c>
      <c r="B189" s="508" t="s">
        <v>539</v>
      </c>
      <c r="C189" s="509" t="s">
        <v>550</v>
      </c>
      <c r="D189" s="510" t="s">
        <v>551</v>
      </c>
      <c r="E189" s="509" t="s">
        <v>1052</v>
      </c>
      <c r="F189" s="510" t="s">
        <v>1053</v>
      </c>
      <c r="G189" s="509" t="s">
        <v>1166</v>
      </c>
      <c r="H189" s="509" t="s">
        <v>1167</v>
      </c>
      <c r="I189" s="512">
        <v>13.010000228881836</v>
      </c>
      <c r="J189" s="512">
        <v>20</v>
      </c>
      <c r="K189" s="513">
        <v>260.20001220703125</v>
      </c>
    </row>
    <row r="190" spans="1:11" ht="14.4" customHeight="1" x14ac:dyDescent="0.3">
      <c r="A190" s="507" t="s">
        <v>538</v>
      </c>
      <c r="B190" s="508" t="s">
        <v>539</v>
      </c>
      <c r="C190" s="509" t="s">
        <v>550</v>
      </c>
      <c r="D190" s="510" t="s">
        <v>551</v>
      </c>
      <c r="E190" s="509" t="s">
        <v>1052</v>
      </c>
      <c r="F190" s="510" t="s">
        <v>1053</v>
      </c>
      <c r="G190" s="509" t="s">
        <v>1168</v>
      </c>
      <c r="H190" s="509" t="s">
        <v>1169</v>
      </c>
      <c r="I190" s="512">
        <v>15.026666641235352</v>
      </c>
      <c r="J190" s="512">
        <v>70</v>
      </c>
      <c r="K190" s="513">
        <v>1051.8999938964844</v>
      </c>
    </row>
    <row r="191" spans="1:11" ht="14.4" customHeight="1" x14ac:dyDescent="0.3">
      <c r="A191" s="507" t="s">
        <v>538</v>
      </c>
      <c r="B191" s="508" t="s">
        <v>539</v>
      </c>
      <c r="C191" s="509" t="s">
        <v>550</v>
      </c>
      <c r="D191" s="510" t="s">
        <v>551</v>
      </c>
      <c r="E191" s="509" t="s">
        <v>1052</v>
      </c>
      <c r="F191" s="510" t="s">
        <v>1053</v>
      </c>
      <c r="G191" s="509" t="s">
        <v>1170</v>
      </c>
      <c r="H191" s="509" t="s">
        <v>1171</v>
      </c>
      <c r="I191" s="512">
        <v>98.377998352050781</v>
      </c>
      <c r="J191" s="512">
        <v>25</v>
      </c>
      <c r="K191" s="513">
        <v>2459.4499816894531</v>
      </c>
    </row>
    <row r="192" spans="1:11" ht="14.4" customHeight="1" x14ac:dyDescent="0.3">
      <c r="A192" s="507" t="s">
        <v>538</v>
      </c>
      <c r="B192" s="508" t="s">
        <v>539</v>
      </c>
      <c r="C192" s="509" t="s">
        <v>550</v>
      </c>
      <c r="D192" s="510" t="s">
        <v>551</v>
      </c>
      <c r="E192" s="509" t="s">
        <v>1052</v>
      </c>
      <c r="F192" s="510" t="s">
        <v>1053</v>
      </c>
      <c r="G192" s="509" t="s">
        <v>1172</v>
      </c>
      <c r="H192" s="509" t="s">
        <v>1173</v>
      </c>
      <c r="I192" s="512">
        <v>0.37999999523162842</v>
      </c>
      <c r="J192" s="512">
        <v>5</v>
      </c>
      <c r="K192" s="513">
        <v>1.8999999761581421</v>
      </c>
    </row>
    <row r="193" spans="1:11" ht="14.4" customHeight="1" x14ac:dyDescent="0.3">
      <c r="A193" s="507" t="s">
        <v>538</v>
      </c>
      <c r="B193" s="508" t="s">
        <v>539</v>
      </c>
      <c r="C193" s="509" t="s">
        <v>550</v>
      </c>
      <c r="D193" s="510" t="s">
        <v>551</v>
      </c>
      <c r="E193" s="509" t="s">
        <v>1052</v>
      </c>
      <c r="F193" s="510" t="s">
        <v>1053</v>
      </c>
      <c r="G193" s="509" t="s">
        <v>1174</v>
      </c>
      <c r="H193" s="509" t="s">
        <v>1175</v>
      </c>
      <c r="I193" s="512">
        <v>8.3900003433227539</v>
      </c>
      <c r="J193" s="512">
        <v>120</v>
      </c>
      <c r="K193" s="513">
        <v>1006.7999877929687</v>
      </c>
    </row>
    <row r="194" spans="1:11" ht="14.4" customHeight="1" x14ac:dyDescent="0.3">
      <c r="A194" s="507" t="s">
        <v>538</v>
      </c>
      <c r="B194" s="508" t="s">
        <v>539</v>
      </c>
      <c r="C194" s="509" t="s">
        <v>550</v>
      </c>
      <c r="D194" s="510" t="s">
        <v>551</v>
      </c>
      <c r="E194" s="509" t="s">
        <v>1052</v>
      </c>
      <c r="F194" s="510" t="s">
        <v>1053</v>
      </c>
      <c r="G194" s="509" t="s">
        <v>1176</v>
      </c>
      <c r="H194" s="509" t="s">
        <v>1177</v>
      </c>
      <c r="I194" s="512">
        <v>7.630000114440918</v>
      </c>
      <c r="J194" s="512">
        <v>240</v>
      </c>
      <c r="K194" s="513">
        <v>1831.199951171875</v>
      </c>
    </row>
    <row r="195" spans="1:11" ht="14.4" customHeight="1" x14ac:dyDescent="0.3">
      <c r="A195" s="507" t="s">
        <v>538</v>
      </c>
      <c r="B195" s="508" t="s">
        <v>539</v>
      </c>
      <c r="C195" s="509" t="s">
        <v>550</v>
      </c>
      <c r="D195" s="510" t="s">
        <v>551</v>
      </c>
      <c r="E195" s="509" t="s">
        <v>1052</v>
      </c>
      <c r="F195" s="510" t="s">
        <v>1053</v>
      </c>
      <c r="G195" s="509" t="s">
        <v>1178</v>
      </c>
      <c r="H195" s="509" t="s">
        <v>1179</v>
      </c>
      <c r="I195" s="512">
        <v>8.5799999237060547</v>
      </c>
      <c r="J195" s="512">
        <v>240</v>
      </c>
      <c r="K195" s="513">
        <v>2059.199951171875</v>
      </c>
    </row>
    <row r="196" spans="1:11" ht="14.4" customHeight="1" x14ac:dyDescent="0.3">
      <c r="A196" s="507" t="s">
        <v>538</v>
      </c>
      <c r="B196" s="508" t="s">
        <v>539</v>
      </c>
      <c r="C196" s="509" t="s">
        <v>550</v>
      </c>
      <c r="D196" s="510" t="s">
        <v>551</v>
      </c>
      <c r="E196" s="509" t="s">
        <v>1052</v>
      </c>
      <c r="F196" s="510" t="s">
        <v>1053</v>
      </c>
      <c r="G196" s="509" t="s">
        <v>1180</v>
      </c>
      <c r="H196" s="509" t="s">
        <v>1181</v>
      </c>
      <c r="I196" s="512">
        <v>42.442856379917693</v>
      </c>
      <c r="J196" s="512">
        <v>2360</v>
      </c>
      <c r="K196" s="513">
        <v>100166.39990234375</v>
      </c>
    </row>
    <row r="197" spans="1:11" ht="14.4" customHeight="1" x14ac:dyDescent="0.3">
      <c r="A197" s="507" t="s">
        <v>538</v>
      </c>
      <c r="B197" s="508" t="s">
        <v>539</v>
      </c>
      <c r="C197" s="509" t="s">
        <v>550</v>
      </c>
      <c r="D197" s="510" t="s">
        <v>551</v>
      </c>
      <c r="E197" s="509" t="s">
        <v>1052</v>
      </c>
      <c r="F197" s="510" t="s">
        <v>1053</v>
      </c>
      <c r="G197" s="509" t="s">
        <v>1182</v>
      </c>
      <c r="H197" s="509" t="s">
        <v>1183</v>
      </c>
      <c r="I197" s="512">
        <v>22.309999465942383</v>
      </c>
      <c r="J197" s="512">
        <v>1</v>
      </c>
      <c r="K197" s="513">
        <v>22.309999465942383</v>
      </c>
    </row>
    <row r="198" spans="1:11" ht="14.4" customHeight="1" x14ac:dyDescent="0.3">
      <c r="A198" s="507" t="s">
        <v>538</v>
      </c>
      <c r="B198" s="508" t="s">
        <v>539</v>
      </c>
      <c r="C198" s="509" t="s">
        <v>550</v>
      </c>
      <c r="D198" s="510" t="s">
        <v>551</v>
      </c>
      <c r="E198" s="509" t="s">
        <v>1052</v>
      </c>
      <c r="F198" s="510" t="s">
        <v>1053</v>
      </c>
      <c r="G198" s="509" t="s">
        <v>1184</v>
      </c>
      <c r="H198" s="509" t="s">
        <v>1185</v>
      </c>
      <c r="I198" s="512">
        <v>2.7300000190734863</v>
      </c>
      <c r="J198" s="512">
        <v>20</v>
      </c>
      <c r="K198" s="513">
        <v>54.599998474121094</v>
      </c>
    </row>
    <row r="199" spans="1:11" ht="14.4" customHeight="1" x14ac:dyDescent="0.3">
      <c r="A199" s="507" t="s">
        <v>538</v>
      </c>
      <c r="B199" s="508" t="s">
        <v>539</v>
      </c>
      <c r="C199" s="509" t="s">
        <v>550</v>
      </c>
      <c r="D199" s="510" t="s">
        <v>551</v>
      </c>
      <c r="E199" s="509" t="s">
        <v>1052</v>
      </c>
      <c r="F199" s="510" t="s">
        <v>1053</v>
      </c>
      <c r="G199" s="509" t="s">
        <v>1186</v>
      </c>
      <c r="H199" s="509" t="s">
        <v>1187</v>
      </c>
      <c r="I199" s="512">
        <v>0.49200000762939455</v>
      </c>
      <c r="J199" s="512">
        <v>23000</v>
      </c>
      <c r="K199" s="513">
        <v>11290</v>
      </c>
    </row>
    <row r="200" spans="1:11" ht="14.4" customHeight="1" x14ac:dyDescent="0.3">
      <c r="A200" s="507" t="s">
        <v>538</v>
      </c>
      <c r="B200" s="508" t="s">
        <v>539</v>
      </c>
      <c r="C200" s="509" t="s">
        <v>550</v>
      </c>
      <c r="D200" s="510" t="s">
        <v>551</v>
      </c>
      <c r="E200" s="509" t="s">
        <v>1052</v>
      </c>
      <c r="F200" s="510" t="s">
        <v>1053</v>
      </c>
      <c r="G200" s="509" t="s">
        <v>1188</v>
      </c>
      <c r="H200" s="509" t="s">
        <v>1189</v>
      </c>
      <c r="I200" s="512">
        <v>1.1699999570846558</v>
      </c>
      <c r="J200" s="512">
        <v>9000</v>
      </c>
      <c r="K200" s="513">
        <v>10557</v>
      </c>
    </row>
    <row r="201" spans="1:11" ht="14.4" customHeight="1" x14ac:dyDescent="0.3">
      <c r="A201" s="507" t="s">
        <v>538</v>
      </c>
      <c r="B201" s="508" t="s">
        <v>539</v>
      </c>
      <c r="C201" s="509" t="s">
        <v>550</v>
      </c>
      <c r="D201" s="510" t="s">
        <v>551</v>
      </c>
      <c r="E201" s="509" t="s">
        <v>1052</v>
      </c>
      <c r="F201" s="510" t="s">
        <v>1053</v>
      </c>
      <c r="G201" s="509" t="s">
        <v>1058</v>
      </c>
      <c r="H201" s="509" t="s">
        <v>1059</v>
      </c>
      <c r="I201" s="512">
        <v>28.736666361490887</v>
      </c>
      <c r="J201" s="512">
        <v>22</v>
      </c>
      <c r="K201" s="513">
        <v>632.22000122070313</v>
      </c>
    </row>
    <row r="202" spans="1:11" ht="14.4" customHeight="1" x14ac:dyDescent="0.3">
      <c r="A202" s="507" t="s">
        <v>538</v>
      </c>
      <c r="B202" s="508" t="s">
        <v>539</v>
      </c>
      <c r="C202" s="509" t="s">
        <v>550</v>
      </c>
      <c r="D202" s="510" t="s">
        <v>551</v>
      </c>
      <c r="E202" s="509" t="s">
        <v>1062</v>
      </c>
      <c r="F202" s="510" t="s">
        <v>1063</v>
      </c>
      <c r="G202" s="509" t="s">
        <v>1190</v>
      </c>
      <c r="H202" s="509" t="s">
        <v>1191</v>
      </c>
      <c r="I202" s="512">
        <v>9.9999997764825821E-3</v>
      </c>
      <c r="J202" s="512">
        <v>15600</v>
      </c>
      <c r="K202" s="513">
        <v>156</v>
      </c>
    </row>
    <row r="203" spans="1:11" ht="14.4" customHeight="1" x14ac:dyDescent="0.3">
      <c r="A203" s="507" t="s">
        <v>538</v>
      </c>
      <c r="B203" s="508" t="s">
        <v>539</v>
      </c>
      <c r="C203" s="509" t="s">
        <v>550</v>
      </c>
      <c r="D203" s="510" t="s">
        <v>551</v>
      </c>
      <c r="E203" s="509" t="s">
        <v>1062</v>
      </c>
      <c r="F203" s="510" t="s">
        <v>1063</v>
      </c>
      <c r="G203" s="509" t="s">
        <v>1192</v>
      </c>
      <c r="H203" s="509" t="s">
        <v>1193</v>
      </c>
      <c r="I203" s="512">
        <v>0.70999997854232788</v>
      </c>
      <c r="J203" s="512">
        <v>500</v>
      </c>
      <c r="K203" s="513">
        <v>357</v>
      </c>
    </row>
    <row r="204" spans="1:11" ht="14.4" customHeight="1" x14ac:dyDescent="0.3">
      <c r="A204" s="507" t="s">
        <v>538</v>
      </c>
      <c r="B204" s="508" t="s">
        <v>539</v>
      </c>
      <c r="C204" s="509" t="s">
        <v>550</v>
      </c>
      <c r="D204" s="510" t="s">
        <v>551</v>
      </c>
      <c r="E204" s="509" t="s">
        <v>1062</v>
      </c>
      <c r="F204" s="510" t="s">
        <v>1063</v>
      </c>
      <c r="G204" s="509" t="s">
        <v>1194</v>
      </c>
      <c r="H204" s="509" t="s">
        <v>1195</v>
      </c>
      <c r="I204" s="512">
        <v>0.25999999046325684</v>
      </c>
      <c r="J204" s="512">
        <v>100</v>
      </c>
      <c r="K204" s="513">
        <v>26</v>
      </c>
    </row>
    <row r="205" spans="1:11" ht="14.4" customHeight="1" x14ac:dyDescent="0.3">
      <c r="A205" s="507" t="s">
        <v>538</v>
      </c>
      <c r="B205" s="508" t="s">
        <v>539</v>
      </c>
      <c r="C205" s="509" t="s">
        <v>550</v>
      </c>
      <c r="D205" s="510" t="s">
        <v>551</v>
      </c>
      <c r="E205" s="509" t="s">
        <v>1062</v>
      </c>
      <c r="F205" s="510" t="s">
        <v>1063</v>
      </c>
      <c r="G205" s="509" t="s">
        <v>1196</v>
      </c>
      <c r="H205" s="509" t="s">
        <v>1197</v>
      </c>
      <c r="I205" s="512">
        <v>25.530000686645508</v>
      </c>
      <c r="J205" s="512">
        <v>540</v>
      </c>
      <c r="K205" s="513">
        <v>13786.200073242188</v>
      </c>
    </row>
    <row r="206" spans="1:11" ht="14.4" customHeight="1" x14ac:dyDescent="0.3">
      <c r="A206" s="507" t="s">
        <v>538</v>
      </c>
      <c r="B206" s="508" t="s">
        <v>539</v>
      </c>
      <c r="C206" s="509" t="s">
        <v>550</v>
      </c>
      <c r="D206" s="510" t="s">
        <v>551</v>
      </c>
      <c r="E206" s="509" t="s">
        <v>1062</v>
      </c>
      <c r="F206" s="510" t="s">
        <v>1063</v>
      </c>
      <c r="G206" s="509" t="s">
        <v>1068</v>
      </c>
      <c r="H206" s="509" t="s">
        <v>1069</v>
      </c>
      <c r="I206" s="512">
        <v>0.61500000953674316</v>
      </c>
      <c r="J206" s="512">
        <v>8000</v>
      </c>
      <c r="K206" s="513">
        <v>4916.4000244140625</v>
      </c>
    </row>
    <row r="207" spans="1:11" ht="14.4" customHeight="1" x14ac:dyDescent="0.3">
      <c r="A207" s="507" t="s">
        <v>538</v>
      </c>
      <c r="B207" s="508" t="s">
        <v>539</v>
      </c>
      <c r="C207" s="509" t="s">
        <v>550</v>
      </c>
      <c r="D207" s="510" t="s">
        <v>551</v>
      </c>
      <c r="E207" s="509" t="s">
        <v>1062</v>
      </c>
      <c r="F207" s="510" t="s">
        <v>1063</v>
      </c>
      <c r="G207" s="509" t="s">
        <v>1198</v>
      </c>
      <c r="H207" s="509" t="s">
        <v>1199</v>
      </c>
      <c r="I207" s="512">
        <v>3.619999885559082</v>
      </c>
      <c r="J207" s="512">
        <v>1000</v>
      </c>
      <c r="K207" s="513">
        <v>3621.550048828125</v>
      </c>
    </row>
    <row r="208" spans="1:11" ht="14.4" customHeight="1" x14ac:dyDescent="0.3">
      <c r="A208" s="507" t="s">
        <v>538</v>
      </c>
      <c r="B208" s="508" t="s">
        <v>539</v>
      </c>
      <c r="C208" s="509" t="s">
        <v>550</v>
      </c>
      <c r="D208" s="510" t="s">
        <v>551</v>
      </c>
      <c r="E208" s="509" t="s">
        <v>1062</v>
      </c>
      <c r="F208" s="510" t="s">
        <v>1063</v>
      </c>
      <c r="G208" s="509" t="s">
        <v>1200</v>
      </c>
      <c r="H208" s="509" t="s">
        <v>1201</v>
      </c>
      <c r="I208" s="512">
        <v>3.7899999618530273</v>
      </c>
      <c r="J208" s="512">
        <v>100</v>
      </c>
      <c r="K208" s="513">
        <v>378.73001098632812</v>
      </c>
    </row>
    <row r="209" spans="1:11" ht="14.4" customHeight="1" x14ac:dyDescent="0.3">
      <c r="A209" s="507" t="s">
        <v>538</v>
      </c>
      <c r="B209" s="508" t="s">
        <v>539</v>
      </c>
      <c r="C209" s="509" t="s">
        <v>550</v>
      </c>
      <c r="D209" s="510" t="s">
        <v>551</v>
      </c>
      <c r="E209" s="509" t="s">
        <v>1062</v>
      </c>
      <c r="F209" s="510" t="s">
        <v>1063</v>
      </c>
      <c r="G209" s="509" t="s">
        <v>1202</v>
      </c>
      <c r="H209" s="509" t="s">
        <v>1203</v>
      </c>
      <c r="I209" s="512">
        <v>46.029998779296875</v>
      </c>
      <c r="J209" s="512">
        <v>600</v>
      </c>
      <c r="K209" s="513">
        <v>27617.0390625</v>
      </c>
    </row>
    <row r="210" spans="1:11" ht="14.4" customHeight="1" x14ac:dyDescent="0.3">
      <c r="A210" s="507" t="s">
        <v>538</v>
      </c>
      <c r="B210" s="508" t="s">
        <v>539</v>
      </c>
      <c r="C210" s="509" t="s">
        <v>550</v>
      </c>
      <c r="D210" s="510" t="s">
        <v>551</v>
      </c>
      <c r="E210" s="509" t="s">
        <v>1062</v>
      </c>
      <c r="F210" s="510" t="s">
        <v>1063</v>
      </c>
      <c r="G210" s="509" t="s">
        <v>1204</v>
      </c>
      <c r="H210" s="509" t="s">
        <v>1205</v>
      </c>
      <c r="I210" s="512">
        <v>1.0900000333786011</v>
      </c>
      <c r="J210" s="512">
        <v>100</v>
      </c>
      <c r="K210" s="513">
        <v>109</v>
      </c>
    </row>
    <row r="211" spans="1:11" ht="14.4" customHeight="1" x14ac:dyDescent="0.3">
      <c r="A211" s="507" t="s">
        <v>538</v>
      </c>
      <c r="B211" s="508" t="s">
        <v>539</v>
      </c>
      <c r="C211" s="509" t="s">
        <v>550</v>
      </c>
      <c r="D211" s="510" t="s">
        <v>551</v>
      </c>
      <c r="E211" s="509" t="s">
        <v>1062</v>
      </c>
      <c r="F211" s="510" t="s">
        <v>1063</v>
      </c>
      <c r="G211" s="509" t="s">
        <v>1206</v>
      </c>
      <c r="H211" s="509" t="s">
        <v>1207</v>
      </c>
      <c r="I211" s="512">
        <v>0.67000001668930054</v>
      </c>
      <c r="J211" s="512">
        <v>900</v>
      </c>
      <c r="K211" s="513">
        <v>603</v>
      </c>
    </row>
    <row r="212" spans="1:11" ht="14.4" customHeight="1" x14ac:dyDescent="0.3">
      <c r="A212" s="507" t="s">
        <v>538</v>
      </c>
      <c r="B212" s="508" t="s">
        <v>539</v>
      </c>
      <c r="C212" s="509" t="s">
        <v>550</v>
      </c>
      <c r="D212" s="510" t="s">
        <v>551</v>
      </c>
      <c r="E212" s="509" t="s">
        <v>1062</v>
      </c>
      <c r="F212" s="510" t="s">
        <v>1063</v>
      </c>
      <c r="G212" s="509" t="s">
        <v>1208</v>
      </c>
      <c r="H212" s="509" t="s">
        <v>1209</v>
      </c>
      <c r="I212" s="512">
        <v>114.34999847412109</v>
      </c>
      <c r="J212" s="512">
        <v>15</v>
      </c>
      <c r="K212" s="513">
        <v>1715.199951171875</v>
      </c>
    </row>
    <row r="213" spans="1:11" ht="14.4" customHeight="1" x14ac:dyDescent="0.3">
      <c r="A213" s="507" t="s">
        <v>538</v>
      </c>
      <c r="B213" s="508" t="s">
        <v>539</v>
      </c>
      <c r="C213" s="509" t="s">
        <v>550</v>
      </c>
      <c r="D213" s="510" t="s">
        <v>551</v>
      </c>
      <c r="E213" s="509" t="s">
        <v>1062</v>
      </c>
      <c r="F213" s="510" t="s">
        <v>1063</v>
      </c>
      <c r="G213" s="509" t="s">
        <v>1210</v>
      </c>
      <c r="H213" s="509" t="s">
        <v>1211</v>
      </c>
      <c r="I213" s="512">
        <v>35.090000152587891</v>
      </c>
      <c r="J213" s="512">
        <v>4</v>
      </c>
      <c r="K213" s="513">
        <v>140.36000061035156</v>
      </c>
    </row>
    <row r="214" spans="1:11" ht="14.4" customHeight="1" x14ac:dyDescent="0.3">
      <c r="A214" s="507" t="s">
        <v>538</v>
      </c>
      <c r="B214" s="508" t="s">
        <v>539</v>
      </c>
      <c r="C214" s="509" t="s">
        <v>550</v>
      </c>
      <c r="D214" s="510" t="s">
        <v>551</v>
      </c>
      <c r="E214" s="509" t="s">
        <v>1062</v>
      </c>
      <c r="F214" s="510" t="s">
        <v>1063</v>
      </c>
      <c r="G214" s="509" t="s">
        <v>1212</v>
      </c>
      <c r="H214" s="509" t="s">
        <v>1213</v>
      </c>
      <c r="I214" s="512">
        <v>66.550003051757812</v>
      </c>
      <c r="J214" s="512">
        <v>100</v>
      </c>
      <c r="K214" s="513">
        <v>6655</v>
      </c>
    </row>
    <row r="215" spans="1:11" ht="14.4" customHeight="1" x14ac:dyDescent="0.3">
      <c r="A215" s="507" t="s">
        <v>538</v>
      </c>
      <c r="B215" s="508" t="s">
        <v>539</v>
      </c>
      <c r="C215" s="509" t="s">
        <v>550</v>
      </c>
      <c r="D215" s="510" t="s">
        <v>551</v>
      </c>
      <c r="E215" s="509" t="s">
        <v>1062</v>
      </c>
      <c r="F215" s="510" t="s">
        <v>1063</v>
      </c>
      <c r="G215" s="509" t="s">
        <v>1214</v>
      </c>
      <c r="H215" s="509" t="s">
        <v>1215</v>
      </c>
      <c r="I215" s="512">
        <v>2.2699999809265137</v>
      </c>
      <c r="J215" s="512">
        <v>50</v>
      </c>
      <c r="K215" s="513">
        <v>113.73999786376953</v>
      </c>
    </row>
    <row r="216" spans="1:11" ht="14.4" customHeight="1" x14ac:dyDescent="0.3">
      <c r="A216" s="507" t="s">
        <v>538</v>
      </c>
      <c r="B216" s="508" t="s">
        <v>539</v>
      </c>
      <c r="C216" s="509" t="s">
        <v>550</v>
      </c>
      <c r="D216" s="510" t="s">
        <v>551</v>
      </c>
      <c r="E216" s="509" t="s">
        <v>1062</v>
      </c>
      <c r="F216" s="510" t="s">
        <v>1063</v>
      </c>
      <c r="G216" s="509" t="s">
        <v>1216</v>
      </c>
      <c r="H216" s="509" t="s">
        <v>1217</v>
      </c>
      <c r="I216" s="512">
        <v>1.9833333492279053</v>
      </c>
      <c r="J216" s="512">
        <v>7200</v>
      </c>
      <c r="K216" s="513">
        <v>14280</v>
      </c>
    </row>
    <row r="217" spans="1:11" ht="14.4" customHeight="1" x14ac:dyDescent="0.3">
      <c r="A217" s="507" t="s">
        <v>538</v>
      </c>
      <c r="B217" s="508" t="s">
        <v>539</v>
      </c>
      <c r="C217" s="509" t="s">
        <v>550</v>
      </c>
      <c r="D217" s="510" t="s">
        <v>551</v>
      </c>
      <c r="E217" s="509" t="s">
        <v>1062</v>
      </c>
      <c r="F217" s="510" t="s">
        <v>1063</v>
      </c>
      <c r="G217" s="509" t="s">
        <v>1218</v>
      </c>
      <c r="H217" s="509" t="s">
        <v>1219</v>
      </c>
      <c r="I217" s="512">
        <v>0.62999999523162842</v>
      </c>
      <c r="J217" s="512">
        <v>4000</v>
      </c>
      <c r="K217" s="513">
        <v>2516.800048828125</v>
      </c>
    </row>
    <row r="218" spans="1:11" ht="14.4" customHeight="1" x14ac:dyDescent="0.3">
      <c r="A218" s="507" t="s">
        <v>538</v>
      </c>
      <c r="B218" s="508" t="s">
        <v>539</v>
      </c>
      <c r="C218" s="509" t="s">
        <v>550</v>
      </c>
      <c r="D218" s="510" t="s">
        <v>551</v>
      </c>
      <c r="E218" s="509" t="s">
        <v>1062</v>
      </c>
      <c r="F218" s="510" t="s">
        <v>1063</v>
      </c>
      <c r="G218" s="509" t="s">
        <v>1220</v>
      </c>
      <c r="H218" s="509" t="s">
        <v>1221</v>
      </c>
      <c r="I218" s="512">
        <v>2.0442856720515659</v>
      </c>
      <c r="J218" s="512">
        <v>43200</v>
      </c>
      <c r="K218" s="513">
        <v>88296</v>
      </c>
    </row>
    <row r="219" spans="1:11" ht="14.4" customHeight="1" x14ac:dyDescent="0.3">
      <c r="A219" s="507" t="s">
        <v>538</v>
      </c>
      <c r="B219" s="508" t="s">
        <v>539</v>
      </c>
      <c r="C219" s="509" t="s">
        <v>550</v>
      </c>
      <c r="D219" s="510" t="s">
        <v>551</v>
      </c>
      <c r="E219" s="509" t="s">
        <v>1062</v>
      </c>
      <c r="F219" s="510" t="s">
        <v>1063</v>
      </c>
      <c r="G219" s="509" t="s">
        <v>1222</v>
      </c>
      <c r="H219" s="509" t="s">
        <v>1223</v>
      </c>
      <c r="I219" s="512">
        <v>2.6980000495910645</v>
      </c>
      <c r="J219" s="512">
        <v>3650</v>
      </c>
      <c r="K219" s="513">
        <v>9853</v>
      </c>
    </row>
    <row r="220" spans="1:11" ht="14.4" customHeight="1" x14ac:dyDescent="0.3">
      <c r="A220" s="507" t="s">
        <v>538</v>
      </c>
      <c r="B220" s="508" t="s">
        <v>539</v>
      </c>
      <c r="C220" s="509" t="s">
        <v>550</v>
      </c>
      <c r="D220" s="510" t="s">
        <v>551</v>
      </c>
      <c r="E220" s="509" t="s">
        <v>1062</v>
      </c>
      <c r="F220" s="510" t="s">
        <v>1063</v>
      </c>
      <c r="G220" s="509" t="s">
        <v>1224</v>
      </c>
      <c r="H220" s="509" t="s">
        <v>1225</v>
      </c>
      <c r="I220" s="512">
        <v>3.0899999141693115</v>
      </c>
      <c r="J220" s="512">
        <v>50</v>
      </c>
      <c r="K220" s="513">
        <v>154.5</v>
      </c>
    </row>
    <row r="221" spans="1:11" ht="14.4" customHeight="1" x14ac:dyDescent="0.3">
      <c r="A221" s="507" t="s">
        <v>538</v>
      </c>
      <c r="B221" s="508" t="s">
        <v>539</v>
      </c>
      <c r="C221" s="509" t="s">
        <v>550</v>
      </c>
      <c r="D221" s="510" t="s">
        <v>551</v>
      </c>
      <c r="E221" s="509" t="s">
        <v>1062</v>
      </c>
      <c r="F221" s="510" t="s">
        <v>1063</v>
      </c>
      <c r="G221" s="509" t="s">
        <v>1226</v>
      </c>
      <c r="H221" s="509" t="s">
        <v>1227</v>
      </c>
      <c r="I221" s="512">
        <v>1.9199999570846558</v>
      </c>
      <c r="J221" s="512">
        <v>50</v>
      </c>
      <c r="K221" s="513">
        <v>96</v>
      </c>
    </row>
    <row r="222" spans="1:11" ht="14.4" customHeight="1" x14ac:dyDescent="0.3">
      <c r="A222" s="507" t="s">
        <v>538</v>
      </c>
      <c r="B222" s="508" t="s">
        <v>539</v>
      </c>
      <c r="C222" s="509" t="s">
        <v>550</v>
      </c>
      <c r="D222" s="510" t="s">
        <v>551</v>
      </c>
      <c r="E222" s="509" t="s">
        <v>1062</v>
      </c>
      <c r="F222" s="510" t="s">
        <v>1063</v>
      </c>
      <c r="G222" s="509" t="s">
        <v>1228</v>
      </c>
      <c r="H222" s="509" t="s">
        <v>1229</v>
      </c>
      <c r="I222" s="512">
        <v>3.6099998950958252</v>
      </c>
      <c r="J222" s="512">
        <v>50</v>
      </c>
      <c r="K222" s="513">
        <v>180.28999328613281</v>
      </c>
    </row>
    <row r="223" spans="1:11" ht="14.4" customHeight="1" x14ac:dyDescent="0.3">
      <c r="A223" s="507" t="s">
        <v>538</v>
      </c>
      <c r="B223" s="508" t="s">
        <v>539</v>
      </c>
      <c r="C223" s="509" t="s">
        <v>550</v>
      </c>
      <c r="D223" s="510" t="s">
        <v>551</v>
      </c>
      <c r="E223" s="509" t="s">
        <v>1062</v>
      </c>
      <c r="F223" s="510" t="s">
        <v>1063</v>
      </c>
      <c r="G223" s="509" t="s">
        <v>1230</v>
      </c>
      <c r="H223" s="509" t="s">
        <v>1231</v>
      </c>
      <c r="I223" s="512">
        <v>21.234999656677246</v>
      </c>
      <c r="J223" s="512">
        <v>400</v>
      </c>
      <c r="K223" s="513">
        <v>8494</v>
      </c>
    </row>
    <row r="224" spans="1:11" ht="14.4" customHeight="1" x14ac:dyDescent="0.3">
      <c r="A224" s="507" t="s">
        <v>538</v>
      </c>
      <c r="B224" s="508" t="s">
        <v>539</v>
      </c>
      <c r="C224" s="509" t="s">
        <v>550</v>
      </c>
      <c r="D224" s="510" t="s">
        <v>551</v>
      </c>
      <c r="E224" s="509" t="s">
        <v>1062</v>
      </c>
      <c r="F224" s="510" t="s">
        <v>1063</v>
      </c>
      <c r="G224" s="509" t="s">
        <v>1232</v>
      </c>
      <c r="H224" s="509" t="s">
        <v>1233</v>
      </c>
      <c r="I224" s="512">
        <v>2.5299999713897705</v>
      </c>
      <c r="J224" s="512">
        <v>200</v>
      </c>
      <c r="K224" s="513">
        <v>506</v>
      </c>
    </row>
    <row r="225" spans="1:11" ht="14.4" customHeight="1" x14ac:dyDescent="0.3">
      <c r="A225" s="507" t="s">
        <v>538</v>
      </c>
      <c r="B225" s="508" t="s">
        <v>539</v>
      </c>
      <c r="C225" s="509" t="s">
        <v>550</v>
      </c>
      <c r="D225" s="510" t="s">
        <v>551</v>
      </c>
      <c r="E225" s="509" t="s">
        <v>1234</v>
      </c>
      <c r="F225" s="510" t="s">
        <v>1235</v>
      </c>
      <c r="G225" s="509" t="s">
        <v>1236</v>
      </c>
      <c r="H225" s="509" t="s">
        <v>1237</v>
      </c>
      <c r="I225" s="512">
        <v>726</v>
      </c>
      <c r="J225" s="512">
        <v>498</v>
      </c>
      <c r="K225" s="513">
        <v>361548</v>
      </c>
    </row>
    <row r="226" spans="1:11" ht="14.4" customHeight="1" x14ac:dyDescent="0.3">
      <c r="A226" s="507" t="s">
        <v>538</v>
      </c>
      <c r="B226" s="508" t="s">
        <v>539</v>
      </c>
      <c r="C226" s="509" t="s">
        <v>550</v>
      </c>
      <c r="D226" s="510" t="s">
        <v>551</v>
      </c>
      <c r="E226" s="509" t="s">
        <v>1234</v>
      </c>
      <c r="F226" s="510" t="s">
        <v>1235</v>
      </c>
      <c r="G226" s="509" t="s">
        <v>1238</v>
      </c>
      <c r="H226" s="509" t="s">
        <v>1239</v>
      </c>
      <c r="I226" s="512">
        <v>722.03997802734375</v>
      </c>
      <c r="J226" s="512">
        <v>60</v>
      </c>
      <c r="K226" s="513">
        <v>43322.6015625</v>
      </c>
    </row>
    <row r="227" spans="1:11" ht="14.4" customHeight="1" x14ac:dyDescent="0.3">
      <c r="A227" s="507" t="s">
        <v>538</v>
      </c>
      <c r="B227" s="508" t="s">
        <v>539</v>
      </c>
      <c r="C227" s="509" t="s">
        <v>550</v>
      </c>
      <c r="D227" s="510" t="s">
        <v>551</v>
      </c>
      <c r="E227" s="509" t="s">
        <v>1234</v>
      </c>
      <c r="F227" s="510" t="s">
        <v>1235</v>
      </c>
      <c r="G227" s="509" t="s">
        <v>1240</v>
      </c>
      <c r="H227" s="509" t="s">
        <v>1241</v>
      </c>
      <c r="I227" s="512">
        <v>26.920000076293945</v>
      </c>
      <c r="J227" s="512">
        <v>7000</v>
      </c>
      <c r="K227" s="513">
        <v>188457.5</v>
      </c>
    </row>
    <row r="228" spans="1:11" ht="14.4" customHeight="1" x14ac:dyDescent="0.3">
      <c r="A228" s="507" t="s">
        <v>538</v>
      </c>
      <c r="B228" s="508" t="s">
        <v>539</v>
      </c>
      <c r="C228" s="509" t="s">
        <v>550</v>
      </c>
      <c r="D228" s="510" t="s">
        <v>551</v>
      </c>
      <c r="E228" s="509" t="s">
        <v>1234</v>
      </c>
      <c r="F228" s="510" t="s">
        <v>1235</v>
      </c>
      <c r="G228" s="509" t="s">
        <v>1242</v>
      </c>
      <c r="H228" s="509" t="s">
        <v>1243</v>
      </c>
      <c r="I228" s="512">
        <v>272.25</v>
      </c>
      <c r="J228" s="512">
        <v>2190</v>
      </c>
      <c r="K228" s="513">
        <v>596227.5</v>
      </c>
    </row>
    <row r="229" spans="1:11" ht="14.4" customHeight="1" x14ac:dyDescent="0.3">
      <c r="A229" s="507" t="s">
        <v>538</v>
      </c>
      <c r="B229" s="508" t="s">
        <v>539</v>
      </c>
      <c r="C229" s="509" t="s">
        <v>550</v>
      </c>
      <c r="D229" s="510" t="s">
        <v>551</v>
      </c>
      <c r="E229" s="509" t="s">
        <v>1234</v>
      </c>
      <c r="F229" s="510" t="s">
        <v>1235</v>
      </c>
      <c r="G229" s="509" t="s">
        <v>1244</v>
      </c>
      <c r="H229" s="509" t="s">
        <v>1245</v>
      </c>
      <c r="I229" s="512">
        <v>121</v>
      </c>
      <c r="J229" s="512">
        <v>552</v>
      </c>
      <c r="K229" s="513">
        <v>66792</v>
      </c>
    </row>
    <row r="230" spans="1:11" ht="14.4" customHeight="1" x14ac:dyDescent="0.3">
      <c r="A230" s="507" t="s">
        <v>538</v>
      </c>
      <c r="B230" s="508" t="s">
        <v>539</v>
      </c>
      <c r="C230" s="509" t="s">
        <v>550</v>
      </c>
      <c r="D230" s="510" t="s">
        <v>551</v>
      </c>
      <c r="E230" s="509" t="s">
        <v>1234</v>
      </c>
      <c r="F230" s="510" t="s">
        <v>1235</v>
      </c>
      <c r="G230" s="509" t="s">
        <v>1246</v>
      </c>
      <c r="H230" s="509" t="s">
        <v>1247</v>
      </c>
      <c r="I230" s="512">
        <v>226.27000427246094</v>
      </c>
      <c r="J230" s="512">
        <v>500</v>
      </c>
      <c r="K230" s="513">
        <v>113135</v>
      </c>
    </row>
    <row r="231" spans="1:11" ht="14.4" customHeight="1" x14ac:dyDescent="0.3">
      <c r="A231" s="507" t="s">
        <v>538</v>
      </c>
      <c r="B231" s="508" t="s">
        <v>539</v>
      </c>
      <c r="C231" s="509" t="s">
        <v>550</v>
      </c>
      <c r="D231" s="510" t="s">
        <v>551</v>
      </c>
      <c r="E231" s="509" t="s">
        <v>1234</v>
      </c>
      <c r="F231" s="510" t="s">
        <v>1235</v>
      </c>
      <c r="G231" s="509" t="s">
        <v>1248</v>
      </c>
      <c r="H231" s="509" t="s">
        <v>1249</v>
      </c>
      <c r="I231" s="512">
        <v>226.27000427246094</v>
      </c>
      <c r="J231" s="512">
        <v>260</v>
      </c>
      <c r="K231" s="513">
        <v>58830.19921875</v>
      </c>
    </row>
    <row r="232" spans="1:11" ht="14.4" customHeight="1" x14ac:dyDescent="0.3">
      <c r="A232" s="507" t="s">
        <v>538</v>
      </c>
      <c r="B232" s="508" t="s">
        <v>539</v>
      </c>
      <c r="C232" s="509" t="s">
        <v>550</v>
      </c>
      <c r="D232" s="510" t="s">
        <v>551</v>
      </c>
      <c r="E232" s="509" t="s">
        <v>1234</v>
      </c>
      <c r="F232" s="510" t="s">
        <v>1235</v>
      </c>
      <c r="G232" s="509" t="s">
        <v>1250</v>
      </c>
      <c r="H232" s="509" t="s">
        <v>1251</v>
      </c>
      <c r="I232" s="512">
        <v>145.19999694824219</v>
      </c>
      <c r="J232" s="512">
        <v>40</v>
      </c>
      <c r="K232" s="513">
        <v>5808</v>
      </c>
    </row>
    <row r="233" spans="1:11" ht="14.4" customHeight="1" x14ac:dyDescent="0.3">
      <c r="A233" s="507" t="s">
        <v>538</v>
      </c>
      <c r="B233" s="508" t="s">
        <v>539</v>
      </c>
      <c r="C233" s="509" t="s">
        <v>550</v>
      </c>
      <c r="D233" s="510" t="s">
        <v>551</v>
      </c>
      <c r="E233" s="509" t="s">
        <v>1234</v>
      </c>
      <c r="F233" s="510" t="s">
        <v>1235</v>
      </c>
      <c r="G233" s="509" t="s">
        <v>1252</v>
      </c>
      <c r="H233" s="509" t="s">
        <v>1253</v>
      </c>
      <c r="I233" s="512">
        <v>60.5</v>
      </c>
      <c r="J233" s="512">
        <v>2610</v>
      </c>
      <c r="K233" s="513">
        <v>157905</v>
      </c>
    </row>
    <row r="234" spans="1:11" ht="14.4" customHeight="1" x14ac:dyDescent="0.3">
      <c r="A234" s="507" t="s">
        <v>538</v>
      </c>
      <c r="B234" s="508" t="s">
        <v>539</v>
      </c>
      <c r="C234" s="509" t="s">
        <v>550</v>
      </c>
      <c r="D234" s="510" t="s">
        <v>551</v>
      </c>
      <c r="E234" s="509" t="s">
        <v>1234</v>
      </c>
      <c r="F234" s="510" t="s">
        <v>1235</v>
      </c>
      <c r="G234" s="509" t="s">
        <v>1254</v>
      </c>
      <c r="H234" s="509" t="s">
        <v>1255</v>
      </c>
      <c r="I234" s="512">
        <v>68.970001220703125</v>
      </c>
      <c r="J234" s="512">
        <v>4800</v>
      </c>
      <c r="K234" s="513">
        <v>331056</v>
      </c>
    </row>
    <row r="235" spans="1:11" ht="14.4" customHeight="1" x14ac:dyDescent="0.3">
      <c r="A235" s="507" t="s">
        <v>538</v>
      </c>
      <c r="B235" s="508" t="s">
        <v>539</v>
      </c>
      <c r="C235" s="509" t="s">
        <v>550</v>
      </c>
      <c r="D235" s="510" t="s">
        <v>551</v>
      </c>
      <c r="E235" s="509" t="s">
        <v>1234</v>
      </c>
      <c r="F235" s="510" t="s">
        <v>1235</v>
      </c>
      <c r="G235" s="509" t="s">
        <v>1256</v>
      </c>
      <c r="H235" s="509" t="s">
        <v>1257</v>
      </c>
      <c r="I235" s="512">
        <v>20.899999618530273</v>
      </c>
      <c r="J235" s="512">
        <v>3200</v>
      </c>
      <c r="K235" s="513">
        <v>66880</v>
      </c>
    </row>
    <row r="236" spans="1:11" ht="14.4" customHeight="1" x14ac:dyDescent="0.3">
      <c r="A236" s="507" t="s">
        <v>538</v>
      </c>
      <c r="B236" s="508" t="s">
        <v>539</v>
      </c>
      <c r="C236" s="509" t="s">
        <v>550</v>
      </c>
      <c r="D236" s="510" t="s">
        <v>551</v>
      </c>
      <c r="E236" s="509" t="s">
        <v>1234</v>
      </c>
      <c r="F236" s="510" t="s">
        <v>1235</v>
      </c>
      <c r="G236" s="509" t="s">
        <v>1258</v>
      </c>
      <c r="H236" s="509" t="s">
        <v>1259</v>
      </c>
      <c r="I236" s="512">
        <v>217.80000305175781</v>
      </c>
      <c r="J236" s="512">
        <v>20</v>
      </c>
      <c r="K236" s="513">
        <v>4356</v>
      </c>
    </row>
    <row r="237" spans="1:11" ht="14.4" customHeight="1" x14ac:dyDescent="0.3">
      <c r="A237" s="507" t="s">
        <v>538</v>
      </c>
      <c r="B237" s="508" t="s">
        <v>539</v>
      </c>
      <c r="C237" s="509" t="s">
        <v>550</v>
      </c>
      <c r="D237" s="510" t="s">
        <v>551</v>
      </c>
      <c r="E237" s="509" t="s">
        <v>1234</v>
      </c>
      <c r="F237" s="510" t="s">
        <v>1235</v>
      </c>
      <c r="G237" s="509" t="s">
        <v>1260</v>
      </c>
      <c r="H237" s="509" t="s">
        <v>1261</v>
      </c>
      <c r="I237" s="512">
        <v>102.84999847412109</v>
      </c>
      <c r="J237" s="512">
        <v>2200</v>
      </c>
      <c r="K237" s="513">
        <v>226270</v>
      </c>
    </row>
    <row r="238" spans="1:11" ht="14.4" customHeight="1" x14ac:dyDescent="0.3">
      <c r="A238" s="507" t="s">
        <v>538</v>
      </c>
      <c r="B238" s="508" t="s">
        <v>539</v>
      </c>
      <c r="C238" s="509" t="s">
        <v>550</v>
      </c>
      <c r="D238" s="510" t="s">
        <v>551</v>
      </c>
      <c r="E238" s="509" t="s">
        <v>1234</v>
      </c>
      <c r="F238" s="510" t="s">
        <v>1235</v>
      </c>
      <c r="G238" s="509" t="s">
        <v>1262</v>
      </c>
      <c r="H238" s="509" t="s">
        <v>1263</v>
      </c>
      <c r="I238" s="512">
        <v>10.159999847412109</v>
      </c>
      <c r="J238" s="512">
        <v>30</v>
      </c>
      <c r="K238" s="513">
        <v>304.79998779296875</v>
      </c>
    </row>
    <row r="239" spans="1:11" ht="14.4" customHeight="1" x14ac:dyDescent="0.3">
      <c r="A239" s="507" t="s">
        <v>538</v>
      </c>
      <c r="B239" s="508" t="s">
        <v>539</v>
      </c>
      <c r="C239" s="509" t="s">
        <v>550</v>
      </c>
      <c r="D239" s="510" t="s">
        <v>551</v>
      </c>
      <c r="E239" s="509" t="s">
        <v>1234</v>
      </c>
      <c r="F239" s="510" t="s">
        <v>1235</v>
      </c>
      <c r="G239" s="509" t="s">
        <v>1264</v>
      </c>
      <c r="H239" s="509" t="s">
        <v>1265</v>
      </c>
      <c r="I239" s="512">
        <v>6255.7001953125</v>
      </c>
      <c r="J239" s="512">
        <v>18</v>
      </c>
      <c r="K239" s="513">
        <v>112602.6015625</v>
      </c>
    </row>
    <row r="240" spans="1:11" ht="14.4" customHeight="1" x14ac:dyDescent="0.3">
      <c r="A240" s="507" t="s">
        <v>538</v>
      </c>
      <c r="B240" s="508" t="s">
        <v>539</v>
      </c>
      <c r="C240" s="509" t="s">
        <v>550</v>
      </c>
      <c r="D240" s="510" t="s">
        <v>551</v>
      </c>
      <c r="E240" s="509" t="s">
        <v>1234</v>
      </c>
      <c r="F240" s="510" t="s">
        <v>1235</v>
      </c>
      <c r="G240" s="509" t="s">
        <v>1266</v>
      </c>
      <c r="H240" s="509" t="s">
        <v>1267</v>
      </c>
      <c r="I240" s="512">
        <v>5203</v>
      </c>
      <c r="J240" s="512">
        <v>12</v>
      </c>
      <c r="K240" s="513">
        <v>62436</v>
      </c>
    </row>
    <row r="241" spans="1:11" ht="14.4" customHeight="1" x14ac:dyDescent="0.3">
      <c r="A241" s="507" t="s">
        <v>538</v>
      </c>
      <c r="B241" s="508" t="s">
        <v>539</v>
      </c>
      <c r="C241" s="509" t="s">
        <v>550</v>
      </c>
      <c r="D241" s="510" t="s">
        <v>551</v>
      </c>
      <c r="E241" s="509" t="s">
        <v>1234</v>
      </c>
      <c r="F241" s="510" t="s">
        <v>1235</v>
      </c>
      <c r="G241" s="509" t="s">
        <v>1268</v>
      </c>
      <c r="H241" s="509" t="s">
        <v>1269</v>
      </c>
      <c r="I241" s="512">
        <v>102.84999847412109</v>
      </c>
      <c r="J241" s="512">
        <v>4800</v>
      </c>
      <c r="K241" s="513">
        <v>493680</v>
      </c>
    </row>
    <row r="242" spans="1:11" ht="14.4" customHeight="1" x14ac:dyDescent="0.3">
      <c r="A242" s="507" t="s">
        <v>538</v>
      </c>
      <c r="B242" s="508" t="s">
        <v>539</v>
      </c>
      <c r="C242" s="509" t="s">
        <v>550</v>
      </c>
      <c r="D242" s="510" t="s">
        <v>551</v>
      </c>
      <c r="E242" s="509" t="s">
        <v>1234</v>
      </c>
      <c r="F242" s="510" t="s">
        <v>1235</v>
      </c>
      <c r="G242" s="509" t="s">
        <v>1270</v>
      </c>
      <c r="H242" s="509" t="s">
        <v>1271</v>
      </c>
      <c r="I242" s="512">
        <v>5566</v>
      </c>
      <c r="J242" s="512">
        <v>180</v>
      </c>
      <c r="K242" s="513">
        <v>1001880</v>
      </c>
    </row>
    <row r="243" spans="1:11" ht="14.4" customHeight="1" x14ac:dyDescent="0.3">
      <c r="A243" s="507" t="s">
        <v>538</v>
      </c>
      <c r="B243" s="508" t="s">
        <v>539</v>
      </c>
      <c r="C243" s="509" t="s">
        <v>550</v>
      </c>
      <c r="D243" s="510" t="s">
        <v>551</v>
      </c>
      <c r="E243" s="509" t="s">
        <v>1234</v>
      </c>
      <c r="F243" s="510" t="s">
        <v>1235</v>
      </c>
      <c r="G243" s="509" t="s">
        <v>1272</v>
      </c>
      <c r="H243" s="509" t="s">
        <v>1273</v>
      </c>
      <c r="I243" s="512">
        <v>919.5999755859375</v>
      </c>
      <c r="J243" s="512">
        <v>156</v>
      </c>
      <c r="K243" s="513">
        <v>143457.6025390625</v>
      </c>
    </row>
    <row r="244" spans="1:11" ht="14.4" customHeight="1" x14ac:dyDescent="0.3">
      <c r="A244" s="507" t="s">
        <v>538</v>
      </c>
      <c r="B244" s="508" t="s">
        <v>539</v>
      </c>
      <c r="C244" s="509" t="s">
        <v>550</v>
      </c>
      <c r="D244" s="510" t="s">
        <v>551</v>
      </c>
      <c r="E244" s="509" t="s">
        <v>1234</v>
      </c>
      <c r="F244" s="510" t="s">
        <v>1235</v>
      </c>
      <c r="G244" s="509" t="s">
        <v>1274</v>
      </c>
      <c r="H244" s="509" t="s">
        <v>1275</v>
      </c>
      <c r="I244" s="512">
        <v>5445</v>
      </c>
      <c r="J244" s="512">
        <v>12</v>
      </c>
      <c r="K244" s="513">
        <v>65340</v>
      </c>
    </row>
    <row r="245" spans="1:11" ht="14.4" customHeight="1" x14ac:dyDescent="0.3">
      <c r="A245" s="507" t="s">
        <v>538</v>
      </c>
      <c r="B245" s="508" t="s">
        <v>539</v>
      </c>
      <c r="C245" s="509" t="s">
        <v>550</v>
      </c>
      <c r="D245" s="510" t="s">
        <v>551</v>
      </c>
      <c r="E245" s="509" t="s">
        <v>1234</v>
      </c>
      <c r="F245" s="510" t="s">
        <v>1235</v>
      </c>
      <c r="G245" s="509" t="s">
        <v>1276</v>
      </c>
      <c r="H245" s="509" t="s">
        <v>1277</v>
      </c>
      <c r="I245" s="512">
        <v>3388</v>
      </c>
      <c r="J245" s="512">
        <v>16</v>
      </c>
      <c r="K245" s="513">
        <v>54208</v>
      </c>
    </row>
    <row r="246" spans="1:11" ht="14.4" customHeight="1" x14ac:dyDescent="0.3">
      <c r="A246" s="507" t="s">
        <v>538</v>
      </c>
      <c r="B246" s="508" t="s">
        <v>539</v>
      </c>
      <c r="C246" s="509" t="s">
        <v>550</v>
      </c>
      <c r="D246" s="510" t="s">
        <v>551</v>
      </c>
      <c r="E246" s="509" t="s">
        <v>1234</v>
      </c>
      <c r="F246" s="510" t="s">
        <v>1235</v>
      </c>
      <c r="G246" s="509" t="s">
        <v>1278</v>
      </c>
      <c r="H246" s="509" t="s">
        <v>1279</v>
      </c>
      <c r="I246" s="512">
        <v>4235</v>
      </c>
      <c r="J246" s="512">
        <v>80</v>
      </c>
      <c r="K246" s="513">
        <v>338800</v>
      </c>
    </row>
    <row r="247" spans="1:11" ht="14.4" customHeight="1" x14ac:dyDescent="0.3">
      <c r="A247" s="507" t="s">
        <v>538</v>
      </c>
      <c r="B247" s="508" t="s">
        <v>539</v>
      </c>
      <c r="C247" s="509" t="s">
        <v>550</v>
      </c>
      <c r="D247" s="510" t="s">
        <v>551</v>
      </c>
      <c r="E247" s="509" t="s">
        <v>1234</v>
      </c>
      <c r="F247" s="510" t="s">
        <v>1235</v>
      </c>
      <c r="G247" s="509" t="s">
        <v>1280</v>
      </c>
      <c r="H247" s="509" t="s">
        <v>1281</v>
      </c>
      <c r="I247" s="512">
        <v>1754.5</v>
      </c>
      <c r="J247" s="512">
        <v>32</v>
      </c>
      <c r="K247" s="513">
        <v>56144</v>
      </c>
    </row>
    <row r="248" spans="1:11" ht="14.4" customHeight="1" x14ac:dyDescent="0.3">
      <c r="A248" s="507" t="s">
        <v>538</v>
      </c>
      <c r="B248" s="508" t="s">
        <v>539</v>
      </c>
      <c r="C248" s="509" t="s">
        <v>550</v>
      </c>
      <c r="D248" s="510" t="s">
        <v>551</v>
      </c>
      <c r="E248" s="509" t="s">
        <v>1234</v>
      </c>
      <c r="F248" s="510" t="s">
        <v>1235</v>
      </c>
      <c r="G248" s="509" t="s">
        <v>1282</v>
      </c>
      <c r="H248" s="509" t="s">
        <v>1283</v>
      </c>
      <c r="I248" s="512">
        <v>689.70001220703125</v>
      </c>
      <c r="J248" s="512">
        <v>320</v>
      </c>
      <c r="K248" s="513">
        <v>220704</v>
      </c>
    </row>
    <row r="249" spans="1:11" ht="14.4" customHeight="1" x14ac:dyDescent="0.3">
      <c r="A249" s="507" t="s">
        <v>538</v>
      </c>
      <c r="B249" s="508" t="s">
        <v>539</v>
      </c>
      <c r="C249" s="509" t="s">
        <v>550</v>
      </c>
      <c r="D249" s="510" t="s">
        <v>551</v>
      </c>
      <c r="E249" s="509" t="s">
        <v>1234</v>
      </c>
      <c r="F249" s="510" t="s">
        <v>1235</v>
      </c>
      <c r="G249" s="509" t="s">
        <v>1284</v>
      </c>
      <c r="H249" s="509" t="s">
        <v>1285</v>
      </c>
      <c r="I249" s="512">
        <v>136.72999572753906</v>
      </c>
      <c r="J249" s="512">
        <v>8000</v>
      </c>
      <c r="K249" s="513">
        <v>1093840.0078125</v>
      </c>
    </row>
    <row r="250" spans="1:11" ht="14.4" customHeight="1" x14ac:dyDescent="0.3">
      <c r="A250" s="507" t="s">
        <v>538</v>
      </c>
      <c r="B250" s="508" t="s">
        <v>539</v>
      </c>
      <c r="C250" s="509" t="s">
        <v>550</v>
      </c>
      <c r="D250" s="510" t="s">
        <v>551</v>
      </c>
      <c r="E250" s="509" t="s">
        <v>1234</v>
      </c>
      <c r="F250" s="510" t="s">
        <v>1235</v>
      </c>
      <c r="G250" s="509" t="s">
        <v>1286</v>
      </c>
      <c r="H250" s="509" t="s">
        <v>1287</v>
      </c>
      <c r="I250" s="512">
        <v>290.39999389648437</v>
      </c>
      <c r="J250" s="512">
        <v>108</v>
      </c>
      <c r="K250" s="513">
        <v>31363.20068359375</v>
      </c>
    </row>
    <row r="251" spans="1:11" ht="14.4" customHeight="1" x14ac:dyDescent="0.3">
      <c r="A251" s="507" t="s">
        <v>538</v>
      </c>
      <c r="B251" s="508" t="s">
        <v>539</v>
      </c>
      <c r="C251" s="509" t="s">
        <v>550</v>
      </c>
      <c r="D251" s="510" t="s">
        <v>551</v>
      </c>
      <c r="E251" s="509" t="s">
        <v>1234</v>
      </c>
      <c r="F251" s="510" t="s">
        <v>1235</v>
      </c>
      <c r="G251" s="509" t="s">
        <v>1288</v>
      </c>
      <c r="H251" s="509" t="s">
        <v>1289</v>
      </c>
      <c r="I251" s="512">
        <v>834.9000244140625</v>
      </c>
      <c r="J251" s="512">
        <v>10</v>
      </c>
      <c r="K251" s="513">
        <v>8349</v>
      </c>
    </row>
    <row r="252" spans="1:11" ht="14.4" customHeight="1" x14ac:dyDescent="0.3">
      <c r="A252" s="507" t="s">
        <v>538</v>
      </c>
      <c r="B252" s="508" t="s">
        <v>539</v>
      </c>
      <c r="C252" s="509" t="s">
        <v>550</v>
      </c>
      <c r="D252" s="510" t="s">
        <v>551</v>
      </c>
      <c r="E252" s="509" t="s">
        <v>1234</v>
      </c>
      <c r="F252" s="510" t="s">
        <v>1235</v>
      </c>
      <c r="G252" s="509" t="s">
        <v>1290</v>
      </c>
      <c r="H252" s="509" t="s">
        <v>1291</v>
      </c>
      <c r="I252" s="512">
        <v>598.95001220703125</v>
      </c>
      <c r="J252" s="512">
        <v>5988</v>
      </c>
      <c r="K252" s="513">
        <v>3586512.5625</v>
      </c>
    </row>
    <row r="253" spans="1:11" ht="14.4" customHeight="1" x14ac:dyDescent="0.3">
      <c r="A253" s="507" t="s">
        <v>538</v>
      </c>
      <c r="B253" s="508" t="s">
        <v>539</v>
      </c>
      <c r="C253" s="509" t="s">
        <v>550</v>
      </c>
      <c r="D253" s="510" t="s">
        <v>551</v>
      </c>
      <c r="E253" s="509" t="s">
        <v>1234</v>
      </c>
      <c r="F253" s="510" t="s">
        <v>1235</v>
      </c>
      <c r="G253" s="509" t="s">
        <v>1292</v>
      </c>
      <c r="H253" s="509" t="s">
        <v>1293</v>
      </c>
      <c r="I253" s="512">
        <v>139.14999389648438</v>
      </c>
      <c r="J253" s="512">
        <v>2400</v>
      </c>
      <c r="K253" s="513">
        <v>333960</v>
      </c>
    </row>
    <row r="254" spans="1:11" ht="14.4" customHeight="1" x14ac:dyDescent="0.3">
      <c r="A254" s="507" t="s">
        <v>538</v>
      </c>
      <c r="B254" s="508" t="s">
        <v>539</v>
      </c>
      <c r="C254" s="509" t="s">
        <v>550</v>
      </c>
      <c r="D254" s="510" t="s">
        <v>551</v>
      </c>
      <c r="E254" s="509" t="s">
        <v>1234</v>
      </c>
      <c r="F254" s="510" t="s">
        <v>1235</v>
      </c>
      <c r="G254" s="509" t="s">
        <v>1294</v>
      </c>
      <c r="H254" s="509" t="s">
        <v>1295</v>
      </c>
      <c r="I254" s="512">
        <v>133.10000610351562</v>
      </c>
      <c r="J254" s="512">
        <v>4704</v>
      </c>
      <c r="K254" s="513">
        <v>626102.40625</v>
      </c>
    </row>
    <row r="255" spans="1:11" ht="14.4" customHeight="1" x14ac:dyDescent="0.3">
      <c r="A255" s="507" t="s">
        <v>538</v>
      </c>
      <c r="B255" s="508" t="s">
        <v>539</v>
      </c>
      <c r="C255" s="509" t="s">
        <v>550</v>
      </c>
      <c r="D255" s="510" t="s">
        <v>551</v>
      </c>
      <c r="E255" s="509" t="s">
        <v>1234</v>
      </c>
      <c r="F255" s="510" t="s">
        <v>1235</v>
      </c>
      <c r="G255" s="509" t="s">
        <v>1296</v>
      </c>
      <c r="H255" s="509" t="s">
        <v>1297</v>
      </c>
      <c r="I255" s="512">
        <v>84.699996948242188</v>
      </c>
      <c r="J255" s="512">
        <v>200</v>
      </c>
      <c r="K255" s="513">
        <v>16940</v>
      </c>
    </row>
    <row r="256" spans="1:11" ht="14.4" customHeight="1" x14ac:dyDescent="0.3">
      <c r="A256" s="507" t="s">
        <v>538</v>
      </c>
      <c r="B256" s="508" t="s">
        <v>539</v>
      </c>
      <c r="C256" s="509" t="s">
        <v>550</v>
      </c>
      <c r="D256" s="510" t="s">
        <v>551</v>
      </c>
      <c r="E256" s="509" t="s">
        <v>1234</v>
      </c>
      <c r="F256" s="510" t="s">
        <v>1235</v>
      </c>
      <c r="G256" s="509" t="s">
        <v>1298</v>
      </c>
      <c r="H256" s="509" t="s">
        <v>1299</v>
      </c>
      <c r="I256" s="512">
        <v>56.869998931884766</v>
      </c>
      <c r="J256" s="512">
        <v>750</v>
      </c>
      <c r="K256" s="513">
        <v>42652.5</v>
      </c>
    </row>
    <row r="257" spans="1:11" ht="14.4" customHeight="1" x14ac:dyDescent="0.3">
      <c r="A257" s="507" t="s">
        <v>538</v>
      </c>
      <c r="B257" s="508" t="s">
        <v>539</v>
      </c>
      <c r="C257" s="509" t="s">
        <v>550</v>
      </c>
      <c r="D257" s="510" t="s">
        <v>551</v>
      </c>
      <c r="E257" s="509" t="s">
        <v>1234</v>
      </c>
      <c r="F257" s="510" t="s">
        <v>1235</v>
      </c>
      <c r="G257" s="509" t="s">
        <v>1300</v>
      </c>
      <c r="H257" s="509" t="s">
        <v>1301</v>
      </c>
      <c r="I257" s="512">
        <v>330.32998657226562</v>
      </c>
      <c r="J257" s="512">
        <v>30</v>
      </c>
      <c r="K257" s="513">
        <v>9909.900390625</v>
      </c>
    </row>
    <row r="258" spans="1:11" ht="14.4" customHeight="1" x14ac:dyDescent="0.3">
      <c r="A258" s="507" t="s">
        <v>538</v>
      </c>
      <c r="B258" s="508" t="s">
        <v>539</v>
      </c>
      <c r="C258" s="509" t="s">
        <v>550</v>
      </c>
      <c r="D258" s="510" t="s">
        <v>551</v>
      </c>
      <c r="E258" s="509" t="s">
        <v>1234</v>
      </c>
      <c r="F258" s="510" t="s">
        <v>1235</v>
      </c>
      <c r="G258" s="509" t="s">
        <v>1302</v>
      </c>
      <c r="H258" s="509" t="s">
        <v>1303</v>
      </c>
      <c r="I258" s="512">
        <v>248.05000305175781</v>
      </c>
      <c r="J258" s="512">
        <v>4800</v>
      </c>
      <c r="K258" s="513">
        <v>1190640</v>
      </c>
    </row>
    <row r="259" spans="1:11" ht="14.4" customHeight="1" x14ac:dyDescent="0.3">
      <c r="A259" s="507" t="s">
        <v>538</v>
      </c>
      <c r="B259" s="508" t="s">
        <v>539</v>
      </c>
      <c r="C259" s="509" t="s">
        <v>550</v>
      </c>
      <c r="D259" s="510" t="s">
        <v>551</v>
      </c>
      <c r="E259" s="509" t="s">
        <v>1304</v>
      </c>
      <c r="F259" s="510" t="s">
        <v>1305</v>
      </c>
      <c r="G259" s="509" t="s">
        <v>1306</v>
      </c>
      <c r="H259" s="509" t="s">
        <v>1307</v>
      </c>
      <c r="I259" s="512">
        <v>0.30000001192092896</v>
      </c>
      <c r="J259" s="512">
        <v>200</v>
      </c>
      <c r="K259" s="513">
        <v>60</v>
      </c>
    </row>
    <row r="260" spans="1:11" ht="14.4" customHeight="1" x14ac:dyDescent="0.3">
      <c r="A260" s="507" t="s">
        <v>538</v>
      </c>
      <c r="B260" s="508" t="s">
        <v>539</v>
      </c>
      <c r="C260" s="509" t="s">
        <v>550</v>
      </c>
      <c r="D260" s="510" t="s">
        <v>551</v>
      </c>
      <c r="E260" s="509" t="s">
        <v>1304</v>
      </c>
      <c r="F260" s="510" t="s">
        <v>1305</v>
      </c>
      <c r="G260" s="509" t="s">
        <v>1308</v>
      </c>
      <c r="H260" s="509" t="s">
        <v>1309</v>
      </c>
      <c r="I260" s="512">
        <v>0.54000002145767212</v>
      </c>
      <c r="J260" s="512">
        <v>600</v>
      </c>
      <c r="K260" s="513">
        <v>324</v>
      </c>
    </row>
    <row r="261" spans="1:11" ht="14.4" customHeight="1" x14ac:dyDescent="0.3">
      <c r="A261" s="507" t="s">
        <v>538</v>
      </c>
      <c r="B261" s="508" t="s">
        <v>539</v>
      </c>
      <c r="C261" s="509" t="s">
        <v>550</v>
      </c>
      <c r="D261" s="510" t="s">
        <v>551</v>
      </c>
      <c r="E261" s="509" t="s">
        <v>1304</v>
      </c>
      <c r="F261" s="510" t="s">
        <v>1305</v>
      </c>
      <c r="G261" s="509" t="s">
        <v>1310</v>
      </c>
      <c r="H261" s="509" t="s">
        <v>1311</v>
      </c>
      <c r="I261" s="512">
        <v>1.8037499487400055</v>
      </c>
      <c r="J261" s="512">
        <v>14800</v>
      </c>
      <c r="K261" s="513">
        <v>26672</v>
      </c>
    </row>
    <row r="262" spans="1:11" ht="14.4" customHeight="1" x14ac:dyDescent="0.3">
      <c r="A262" s="507" t="s">
        <v>538</v>
      </c>
      <c r="B262" s="508" t="s">
        <v>539</v>
      </c>
      <c r="C262" s="509" t="s">
        <v>550</v>
      </c>
      <c r="D262" s="510" t="s">
        <v>551</v>
      </c>
      <c r="E262" s="509" t="s">
        <v>1078</v>
      </c>
      <c r="F262" s="510" t="s">
        <v>1079</v>
      </c>
      <c r="G262" s="509" t="s">
        <v>1082</v>
      </c>
      <c r="H262" s="509" t="s">
        <v>1083</v>
      </c>
      <c r="I262" s="512">
        <v>0.62999999523162842</v>
      </c>
      <c r="J262" s="512">
        <v>18000</v>
      </c>
      <c r="K262" s="513">
        <v>11340</v>
      </c>
    </row>
    <row r="263" spans="1:11" ht="14.4" customHeight="1" x14ac:dyDescent="0.3">
      <c r="A263" s="507" t="s">
        <v>538</v>
      </c>
      <c r="B263" s="508" t="s">
        <v>539</v>
      </c>
      <c r="C263" s="509" t="s">
        <v>550</v>
      </c>
      <c r="D263" s="510" t="s">
        <v>551</v>
      </c>
      <c r="E263" s="509" t="s">
        <v>1078</v>
      </c>
      <c r="F263" s="510" t="s">
        <v>1079</v>
      </c>
      <c r="G263" s="509" t="s">
        <v>1084</v>
      </c>
      <c r="H263" s="509" t="s">
        <v>1085</v>
      </c>
      <c r="I263" s="512">
        <v>0.62999999523162842</v>
      </c>
      <c r="J263" s="512">
        <v>2000</v>
      </c>
      <c r="K263" s="513">
        <v>1260</v>
      </c>
    </row>
    <row r="264" spans="1:11" ht="14.4" customHeight="1" x14ac:dyDescent="0.3">
      <c r="A264" s="507" t="s">
        <v>538</v>
      </c>
      <c r="B264" s="508" t="s">
        <v>539</v>
      </c>
      <c r="C264" s="509" t="s">
        <v>550</v>
      </c>
      <c r="D264" s="510" t="s">
        <v>551</v>
      </c>
      <c r="E264" s="509" t="s">
        <v>1078</v>
      </c>
      <c r="F264" s="510" t="s">
        <v>1079</v>
      </c>
      <c r="G264" s="509" t="s">
        <v>1082</v>
      </c>
      <c r="H264" s="509" t="s">
        <v>1086</v>
      </c>
      <c r="I264" s="512">
        <v>0.62999999523162842</v>
      </c>
      <c r="J264" s="512">
        <v>8000</v>
      </c>
      <c r="K264" s="513">
        <v>5040</v>
      </c>
    </row>
    <row r="265" spans="1:11" ht="14.4" customHeight="1" thickBot="1" x14ac:dyDescent="0.35">
      <c r="A265" s="514" t="s">
        <v>538</v>
      </c>
      <c r="B265" s="515" t="s">
        <v>539</v>
      </c>
      <c r="C265" s="516" t="s">
        <v>550</v>
      </c>
      <c r="D265" s="517" t="s">
        <v>551</v>
      </c>
      <c r="E265" s="516" t="s">
        <v>1078</v>
      </c>
      <c r="F265" s="517" t="s">
        <v>1079</v>
      </c>
      <c r="G265" s="516" t="s">
        <v>1082</v>
      </c>
      <c r="H265" s="516" t="s">
        <v>1087</v>
      </c>
      <c r="I265" s="519">
        <v>0.62999999523162842</v>
      </c>
      <c r="J265" s="519">
        <v>8000</v>
      </c>
      <c r="K265" s="520">
        <v>5040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79.116666666666674</v>
      </c>
      <c r="D6" s="308"/>
      <c r="E6" s="308"/>
      <c r="F6" s="307"/>
      <c r="G6" s="309">
        <f ca="1">SUM(Tabulka[05 h_vram])/2</f>
        <v>71770.25</v>
      </c>
      <c r="H6" s="308">
        <f ca="1">SUM(Tabulka[06 h_naduv])/2</f>
        <v>2952.5</v>
      </c>
      <c r="I6" s="308">
        <f ca="1">SUM(Tabulka[07 h_nadzk])/2</f>
        <v>35.5</v>
      </c>
      <c r="J6" s="307">
        <f ca="1">SUM(Tabulka[08 h_oon])/2</f>
        <v>567.70000000000005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109634</v>
      </c>
      <c r="N6" s="308">
        <f ca="1">SUM(Tabulka[12 m_oc])/2</f>
        <v>109634</v>
      </c>
      <c r="O6" s="307">
        <f ca="1">SUM(Tabulka[13 m_sk])/2</f>
        <v>16226268</v>
      </c>
      <c r="P6" s="306">
        <f ca="1">SUM(Tabulka[14_vzsk])/2</f>
        <v>1400</v>
      </c>
      <c r="Q6" s="306">
        <f ca="1">SUM(Tabulka[15_vzpl])/2</f>
        <v>28926.18887389564</v>
      </c>
      <c r="R6" s="305">
        <f ca="1">IF(Q6=0,0,P6/Q6)</f>
        <v>4.8399047869850081E-2</v>
      </c>
      <c r="S6" s="304">
        <f ca="1">Q6-P6</f>
        <v>27526.18887389564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6788.65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3097642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9628.8239375298963</v>
      </c>
      <c r="R8" s="288">
        <f ca="1">IF(Tabulka[[#This Row],[15_vzpl]]=0,"",Tabulka[[#This Row],[14_vzsk]]/Tabulka[[#This Row],[15_vzpl]])</f>
        <v>8.7238068267710689E-2</v>
      </c>
      <c r="S8" s="287">
        <f ca="1">IF(Tabulka[[#This Row],[15_vzpl]]-Tabulka[[#This Row],[14_vzsk]]=0,"",Tabulka[[#This Row],[15_vzpl]]-Tabulka[[#This Row],[14_vzsk]])</f>
        <v>8788.8239375298963</v>
      </c>
    </row>
    <row r="9" spans="1:19" x14ac:dyDescent="0.3">
      <c r="A9" s="286">
        <v>99</v>
      </c>
      <c r="B9" s="285" t="s">
        <v>1324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2291.0500000000002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538187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9628.8239375298963</v>
      </c>
      <c r="R9" s="288">
        <f ca="1">IF(Tabulka[[#This Row],[15_vzpl]]=0,"",Tabulka[[#This Row],[14_vzsk]]/Tabulka[[#This Row],[15_vzpl]])</f>
        <v>8.7238068267710689E-2</v>
      </c>
      <c r="S9" s="287">
        <f ca="1">IF(Tabulka[[#This Row],[15_vzpl]]-Tabulka[[#This Row],[14_vzsk]]=0,"",Tabulka[[#This Row],[15_vzpl]]-Tabulka[[#This Row],[14_vzsk]])</f>
        <v>8788.8239375298963</v>
      </c>
    </row>
    <row r="10" spans="1:19" x14ac:dyDescent="0.3">
      <c r="A10" s="286">
        <v>101</v>
      </c>
      <c r="B10" s="285" t="s">
        <v>1325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4497.6000000000004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2559455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1313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3153.5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665696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10047.364936365746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10047.364936365746</v>
      </c>
    </row>
    <row r="12" spans="1:19" x14ac:dyDescent="0.3">
      <c r="A12" s="286">
        <v>526</v>
      </c>
      <c r="B12" s="285" t="s">
        <v>1326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3153.5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665696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10047.364936365746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10047.364936365746</v>
      </c>
    </row>
    <row r="13" spans="1:19" x14ac:dyDescent="0.3">
      <c r="A13" s="286" t="s">
        <v>1314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60.666666666666664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54619.1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71384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71384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11324089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</v>
      </c>
      <c r="R13" s="288">
        <f ca="1">IF(Tabulka[[#This Row],[15_vzpl]]=0,"",Tabulka[[#This Row],[14_vzsk]]/Tabulka[[#This Row],[15_vzpl]])</f>
        <v>6.054054054054054E-2</v>
      </c>
      <c r="S13" s="287">
        <f ca="1">IF(Tabulka[[#This Row],[15_vzpl]]-Tabulka[[#This Row],[14_vzsk]]=0,"",Tabulka[[#This Row],[15_vzpl]]-Tabulka[[#This Row],[14_vzsk]])</f>
        <v>8690</v>
      </c>
    </row>
    <row r="14" spans="1:19" x14ac:dyDescent="0.3">
      <c r="A14" s="286">
        <v>303</v>
      </c>
      <c r="B14" s="285" t="s">
        <v>1327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14045.6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2777023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</v>
      </c>
      <c r="R14" s="288">
        <f ca="1">IF(Tabulka[[#This Row],[15_vzpl]]=0,"",Tabulka[[#This Row],[14_vzsk]]/Tabulka[[#This Row],[15_vzpl]])</f>
        <v>6.054054054054054E-2</v>
      </c>
      <c r="S14" s="287">
        <f ca="1">IF(Tabulka[[#This Row],[15_vzpl]]-Tabulka[[#This Row],[14_vzsk]]=0,"",Tabulka[[#This Row],[15_vzpl]]-Tabulka[[#This Row],[14_vzsk]])</f>
        <v>8690</v>
      </c>
    </row>
    <row r="15" spans="1:19" x14ac:dyDescent="0.3">
      <c r="A15" s="286">
        <v>304</v>
      </c>
      <c r="B15" s="285" t="s">
        <v>1328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5454.75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1270138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1329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469815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1330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22.166666666666668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33876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33876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4676309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1331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156358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1332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12552.75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1974446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1315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7209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1105541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1333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251390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1334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4833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854151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1318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1335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247</v>
      </c>
    </row>
    <row r="26" spans="1:19" x14ac:dyDescent="0.3">
      <c r="A26" s="113" t="s">
        <v>160</v>
      </c>
    </row>
    <row r="27" spans="1:19" x14ac:dyDescent="0.3">
      <c r="A27" s="114" t="s">
        <v>217</v>
      </c>
    </row>
    <row r="28" spans="1:19" x14ac:dyDescent="0.3">
      <c r="A28" s="278" t="s">
        <v>216</v>
      </c>
    </row>
    <row r="29" spans="1:19" x14ac:dyDescent="0.3">
      <c r="A29" s="235" t="s">
        <v>189</v>
      </c>
    </row>
    <row r="30" spans="1:19" x14ac:dyDescent="0.3">
      <c r="A30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1323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1313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1314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1315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1316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1313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1314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1315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1317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  <row r="36" spans="3:19" x14ac:dyDescent="0.3">
      <c r="C36">
        <v>3</v>
      </c>
      <c r="D36" t="s">
        <v>218</v>
      </c>
      <c r="E36">
        <v>7.3000000000000007</v>
      </c>
      <c r="I36">
        <v>1104</v>
      </c>
      <c r="J36">
        <v>63</v>
      </c>
      <c r="Q36">
        <v>533177</v>
      </c>
      <c r="S36">
        <v>1604.803989588316</v>
      </c>
    </row>
    <row r="37" spans="3:19" x14ac:dyDescent="0.3">
      <c r="C37">
        <v>3</v>
      </c>
      <c r="D37">
        <v>99</v>
      </c>
      <c r="E37">
        <v>2.5</v>
      </c>
      <c r="I37">
        <v>367.5</v>
      </c>
      <c r="Q37">
        <v>92942</v>
      </c>
      <c r="S37">
        <v>1604.803989588316</v>
      </c>
    </row>
    <row r="38" spans="3:19" x14ac:dyDescent="0.3">
      <c r="C38">
        <v>3</v>
      </c>
      <c r="D38">
        <v>101</v>
      </c>
      <c r="E38">
        <v>4.8000000000000007</v>
      </c>
      <c r="I38">
        <v>736.5</v>
      </c>
      <c r="J38">
        <v>63</v>
      </c>
      <c r="Q38">
        <v>440235</v>
      </c>
    </row>
    <row r="39" spans="3:19" x14ac:dyDescent="0.3">
      <c r="C39">
        <v>3</v>
      </c>
      <c r="D39" t="s">
        <v>1313</v>
      </c>
      <c r="E39">
        <v>2.5</v>
      </c>
      <c r="I39">
        <v>424.5</v>
      </c>
      <c r="Q39">
        <v>100296</v>
      </c>
      <c r="S39">
        <v>1674.5608227276243</v>
      </c>
    </row>
    <row r="40" spans="3:19" x14ac:dyDescent="0.3">
      <c r="C40">
        <v>3</v>
      </c>
      <c r="D40">
        <v>526</v>
      </c>
      <c r="E40">
        <v>2.5</v>
      </c>
      <c r="I40">
        <v>424.5</v>
      </c>
      <c r="Q40">
        <v>100296</v>
      </c>
      <c r="S40">
        <v>1674.5608227276243</v>
      </c>
    </row>
    <row r="41" spans="3:19" x14ac:dyDescent="0.3">
      <c r="C41">
        <v>3</v>
      </c>
      <c r="D41" t="s">
        <v>1314</v>
      </c>
      <c r="E41">
        <v>60.5</v>
      </c>
      <c r="I41">
        <v>9205</v>
      </c>
      <c r="J41">
        <v>547.5</v>
      </c>
      <c r="L41">
        <v>1</v>
      </c>
      <c r="O41">
        <v>6950</v>
      </c>
      <c r="P41">
        <v>6950</v>
      </c>
      <c r="Q41">
        <v>1924025</v>
      </c>
      <c r="S41">
        <v>1541.6666666666667</v>
      </c>
    </row>
    <row r="42" spans="3:19" x14ac:dyDescent="0.3">
      <c r="C42">
        <v>3</v>
      </c>
      <c r="D42">
        <v>303</v>
      </c>
      <c r="E42">
        <v>15.5</v>
      </c>
      <c r="I42">
        <v>2390.5</v>
      </c>
      <c r="J42">
        <v>33</v>
      </c>
      <c r="Q42">
        <v>467304</v>
      </c>
      <c r="S42">
        <v>1541.6666666666667</v>
      </c>
    </row>
    <row r="43" spans="3:19" x14ac:dyDescent="0.3">
      <c r="C43">
        <v>3</v>
      </c>
      <c r="D43">
        <v>304</v>
      </c>
      <c r="E43">
        <v>6</v>
      </c>
      <c r="I43">
        <v>938.5</v>
      </c>
      <c r="J43">
        <v>9.5</v>
      </c>
      <c r="Q43">
        <v>211561</v>
      </c>
    </row>
    <row r="44" spans="3:19" x14ac:dyDescent="0.3">
      <c r="C44">
        <v>3</v>
      </c>
      <c r="D44">
        <v>305</v>
      </c>
      <c r="E44">
        <v>2</v>
      </c>
      <c r="I44">
        <v>280</v>
      </c>
      <c r="Q44">
        <v>71744</v>
      </c>
    </row>
    <row r="45" spans="3:19" x14ac:dyDescent="0.3">
      <c r="C45">
        <v>3</v>
      </c>
      <c r="D45">
        <v>409</v>
      </c>
      <c r="E45">
        <v>22</v>
      </c>
      <c r="I45">
        <v>3396</v>
      </c>
      <c r="J45">
        <v>395</v>
      </c>
      <c r="L45">
        <v>1</v>
      </c>
      <c r="Q45">
        <v>796882</v>
      </c>
    </row>
    <row r="46" spans="3:19" x14ac:dyDescent="0.3">
      <c r="C46">
        <v>3</v>
      </c>
      <c r="D46">
        <v>636</v>
      </c>
      <c r="E46">
        <v>1</v>
      </c>
      <c r="I46">
        <v>176.5</v>
      </c>
      <c r="O46">
        <v>800</v>
      </c>
      <c r="P46">
        <v>800</v>
      </c>
      <c r="Q46">
        <v>26520</v>
      </c>
    </row>
    <row r="47" spans="3:19" x14ac:dyDescent="0.3">
      <c r="C47">
        <v>3</v>
      </c>
      <c r="D47">
        <v>642</v>
      </c>
      <c r="E47">
        <v>14</v>
      </c>
      <c r="I47">
        <v>2023.5</v>
      </c>
      <c r="J47">
        <v>110</v>
      </c>
      <c r="O47">
        <v>6150</v>
      </c>
      <c r="P47">
        <v>6150</v>
      </c>
      <c r="Q47">
        <v>350014</v>
      </c>
    </row>
    <row r="48" spans="3:19" x14ac:dyDescent="0.3">
      <c r="C48">
        <v>3</v>
      </c>
      <c r="D48" t="s">
        <v>1315</v>
      </c>
      <c r="E48">
        <v>8</v>
      </c>
      <c r="I48">
        <v>1124.5</v>
      </c>
      <c r="L48">
        <v>8</v>
      </c>
      <c r="O48">
        <v>5000</v>
      </c>
      <c r="P48">
        <v>5000</v>
      </c>
      <c r="Q48">
        <v>174939</v>
      </c>
    </row>
    <row r="49" spans="3:19" x14ac:dyDescent="0.3">
      <c r="C49">
        <v>3</v>
      </c>
      <c r="D49">
        <v>25</v>
      </c>
      <c r="E49">
        <v>3</v>
      </c>
      <c r="I49">
        <v>312</v>
      </c>
      <c r="O49">
        <v>5000</v>
      </c>
      <c r="P49">
        <v>5000</v>
      </c>
      <c r="Q49">
        <v>37389</v>
      </c>
    </row>
    <row r="50" spans="3:19" x14ac:dyDescent="0.3">
      <c r="C50">
        <v>3</v>
      </c>
      <c r="D50">
        <v>30</v>
      </c>
      <c r="E50">
        <v>5</v>
      </c>
      <c r="I50">
        <v>812.5</v>
      </c>
      <c r="L50">
        <v>8</v>
      </c>
      <c r="Q50">
        <v>137550</v>
      </c>
    </row>
    <row r="51" spans="3:19" x14ac:dyDescent="0.3">
      <c r="C51">
        <v>3</v>
      </c>
      <c r="D51" t="s">
        <v>1318</v>
      </c>
      <c r="L51">
        <v>88</v>
      </c>
      <c r="Q51">
        <v>9000</v>
      </c>
    </row>
    <row r="52" spans="3:19" x14ac:dyDescent="0.3">
      <c r="C52">
        <v>3</v>
      </c>
      <c r="D52">
        <v>0</v>
      </c>
      <c r="L52">
        <v>88</v>
      </c>
      <c r="Q52">
        <v>9000</v>
      </c>
    </row>
    <row r="53" spans="3:19" x14ac:dyDescent="0.3">
      <c r="C53" t="s">
        <v>1319</v>
      </c>
      <c r="E53">
        <v>78.3</v>
      </c>
      <c r="I53">
        <v>11858</v>
      </c>
      <c r="J53">
        <v>610.5</v>
      </c>
      <c r="L53">
        <v>97</v>
      </c>
      <c r="O53">
        <v>11950</v>
      </c>
      <c r="P53">
        <v>11950</v>
      </c>
      <c r="Q53">
        <v>2741437</v>
      </c>
      <c r="S53">
        <v>4821.031478982607</v>
      </c>
    </row>
    <row r="54" spans="3:19" x14ac:dyDescent="0.3">
      <c r="C54">
        <v>4</v>
      </c>
      <c r="D54" t="s">
        <v>218</v>
      </c>
      <c r="E54">
        <v>7.1</v>
      </c>
      <c r="I54">
        <v>1124.75</v>
      </c>
      <c r="J54">
        <v>59</v>
      </c>
      <c r="O54">
        <v>750</v>
      </c>
      <c r="P54">
        <v>750</v>
      </c>
      <c r="Q54">
        <v>517426</v>
      </c>
      <c r="S54">
        <v>1604.803989588316</v>
      </c>
    </row>
    <row r="55" spans="3:19" x14ac:dyDescent="0.3">
      <c r="C55">
        <v>4</v>
      </c>
      <c r="D55">
        <v>99</v>
      </c>
      <c r="E55">
        <v>2.5</v>
      </c>
      <c r="I55">
        <v>396.75</v>
      </c>
      <c r="O55">
        <v>750</v>
      </c>
      <c r="P55">
        <v>750</v>
      </c>
      <c r="Q55">
        <v>92532</v>
      </c>
      <c r="S55">
        <v>1604.803989588316</v>
      </c>
    </row>
    <row r="56" spans="3:19" x14ac:dyDescent="0.3">
      <c r="C56">
        <v>4</v>
      </c>
      <c r="D56">
        <v>101</v>
      </c>
      <c r="E56">
        <v>4.5999999999999996</v>
      </c>
      <c r="I56">
        <v>728</v>
      </c>
      <c r="J56">
        <v>59</v>
      </c>
      <c r="Q56">
        <v>424894</v>
      </c>
    </row>
    <row r="57" spans="3:19" x14ac:dyDescent="0.3">
      <c r="C57">
        <v>4</v>
      </c>
      <c r="D57" t="s">
        <v>1313</v>
      </c>
      <c r="E57">
        <v>2.5</v>
      </c>
      <c r="I57">
        <v>371</v>
      </c>
      <c r="O57">
        <v>750</v>
      </c>
      <c r="P57">
        <v>750</v>
      </c>
      <c r="Q57">
        <v>82209</v>
      </c>
      <c r="S57">
        <v>1674.5608227276243</v>
      </c>
    </row>
    <row r="58" spans="3:19" x14ac:dyDescent="0.3">
      <c r="C58">
        <v>4</v>
      </c>
      <c r="D58">
        <v>526</v>
      </c>
      <c r="E58">
        <v>2.5</v>
      </c>
      <c r="I58">
        <v>371</v>
      </c>
      <c r="O58">
        <v>750</v>
      </c>
      <c r="P58">
        <v>750</v>
      </c>
      <c r="Q58">
        <v>82209</v>
      </c>
      <c r="S58">
        <v>1674.5608227276243</v>
      </c>
    </row>
    <row r="59" spans="3:19" x14ac:dyDescent="0.3">
      <c r="C59">
        <v>4</v>
      </c>
      <c r="D59" t="s">
        <v>1314</v>
      </c>
      <c r="E59">
        <v>60.5</v>
      </c>
      <c r="I59">
        <v>9152.5</v>
      </c>
      <c r="J59">
        <v>461</v>
      </c>
      <c r="K59">
        <v>2.5</v>
      </c>
      <c r="O59">
        <v>750</v>
      </c>
      <c r="P59">
        <v>750</v>
      </c>
      <c r="Q59">
        <v>1915943</v>
      </c>
      <c r="S59">
        <v>1541.6666666666667</v>
      </c>
    </row>
    <row r="60" spans="3:19" x14ac:dyDescent="0.3">
      <c r="C60">
        <v>4</v>
      </c>
      <c r="D60">
        <v>303</v>
      </c>
      <c r="E60">
        <v>15.5</v>
      </c>
      <c r="I60">
        <v>2373.5</v>
      </c>
      <c r="J60">
        <v>34.5</v>
      </c>
      <c r="K60">
        <v>2.5</v>
      </c>
      <c r="Q60">
        <v>476715</v>
      </c>
      <c r="S60">
        <v>1541.6666666666667</v>
      </c>
    </row>
    <row r="61" spans="3:19" x14ac:dyDescent="0.3">
      <c r="C61">
        <v>4</v>
      </c>
      <c r="D61">
        <v>304</v>
      </c>
      <c r="E61">
        <v>6</v>
      </c>
      <c r="I61">
        <v>916</v>
      </c>
      <c r="J61">
        <v>17.5</v>
      </c>
      <c r="Q61">
        <v>214306</v>
      </c>
    </row>
    <row r="62" spans="3:19" x14ac:dyDescent="0.3">
      <c r="C62">
        <v>4</v>
      </c>
      <c r="D62">
        <v>305</v>
      </c>
      <c r="E62">
        <v>2</v>
      </c>
      <c r="I62">
        <v>287.5</v>
      </c>
      <c r="J62">
        <v>5</v>
      </c>
      <c r="Q62">
        <v>83556</v>
      </c>
    </row>
    <row r="63" spans="3:19" x14ac:dyDescent="0.3">
      <c r="C63">
        <v>4</v>
      </c>
      <c r="D63">
        <v>409</v>
      </c>
      <c r="E63">
        <v>22</v>
      </c>
      <c r="I63">
        <v>3412</v>
      </c>
      <c r="J63">
        <v>393.5</v>
      </c>
      <c r="Q63">
        <v>783883</v>
      </c>
    </row>
    <row r="64" spans="3:19" x14ac:dyDescent="0.3">
      <c r="C64">
        <v>4</v>
      </c>
      <c r="D64">
        <v>636</v>
      </c>
      <c r="E64">
        <v>1</v>
      </c>
      <c r="I64">
        <v>159.5</v>
      </c>
      <c r="J64">
        <v>4</v>
      </c>
      <c r="Q64">
        <v>26843</v>
      </c>
    </row>
    <row r="65" spans="3:19" x14ac:dyDescent="0.3">
      <c r="C65">
        <v>4</v>
      </c>
      <c r="D65">
        <v>642</v>
      </c>
      <c r="E65">
        <v>14</v>
      </c>
      <c r="I65">
        <v>2004</v>
      </c>
      <c r="J65">
        <v>6.5</v>
      </c>
      <c r="O65">
        <v>750</v>
      </c>
      <c r="P65">
        <v>750</v>
      </c>
      <c r="Q65">
        <v>330640</v>
      </c>
    </row>
    <row r="66" spans="3:19" x14ac:dyDescent="0.3">
      <c r="C66">
        <v>4</v>
      </c>
      <c r="D66" t="s">
        <v>1315</v>
      </c>
      <c r="E66">
        <v>8</v>
      </c>
      <c r="I66">
        <v>1044.5</v>
      </c>
      <c r="Q66">
        <v>165136</v>
      </c>
    </row>
    <row r="67" spans="3:19" x14ac:dyDescent="0.3">
      <c r="C67">
        <v>4</v>
      </c>
      <c r="D67">
        <v>25</v>
      </c>
      <c r="E67">
        <v>3</v>
      </c>
      <c r="I67">
        <v>316</v>
      </c>
      <c r="Q67">
        <v>34511</v>
      </c>
    </row>
    <row r="68" spans="3:19" x14ac:dyDescent="0.3">
      <c r="C68">
        <v>4</v>
      </c>
      <c r="D68">
        <v>30</v>
      </c>
      <c r="E68">
        <v>5</v>
      </c>
      <c r="I68">
        <v>728.5</v>
      </c>
      <c r="Q68">
        <v>130625</v>
      </c>
    </row>
    <row r="69" spans="3:19" x14ac:dyDescent="0.3">
      <c r="C69">
        <v>4</v>
      </c>
      <c r="D69" t="s">
        <v>1318</v>
      </c>
      <c r="L69">
        <v>84</v>
      </c>
      <c r="Q69">
        <v>10200</v>
      </c>
    </row>
    <row r="70" spans="3:19" x14ac:dyDescent="0.3">
      <c r="C70">
        <v>4</v>
      </c>
      <c r="D70">
        <v>0</v>
      </c>
      <c r="L70">
        <v>84</v>
      </c>
      <c r="Q70">
        <v>10200</v>
      </c>
    </row>
    <row r="71" spans="3:19" x14ac:dyDescent="0.3">
      <c r="C71" t="s">
        <v>1320</v>
      </c>
      <c r="E71">
        <v>78.099999999999994</v>
      </c>
      <c r="I71">
        <v>11692.75</v>
      </c>
      <c r="J71">
        <v>520</v>
      </c>
      <c r="K71">
        <v>2.5</v>
      </c>
      <c r="L71">
        <v>84</v>
      </c>
      <c r="O71">
        <v>2250</v>
      </c>
      <c r="P71">
        <v>2250</v>
      </c>
      <c r="Q71">
        <v>2690914</v>
      </c>
      <c r="S71">
        <v>4821.031478982607</v>
      </c>
    </row>
    <row r="72" spans="3:19" x14ac:dyDescent="0.3">
      <c r="C72">
        <v>5</v>
      </c>
      <c r="D72" t="s">
        <v>218</v>
      </c>
      <c r="E72">
        <v>7.1</v>
      </c>
      <c r="I72">
        <v>1213</v>
      </c>
      <c r="J72">
        <v>62</v>
      </c>
      <c r="O72">
        <v>750</v>
      </c>
      <c r="P72">
        <v>750</v>
      </c>
      <c r="Q72">
        <v>499078</v>
      </c>
      <c r="S72">
        <v>1604.803989588316</v>
      </c>
    </row>
    <row r="73" spans="3:19" x14ac:dyDescent="0.3">
      <c r="C73">
        <v>5</v>
      </c>
      <c r="D73">
        <v>99</v>
      </c>
      <c r="E73">
        <v>2.5</v>
      </c>
      <c r="I73">
        <v>445.5</v>
      </c>
      <c r="O73">
        <v>750</v>
      </c>
      <c r="P73">
        <v>750</v>
      </c>
      <c r="Q73">
        <v>93323</v>
      </c>
      <c r="S73">
        <v>1604.803989588316</v>
      </c>
    </row>
    <row r="74" spans="3:19" x14ac:dyDescent="0.3">
      <c r="C74">
        <v>5</v>
      </c>
      <c r="D74">
        <v>101</v>
      </c>
      <c r="E74">
        <v>4.5999999999999996</v>
      </c>
      <c r="I74">
        <v>767.5</v>
      </c>
      <c r="J74">
        <v>62</v>
      </c>
      <c r="Q74">
        <v>405755</v>
      </c>
    </row>
    <row r="75" spans="3:19" x14ac:dyDescent="0.3">
      <c r="C75">
        <v>5</v>
      </c>
      <c r="D75" t="s">
        <v>1313</v>
      </c>
      <c r="E75">
        <v>3.5</v>
      </c>
      <c r="I75">
        <v>595.5</v>
      </c>
      <c r="K75">
        <v>26</v>
      </c>
      <c r="O75">
        <v>10000</v>
      </c>
      <c r="P75">
        <v>10000</v>
      </c>
      <c r="Q75">
        <v>122280</v>
      </c>
      <c r="S75">
        <v>1674.5608227276243</v>
      </c>
    </row>
    <row r="76" spans="3:19" x14ac:dyDescent="0.3">
      <c r="C76">
        <v>5</v>
      </c>
      <c r="D76">
        <v>526</v>
      </c>
      <c r="E76">
        <v>3.5</v>
      </c>
      <c r="I76">
        <v>595.5</v>
      </c>
      <c r="K76">
        <v>26</v>
      </c>
      <c r="O76">
        <v>10000</v>
      </c>
      <c r="P76">
        <v>10000</v>
      </c>
      <c r="Q76">
        <v>122280</v>
      </c>
      <c r="S76">
        <v>1674.5608227276243</v>
      </c>
    </row>
    <row r="77" spans="3:19" x14ac:dyDescent="0.3">
      <c r="C77">
        <v>5</v>
      </c>
      <c r="D77" t="s">
        <v>1314</v>
      </c>
      <c r="E77">
        <v>61.5</v>
      </c>
      <c r="I77">
        <v>9597.5499999999993</v>
      </c>
      <c r="J77">
        <v>442.5</v>
      </c>
      <c r="L77">
        <v>6.5</v>
      </c>
      <c r="O77">
        <v>20476</v>
      </c>
      <c r="P77">
        <v>20476</v>
      </c>
      <c r="Q77">
        <v>1954101</v>
      </c>
      <c r="S77">
        <v>1541.6666666666667</v>
      </c>
    </row>
    <row r="78" spans="3:19" x14ac:dyDescent="0.3">
      <c r="C78">
        <v>5</v>
      </c>
      <c r="D78">
        <v>303</v>
      </c>
      <c r="E78">
        <v>15.5</v>
      </c>
      <c r="I78">
        <v>2554.5500000000002</v>
      </c>
      <c r="J78">
        <v>24</v>
      </c>
      <c r="O78">
        <v>750</v>
      </c>
      <c r="P78">
        <v>750</v>
      </c>
      <c r="Q78">
        <v>486260</v>
      </c>
      <c r="S78">
        <v>1541.6666666666667</v>
      </c>
    </row>
    <row r="79" spans="3:19" x14ac:dyDescent="0.3">
      <c r="C79">
        <v>5</v>
      </c>
      <c r="D79">
        <v>304</v>
      </c>
      <c r="E79">
        <v>6</v>
      </c>
      <c r="I79">
        <v>923.5</v>
      </c>
      <c r="J79">
        <v>14</v>
      </c>
      <c r="Q79">
        <v>220089</v>
      </c>
    </row>
    <row r="80" spans="3:19" x14ac:dyDescent="0.3">
      <c r="C80">
        <v>5</v>
      </c>
      <c r="D80">
        <v>305</v>
      </c>
      <c r="E80">
        <v>2</v>
      </c>
      <c r="I80">
        <v>291</v>
      </c>
      <c r="Q80">
        <v>83202</v>
      </c>
    </row>
    <row r="81" spans="3:19" x14ac:dyDescent="0.3">
      <c r="C81">
        <v>5</v>
      </c>
      <c r="D81">
        <v>409</v>
      </c>
      <c r="E81">
        <v>23</v>
      </c>
      <c r="I81">
        <v>3352</v>
      </c>
      <c r="J81">
        <v>384.5</v>
      </c>
      <c r="L81">
        <v>6.5</v>
      </c>
      <c r="O81">
        <v>13226</v>
      </c>
      <c r="P81">
        <v>13226</v>
      </c>
      <c r="Q81">
        <v>798263</v>
      </c>
    </row>
    <row r="82" spans="3:19" x14ac:dyDescent="0.3">
      <c r="C82">
        <v>5</v>
      </c>
      <c r="D82">
        <v>636</v>
      </c>
      <c r="E82">
        <v>1</v>
      </c>
      <c r="I82">
        <v>168</v>
      </c>
      <c r="Q82">
        <v>25989</v>
      </c>
    </row>
    <row r="83" spans="3:19" x14ac:dyDescent="0.3">
      <c r="C83">
        <v>5</v>
      </c>
      <c r="D83">
        <v>642</v>
      </c>
      <c r="E83">
        <v>14</v>
      </c>
      <c r="I83">
        <v>2308.5</v>
      </c>
      <c r="J83">
        <v>20</v>
      </c>
      <c r="O83">
        <v>6500</v>
      </c>
      <c r="P83">
        <v>6500</v>
      </c>
      <c r="Q83">
        <v>340298</v>
      </c>
    </row>
    <row r="84" spans="3:19" x14ac:dyDescent="0.3">
      <c r="C84">
        <v>5</v>
      </c>
      <c r="D84" t="s">
        <v>1315</v>
      </c>
      <c r="E84">
        <v>8</v>
      </c>
      <c r="I84">
        <v>1347.5</v>
      </c>
      <c r="L84">
        <v>3.5</v>
      </c>
      <c r="Q84">
        <v>187627</v>
      </c>
    </row>
    <row r="85" spans="3:19" x14ac:dyDescent="0.3">
      <c r="C85">
        <v>5</v>
      </c>
      <c r="D85">
        <v>25</v>
      </c>
      <c r="E85">
        <v>3</v>
      </c>
      <c r="I85">
        <v>472</v>
      </c>
      <c r="Q85">
        <v>49035</v>
      </c>
    </row>
    <row r="86" spans="3:19" x14ac:dyDescent="0.3">
      <c r="C86">
        <v>5</v>
      </c>
      <c r="D86">
        <v>30</v>
      </c>
      <c r="E86">
        <v>5</v>
      </c>
      <c r="I86">
        <v>875.5</v>
      </c>
      <c r="L86">
        <v>3.5</v>
      </c>
      <c r="Q86">
        <v>138592</v>
      </c>
    </row>
    <row r="87" spans="3:19" x14ac:dyDescent="0.3">
      <c r="C87">
        <v>5</v>
      </c>
      <c r="D87" t="s">
        <v>1318</v>
      </c>
      <c r="L87">
        <v>55</v>
      </c>
      <c r="Q87">
        <v>8250</v>
      </c>
    </row>
    <row r="88" spans="3:19" x14ac:dyDescent="0.3">
      <c r="C88">
        <v>5</v>
      </c>
      <c r="D88">
        <v>0</v>
      </c>
      <c r="L88">
        <v>55</v>
      </c>
      <c r="Q88">
        <v>8250</v>
      </c>
    </row>
    <row r="89" spans="3:19" x14ac:dyDescent="0.3">
      <c r="C89" t="s">
        <v>1321</v>
      </c>
      <c r="E89">
        <v>80.099999999999994</v>
      </c>
      <c r="I89">
        <v>12753.55</v>
      </c>
      <c r="J89">
        <v>504.5</v>
      </c>
      <c r="K89">
        <v>26</v>
      </c>
      <c r="L89">
        <v>65</v>
      </c>
      <c r="O89">
        <v>31226</v>
      </c>
      <c r="P89">
        <v>31226</v>
      </c>
      <c r="Q89">
        <v>2771336</v>
      </c>
      <c r="S89">
        <v>4821.031478982607</v>
      </c>
    </row>
    <row r="90" spans="3:19" x14ac:dyDescent="0.3">
      <c r="C90">
        <v>6</v>
      </c>
      <c r="D90" t="s">
        <v>218</v>
      </c>
      <c r="E90">
        <v>7.1</v>
      </c>
      <c r="I90">
        <v>1101</v>
      </c>
      <c r="J90">
        <v>61</v>
      </c>
      <c r="Q90">
        <v>512738</v>
      </c>
      <c r="S90">
        <v>1604.803989588316</v>
      </c>
    </row>
    <row r="91" spans="3:19" x14ac:dyDescent="0.3">
      <c r="C91">
        <v>6</v>
      </c>
      <c r="D91">
        <v>99</v>
      </c>
      <c r="E91">
        <v>2.5</v>
      </c>
      <c r="I91">
        <v>388.5</v>
      </c>
      <c r="Q91">
        <v>89195</v>
      </c>
      <c r="S91">
        <v>1604.803989588316</v>
      </c>
    </row>
    <row r="92" spans="3:19" x14ac:dyDescent="0.3">
      <c r="C92">
        <v>6</v>
      </c>
      <c r="D92">
        <v>101</v>
      </c>
      <c r="E92">
        <v>4.5999999999999996</v>
      </c>
      <c r="I92">
        <v>712.5</v>
      </c>
      <c r="J92">
        <v>61</v>
      </c>
      <c r="Q92">
        <v>423543</v>
      </c>
    </row>
    <row r="93" spans="3:19" x14ac:dyDescent="0.3">
      <c r="C93">
        <v>6</v>
      </c>
      <c r="D93" t="s">
        <v>1313</v>
      </c>
      <c r="E93">
        <v>3.5</v>
      </c>
      <c r="I93">
        <v>520</v>
      </c>
      <c r="K93">
        <v>7</v>
      </c>
      <c r="L93">
        <v>67.2</v>
      </c>
      <c r="Q93">
        <v>115843</v>
      </c>
      <c r="S93">
        <v>1674.5608227276243</v>
      </c>
    </row>
    <row r="94" spans="3:19" x14ac:dyDescent="0.3">
      <c r="C94">
        <v>6</v>
      </c>
      <c r="D94">
        <v>526</v>
      </c>
      <c r="E94">
        <v>3.5</v>
      </c>
      <c r="I94">
        <v>520</v>
      </c>
      <c r="K94">
        <v>7</v>
      </c>
      <c r="L94">
        <v>67.2</v>
      </c>
      <c r="Q94">
        <v>115843</v>
      </c>
      <c r="S94">
        <v>1674.5608227276243</v>
      </c>
    </row>
    <row r="95" spans="3:19" x14ac:dyDescent="0.3">
      <c r="C95">
        <v>6</v>
      </c>
      <c r="D95" t="s">
        <v>1314</v>
      </c>
      <c r="E95">
        <v>60.5</v>
      </c>
      <c r="I95">
        <v>8646.9</v>
      </c>
      <c r="J95">
        <v>405.5</v>
      </c>
      <c r="L95">
        <v>6</v>
      </c>
      <c r="O95">
        <v>1500</v>
      </c>
      <c r="P95">
        <v>1500</v>
      </c>
      <c r="Q95">
        <v>1914419</v>
      </c>
      <c r="R95">
        <v>450</v>
      </c>
      <c r="S95">
        <v>1541.6666666666667</v>
      </c>
    </row>
    <row r="96" spans="3:19" x14ac:dyDescent="0.3">
      <c r="C96">
        <v>6</v>
      </c>
      <c r="D96">
        <v>303</v>
      </c>
      <c r="E96">
        <v>15.5</v>
      </c>
      <c r="I96">
        <v>2266.4</v>
      </c>
      <c r="J96">
        <v>24</v>
      </c>
      <c r="Q96">
        <v>482149</v>
      </c>
      <c r="R96">
        <v>450</v>
      </c>
      <c r="S96">
        <v>1541.6666666666667</v>
      </c>
    </row>
    <row r="97" spans="3:19" x14ac:dyDescent="0.3">
      <c r="C97">
        <v>6</v>
      </c>
      <c r="D97">
        <v>304</v>
      </c>
      <c r="E97">
        <v>6</v>
      </c>
      <c r="I97">
        <v>785.5</v>
      </c>
      <c r="J97">
        <v>14</v>
      </c>
      <c r="Q97">
        <v>199033</v>
      </c>
    </row>
    <row r="98" spans="3:19" x14ac:dyDescent="0.3">
      <c r="C98">
        <v>6</v>
      </c>
      <c r="D98">
        <v>305</v>
      </c>
      <c r="E98">
        <v>2</v>
      </c>
      <c r="I98">
        <v>312.5</v>
      </c>
      <c r="J98">
        <v>4.5</v>
      </c>
      <c r="Q98">
        <v>83076</v>
      </c>
    </row>
    <row r="99" spans="3:19" x14ac:dyDescent="0.3">
      <c r="C99">
        <v>6</v>
      </c>
      <c r="D99">
        <v>409</v>
      </c>
      <c r="E99">
        <v>22</v>
      </c>
      <c r="I99">
        <v>3048</v>
      </c>
      <c r="J99">
        <v>363</v>
      </c>
      <c r="L99">
        <v>6</v>
      </c>
      <c r="Q99">
        <v>803699</v>
      </c>
    </row>
    <row r="100" spans="3:19" x14ac:dyDescent="0.3">
      <c r="C100">
        <v>6</v>
      </c>
      <c r="D100">
        <v>636</v>
      </c>
      <c r="E100">
        <v>1</v>
      </c>
      <c r="I100">
        <v>152</v>
      </c>
      <c r="Q100">
        <v>25801</v>
      </c>
    </row>
    <row r="101" spans="3:19" x14ac:dyDescent="0.3">
      <c r="C101">
        <v>6</v>
      </c>
      <c r="D101">
        <v>642</v>
      </c>
      <c r="E101">
        <v>14</v>
      </c>
      <c r="I101">
        <v>2082.5</v>
      </c>
      <c r="O101">
        <v>1500</v>
      </c>
      <c r="P101">
        <v>1500</v>
      </c>
      <c r="Q101">
        <v>320661</v>
      </c>
    </row>
    <row r="102" spans="3:19" x14ac:dyDescent="0.3">
      <c r="C102">
        <v>6</v>
      </c>
      <c r="D102" t="s">
        <v>1315</v>
      </c>
      <c r="E102">
        <v>8</v>
      </c>
      <c r="I102">
        <v>1240.5</v>
      </c>
      <c r="L102">
        <v>6.5</v>
      </c>
      <c r="Q102">
        <v>185980</v>
      </c>
    </row>
    <row r="103" spans="3:19" x14ac:dyDescent="0.3">
      <c r="C103">
        <v>6</v>
      </c>
      <c r="D103">
        <v>25</v>
      </c>
      <c r="E103">
        <v>3</v>
      </c>
      <c r="I103">
        <v>432</v>
      </c>
      <c r="Q103">
        <v>47840</v>
      </c>
    </row>
    <row r="104" spans="3:19" x14ac:dyDescent="0.3">
      <c r="C104">
        <v>6</v>
      </c>
      <c r="D104">
        <v>30</v>
      </c>
      <c r="E104">
        <v>5</v>
      </c>
      <c r="I104">
        <v>808.5</v>
      </c>
      <c r="L104">
        <v>6.5</v>
      </c>
      <c r="Q104">
        <v>138140</v>
      </c>
    </row>
    <row r="105" spans="3:19" x14ac:dyDescent="0.3">
      <c r="C105">
        <v>6</v>
      </c>
      <c r="D105" t="s">
        <v>1318</v>
      </c>
      <c r="L105">
        <v>39</v>
      </c>
      <c r="Q105">
        <v>5850</v>
      </c>
    </row>
    <row r="106" spans="3:19" x14ac:dyDescent="0.3">
      <c r="C106">
        <v>6</v>
      </c>
      <c r="D106">
        <v>0</v>
      </c>
      <c r="L106">
        <v>39</v>
      </c>
      <c r="Q106">
        <v>5850</v>
      </c>
    </row>
    <row r="107" spans="3:19" x14ac:dyDescent="0.3">
      <c r="C107" t="s">
        <v>1322</v>
      </c>
      <c r="E107">
        <v>79.099999999999994</v>
      </c>
      <c r="I107">
        <v>11508.4</v>
      </c>
      <c r="J107">
        <v>466.5</v>
      </c>
      <c r="K107">
        <v>7</v>
      </c>
      <c r="L107">
        <v>118.7</v>
      </c>
      <c r="O107">
        <v>1500</v>
      </c>
      <c r="P107">
        <v>1500</v>
      </c>
      <c r="Q107">
        <v>2734830</v>
      </c>
      <c r="R107">
        <v>450</v>
      </c>
      <c r="S107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1340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9363836.9899999984</v>
      </c>
      <c r="C3" s="222">
        <f t="shared" ref="C3:Z3" si="0">SUBTOTAL(9,C6:C1048576)</f>
        <v>9</v>
      </c>
      <c r="D3" s="222"/>
      <c r="E3" s="222">
        <f>SUBTOTAL(9,E6:E1048576)/4</f>
        <v>7554425.6600000001</v>
      </c>
      <c r="F3" s="222"/>
      <c r="G3" s="222">
        <f t="shared" si="0"/>
        <v>11</v>
      </c>
      <c r="H3" s="222">
        <f>SUBTOTAL(9,H6:H1048576)/4</f>
        <v>8037289.9800000004</v>
      </c>
      <c r="I3" s="225">
        <f>IF(B3&lt;&gt;0,H3/B3,"")</f>
        <v>0.85833296634524192</v>
      </c>
      <c r="J3" s="223">
        <f>IF(E3&lt;&gt;0,H3/E3,"")</f>
        <v>1.0639180715691894</v>
      </c>
      <c r="K3" s="224">
        <f t="shared" si="0"/>
        <v>322712</v>
      </c>
      <c r="L3" s="224"/>
      <c r="M3" s="222">
        <f t="shared" si="0"/>
        <v>2.57363332153031</v>
      </c>
      <c r="N3" s="222">
        <f t="shared" si="0"/>
        <v>250783.19999999998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1336</v>
      </c>
      <c r="B6" s="615">
        <v>544794.99</v>
      </c>
      <c r="C6" s="616">
        <v>1</v>
      </c>
      <c r="D6" s="616">
        <v>1.0593896210675486</v>
      </c>
      <c r="E6" s="615">
        <v>514253.66</v>
      </c>
      <c r="F6" s="616">
        <v>0.94393977448287469</v>
      </c>
      <c r="G6" s="616">
        <v>1</v>
      </c>
      <c r="H6" s="615">
        <v>430889.98000000004</v>
      </c>
      <c r="I6" s="616">
        <v>0.79092133354603733</v>
      </c>
      <c r="J6" s="616">
        <v>0.83789385183957676</v>
      </c>
      <c r="K6" s="615"/>
      <c r="L6" s="616"/>
      <c r="M6" s="616"/>
      <c r="N6" s="615"/>
      <c r="O6" s="616"/>
      <c r="P6" s="616"/>
      <c r="Q6" s="615"/>
      <c r="R6" s="616"/>
      <c r="S6" s="616"/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8" t="s">
        <v>1337</v>
      </c>
      <c r="B7" s="618">
        <v>544794.99</v>
      </c>
      <c r="C7" s="619">
        <v>1</v>
      </c>
      <c r="D7" s="619">
        <v>1.0593896210675486</v>
      </c>
      <c r="E7" s="618">
        <v>514253.66</v>
      </c>
      <c r="F7" s="619">
        <v>0.94393977448287469</v>
      </c>
      <c r="G7" s="619">
        <v>1</v>
      </c>
      <c r="H7" s="618">
        <v>430889.98000000004</v>
      </c>
      <c r="I7" s="619">
        <v>0.79092133354603733</v>
      </c>
      <c r="J7" s="619">
        <v>0.83789385183957676</v>
      </c>
      <c r="K7" s="618"/>
      <c r="L7" s="619"/>
      <c r="M7" s="619"/>
      <c r="N7" s="618"/>
      <c r="O7" s="619"/>
      <c r="P7" s="619"/>
      <c r="Q7" s="618"/>
      <c r="R7" s="619"/>
      <c r="S7" s="619"/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x14ac:dyDescent="0.3">
      <c r="A8" s="621" t="s">
        <v>1338</v>
      </c>
      <c r="B8" s="622">
        <v>8819042</v>
      </c>
      <c r="C8" s="623">
        <v>1</v>
      </c>
      <c r="D8" s="623">
        <v>1.2526742244365621</v>
      </c>
      <c r="E8" s="622">
        <v>7040172</v>
      </c>
      <c r="F8" s="623">
        <v>0.79829215009975008</v>
      </c>
      <c r="G8" s="623">
        <v>1</v>
      </c>
      <c r="H8" s="622">
        <v>7606400</v>
      </c>
      <c r="I8" s="623">
        <v>0.86249730979850192</v>
      </c>
      <c r="J8" s="623">
        <v>1.0804281486304597</v>
      </c>
      <c r="K8" s="622">
        <v>161356</v>
      </c>
      <c r="L8" s="623">
        <v>1</v>
      </c>
      <c r="M8" s="623">
        <v>1.286816660765155</v>
      </c>
      <c r="N8" s="622">
        <v>125391.59999999999</v>
      </c>
      <c r="O8" s="623">
        <v>0.77711148020526033</v>
      </c>
      <c r="P8" s="623">
        <v>1</v>
      </c>
      <c r="Q8" s="622"/>
      <c r="R8" s="623"/>
      <c r="S8" s="623"/>
      <c r="T8" s="622"/>
      <c r="U8" s="623"/>
      <c r="V8" s="623"/>
      <c r="W8" s="622"/>
      <c r="X8" s="623"/>
      <c r="Y8" s="623"/>
      <c r="Z8" s="622"/>
      <c r="AA8" s="623"/>
      <c r="AB8" s="624"/>
    </row>
    <row r="9" spans="1:28" ht="14.4" customHeight="1" thickBot="1" x14ac:dyDescent="0.35">
      <c r="A9" s="629" t="s">
        <v>1339</v>
      </c>
      <c r="B9" s="625">
        <v>8819042</v>
      </c>
      <c r="C9" s="626">
        <v>1</v>
      </c>
      <c r="D9" s="626">
        <v>1.2526742244365621</v>
      </c>
      <c r="E9" s="625">
        <v>7040172</v>
      </c>
      <c r="F9" s="626">
        <v>0.79829215009975008</v>
      </c>
      <c r="G9" s="626">
        <v>1</v>
      </c>
      <c r="H9" s="625">
        <v>7606400</v>
      </c>
      <c r="I9" s="626">
        <v>0.86249730979850192</v>
      </c>
      <c r="J9" s="626">
        <v>1.0804281486304597</v>
      </c>
      <c r="K9" s="625">
        <v>161356</v>
      </c>
      <c r="L9" s="626">
        <v>1</v>
      </c>
      <c r="M9" s="626">
        <v>1.286816660765155</v>
      </c>
      <c r="N9" s="625">
        <v>125391.59999999999</v>
      </c>
      <c r="O9" s="626">
        <v>0.77711148020526033</v>
      </c>
      <c r="P9" s="626">
        <v>1</v>
      </c>
      <c r="Q9" s="625"/>
      <c r="R9" s="626"/>
      <c r="S9" s="626"/>
      <c r="T9" s="625"/>
      <c r="U9" s="626"/>
      <c r="V9" s="626"/>
      <c r="W9" s="625"/>
      <c r="X9" s="626"/>
      <c r="Y9" s="626"/>
      <c r="Z9" s="625"/>
      <c r="AA9" s="626"/>
      <c r="AB9" s="627"/>
    </row>
    <row r="10" spans="1:28" ht="14.4" customHeight="1" thickBot="1" x14ac:dyDescent="0.35"/>
    <row r="11" spans="1:28" ht="14.4" customHeight="1" x14ac:dyDescent="0.3">
      <c r="A11" s="614" t="s">
        <v>1341</v>
      </c>
      <c r="B11" s="615">
        <v>544794.99</v>
      </c>
      <c r="C11" s="616">
        <v>1</v>
      </c>
      <c r="D11" s="616">
        <v>1.0593896210675486</v>
      </c>
      <c r="E11" s="615">
        <v>514253.66</v>
      </c>
      <c r="F11" s="616">
        <v>0.94393977448287469</v>
      </c>
      <c r="G11" s="616">
        <v>1</v>
      </c>
      <c r="H11" s="615">
        <v>430889.98000000004</v>
      </c>
      <c r="I11" s="616">
        <v>0.79092133354603733</v>
      </c>
      <c r="J11" s="617">
        <v>0.83789385183957676</v>
      </c>
    </row>
    <row r="12" spans="1:28" ht="14.4" customHeight="1" x14ac:dyDescent="0.3">
      <c r="A12" s="628" t="s">
        <v>1342</v>
      </c>
      <c r="B12" s="618">
        <v>11101</v>
      </c>
      <c r="C12" s="619">
        <v>1</v>
      </c>
      <c r="D12" s="619">
        <v>1.5644024802705749</v>
      </c>
      <c r="E12" s="618">
        <v>7096</v>
      </c>
      <c r="F12" s="619">
        <v>0.63922169173948296</v>
      </c>
      <c r="G12" s="619">
        <v>1</v>
      </c>
      <c r="H12" s="618">
        <v>5527</v>
      </c>
      <c r="I12" s="619">
        <v>0.49788307359697326</v>
      </c>
      <c r="J12" s="620">
        <v>0.77888951521984218</v>
      </c>
    </row>
    <row r="13" spans="1:28" ht="14.4" customHeight="1" x14ac:dyDescent="0.3">
      <c r="A13" s="628" t="s">
        <v>1343</v>
      </c>
      <c r="B13" s="618">
        <v>533693.99</v>
      </c>
      <c r="C13" s="619">
        <v>1</v>
      </c>
      <c r="D13" s="619">
        <v>1.0523236304860308</v>
      </c>
      <c r="E13" s="618">
        <v>507157.66</v>
      </c>
      <c r="F13" s="619">
        <v>0.95027800481695512</v>
      </c>
      <c r="G13" s="619">
        <v>1</v>
      </c>
      <c r="H13" s="618">
        <v>425362.98000000004</v>
      </c>
      <c r="I13" s="619">
        <v>0.79701661995481732</v>
      </c>
      <c r="J13" s="620">
        <v>0.83871942306855829</v>
      </c>
    </row>
    <row r="14" spans="1:28" ht="14.4" customHeight="1" x14ac:dyDescent="0.3">
      <c r="A14" s="621" t="s">
        <v>545</v>
      </c>
      <c r="B14" s="622">
        <v>8819042</v>
      </c>
      <c r="C14" s="623">
        <v>1</v>
      </c>
      <c r="D14" s="623">
        <v>1.2894829342812792</v>
      </c>
      <c r="E14" s="622">
        <v>6839208</v>
      </c>
      <c r="F14" s="623">
        <v>0.77550464098027883</v>
      </c>
      <c r="G14" s="623">
        <v>1</v>
      </c>
      <c r="H14" s="622">
        <v>7452932</v>
      </c>
      <c r="I14" s="623">
        <v>0.84509541966122848</v>
      </c>
      <c r="J14" s="624">
        <v>1.0897361214924302</v>
      </c>
    </row>
    <row r="15" spans="1:28" ht="14.4" customHeight="1" x14ac:dyDescent="0.3">
      <c r="A15" s="628" t="s">
        <v>1342</v>
      </c>
      <c r="B15" s="618">
        <v>8819042</v>
      </c>
      <c r="C15" s="619">
        <v>1</v>
      </c>
      <c r="D15" s="619">
        <v>1.2894829342812792</v>
      </c>
      <c r="E15" s="618">
        <v>6839208</v>
      </c>
      <c r="F15" s="619">
        <v>0.77550464098027883</v>
      </c>
      <c r="G15" s="619">
        <v>1</v>
      </c>
      <c r="H15" s="618">
        <v>7452932</v>
      </c>
      <c r="I15" s="619">
        <v>0.84509541966122848</v>
      </c>
      <c r="J15" s="620">
        <v>1.0897361214924302</v>
      </c>
    </row>
    <row r="16" spans="1:28" ht="14.4" customHeight="1" x14ac:dyDescent="0.3">
      <c r="A16" s="621" t="s">
        <v>550</v>
      </c>
      <c r="B16" s="622"/>
      <c r="C16" s="623"/>
      <c r="D16" s="623"/>
      <c r="E16" s="622">
        <v>200964</v>
      </c>
      <c r="F16" s="623"/>
      <c r="G16" s="623">
        <v>1</v>
      </c>
      <c r="H16" s="622">
        <v>153468</v>
      </c>
      <c r="I16" s="623"/>
      <c r="J16" s="624">
        <v>0.76365916283513469</v>
      </c>
    </row>
    <row r="17" spans="1:10" ht="14.4" customHeight="1" thickBot="1" x14ac:dyDescent="0.35">
      <c r="A17" s="629" t="s">
        <v>1342</v>
      </c>
      <c r="B17" s="625"/>
      <c r="C17" s="626"/>
      <c r="D17" s="626"/>
      <c r="E17" s="625">
        <v>200964</v>
      </c>
      <c r="F17" s="626"/>
      <c r="G17" s="626">
        <v>1</v>
      </c>
      <c r="H17" s="625">
        <v>153468</v>
      </c>
      <c r="I17" s="626"/>
      <c r="J17" s="627">
        <v>0.76365916283513469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609</v>
      </c>
    </row>
    <row r="20" spans="1:10" ht="14.4" customHeight="1" x14ac:dyDescent="0.3">
      <c r="A20" s="565" t="s">
        <v>1344</v>
      </c>
    </row>
    <row r="21" spans="1:10" ht="14.4" customHeight="1" x14ac:dyDescent="0.3">
      <c r="A21" s="565" t="s">
        <v>1345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1348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38302</v>
      </c>
      <c r="C3" s="260">
        <f t="shared" si="0"/>
        <v>28578</v>
      </c>
      <c r="D3" s="272">
        <f t="shared" si="0"/>
        <v>31370</v>
      </c>
      <c r="E3" s="224">
        <f t="shared" si="0"/>
        <v>9363836.9900000002</v>
      </c>
      <c r="F3" s="222">
        <f t="shared" si="0"/>
        <v>7554425.6600000001</v>
      </c>
      <c r="G3" s="261">
        <f t="shared" si="0"/>
        <v>8037289.9800000004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1342</v>
      </c>
      <c r="B6" s="116">
        <v>38137</v>
      </c>
      <c r="C6" s="116">
        <v>28413</v>
      </c>
      <c r="D6" s="116">
        <v>31218</v>
      </c>
      <c r="E6" s="631">
        <v>8830143</v>
      </c>
      <c r="F6" s="631">
        <v>7047268</v>
      </c>
      <c r="G6" s="632">
        <v>7611927</v>
      </c>
    </row>
    <row r="7" spans="1:7" ht="14.4" customHeight="1" x14ac:dyDescent="0.3">
      <c r="A7" s="603" t="s">
        <v>611</v>
      </c>
      <c r="B7" s="512">
        <v>13</v>
      </c>
      <c r="C7" s="512">
        <v>20</v>
      </c>
      <c r="D7" s="512">
        <v>28</v>
      </c>
      <c r="E7" s="633">
        <v>54923.33</v>
      </c>
      <c r="F7" s="633">
        <v>127768.66</v>
      </c>
      <c r="G7" s="634">
        <v>101646.33</v>
      </c>
    </row>
    <row r="8" spans="1:7" ht="14.4" customHeight="1" x14ac:dyDescent="0.3">
      <c r="A8" s="603" t="s">
        <v>612</v>
      </c>
      <c r="B8" s="512">
        <v>14</v>
      </c>
      <c r="C8" s="512">
        <v>11</v>
      </c>
      <c r="D8" s="512">
        <v>10</v>
      </c>
      <c r="E8" s="633">
        <v>9565.33</v>
      </c>
      <c r="F8" s="633">
        <v>407</v>
      </c>
      <c r="G8" s="634">
        <v>27547</v>
      </c>
    </row>
    <row r="9" spans="1:7" ht="14.4" customHeight="1" x14ac:dyDescent="0.3">
      <c r="A9" s="603" t="s">
        <v>613</v>
      </c>
      <c r="B9" s="512"/>
      <c r="C9" s="512"/>
      <c r="D9" s="512">
        <v>6</v>
      </c>
      <c r="E9" s="633"/>
      <c r="F9" s="633"/>
      <c r="G9" s="634">
        <v>222</v>
      </c>
    </row>
    <row r="10" spans="1:7" ht="14.4" customHeight="1" x14ac:dyDescent="0.3">
      <c r="A10" s="603" t="s">
        <v>614</v>
      </c>
      <c r="B10" s="512">
        <v>6</v>
      </c>
      <c r="C10" s="512">
        <v>5</v>
      </c>
      <c r="D10" s="512">
        <v>13</v>
      </c>
      <c r="E10" s="633">
        <v>222</v>
      </c>
      <c r="F10" s="633">
        <v>185</v>
      </c>
      <c r="G10" s="634">
        <v>618.33000000000004</v>
      </c>
    </row>
    <row r="11" spans="1:7" ht="14.4" customHeight="1" x14ac:dyDescent="0.3">
      <c r="A11" s="603" t="s">
        <v>615</v>
      </c>
      <c r="B11" s="512">
        <v>14</v>
      </c>
      <c r="C11" s="512">
        <v>29</v>
      </c>
      <c r="D11" s="512">
        <v>18</v>
      </c>
      <c r="E11" s="633">
        <v>518</v>
      </c>
      <c r="F11" s="633">
        <v>1073</v>
      </c>
      <c r="G11" s="634">
        <v>666</v>
      </c>
    </row>
    <row r="12" spans="1:7" ht="14.4" customHeight="1" x14ac:dyDescent="0.3">
      <c r="A12" s="603" t="s">
        <v>1346</v>
      </c>
      <c r="B12" s="512">
        <v>5</v>
      </c>
      <c r="C12" s="512"/>
      <c r="D12" s="512"/>
      <c r="E12" s="633">
        <v>185</v>
      </c>
      <c r="F12" s="633"/>
      <c r="G12" s="634"/>
    </row>
    <row r="13" spans="1:7" ht="14.4" customHeight="1" x14ac:dyDescent="0.3">
      <c r="A13" s="603" t="s">
        <v>616</v>
      </c>
      <c r="B13" s="512">
        <v>103</v>
      </c>
      <c r="C13" s="512">
        <v>80</v>
      </c>
      <c r="D13" s="512">
        <v>67</v>
      </c>
      <c r="E13" s="633">
        <v>431393</v>
      </c>
      <c r="F13" s="633">
        <v>294460.34000000003</v>
      </c>
      <c r="G13" s="634">
        <v>248723.66</v>
      </c>
    </row>
    <row r="14" spans="1:7" ht="14.4" customHeight="1" x14ac:dyDescent="0.3">
      <c r="A14" s="603" t="s">
        <v>617</v>
      </c>
      <c r="B14" s="512">
        <v>1</v>
      </c>
      <c r="C14" s="512">
        <v>1</v>
      </c>
      <c r="D14" s="512">
        <v>1</v>
      </c>
      <c r="E14" s="633">
        <v>37</v>
      </c>
      <c r="F14" s="633">
        <v>37</v>
      </c>
      <c r="G14" s="634">
        <v>37</v>
      </c>
    </row>
    <row r="15" spans="1:7" ht="14.4" customHeight="1" thickBot="1" x14ac:dyDescent="0.35">
      <c r="A15" s="637" t="s">
        <v>1347</v>
      </c>
      <c r="B15" s="519">
        <v>9</v>
      </c>
      <c r="C15" s="519">
        <v>19</v>
      </c>
      <c r="D15" s="519">
        <v>9</v>
      </c>
      <c r="E15" s="635">
        <v>36850.33</v>
      </c>
      <c r="F15" s="635">
        <v>83226.66</v>
      </c>
      <c r="G15" s="636">
        <v>45902.66</v>
      </c>
    </row>
    <row r="16" spans="1:7" ht="14.4" customHeight="1" x14ac:dyDescent="0.3">
      <c r="A16" s="565" t="s">
        <v>247</v>
      </c>
    </row>
    <row r="17" spans="1:1" ht="14.4" customHeight="1" x14ac:dyDescent="0.3">
      <c r="A17" s="566" t="s">
        <v>609</v>
      </c>
    </row>
    <row r="18" spans="1:1" ht="14.4" customHeight="1" x14ac:dyDescent="0.3">
      <c r="A18" s="565" t="s">
        <v>1344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1446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38516</v>
      </c>
      <c r="H3" s="103">
        <f t="shared" si="0"/>
        <v>9525192.9900000002</v>
      </c>
      <c r="I3" s="74"/>
      <c r="J3" s="74"/>
      <c r="K3" s="103">
        <f t="shared" si="0"/>
        <v>28698</v>
      </c>
      <c r="L3" s="103">
        <f t="shared" si="0"/>
        <v>7679817.2599999998</v>
      </c>
      <c r="M3" s="74"/>
      <c r="N3" s="74"/>
      <c r="O3" s="103">
        <f t="shared" si="0"/>
        <v>31370</v>
      </c>
      <c r="P3" s="103">
        <f t="shared" si="0"/>
        <v>8037289.9800000004</v>
      </c>
      <c r="Q3" s="75">
        <f>IF(L3=0,0,P3/L3)</f>
        <v>1.0465470346360821</v>
      </c>
      <c r="R3" s="104">
        <f>IF(O3=0,0,P3/O3)</f>
        <v>256.20943512910424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1349</v>
      </c>
      <c r="B6" s="585" t="s">
        <v>1350</v>
      </c>
      <c r="C6" s="585" t="s">
        <v>1341</v>
      </c>
      <c r="D6" s="585" t="s">
        <v>1351</v>
      </c>
      <c r="E6" s="585" t="s">
        <v>1352</v>
      </c>
      <c r="F6" s="585" t="s">
        <v>1353</v>
      </c>
      <c r="G6" s="116">
        <v>69</v>
      </c>
      <c r="H6" s="116">
        <v>2553</v>
      </c>
      <c r="I6" s="585">
        <v>0.98571428571428577</v>
      </c>
      <c r="J6" s="585">
        <v>37</v>
      </c>
      <c r="K6" s="116">
        <v>70</v>
      </c>
      <c r="L6" s="116">
        <v>2590</v>
      </c>
      <c r="M6" s="585">
        <v>1</v>
      </c>
      <c r="N6" s="585">
        <v>37</v>
      </c>
      <c r="O6" s="116">
        <v>53</v>
      </c>
      <c r="P6" s="116">
        <v>1961</v>
      </c>
      <c r="Q6" s="590">
        <v>0.75714285714285712</v>
      </c>
      <c r="R6" s="598">
        <v>37</v>
      </c>
    </row>
    <row r="7" spans="1:18" ht="14.4" customHeight="1" x14ac:dyDescent="0.3">
      <c r="A7" s="507" t="s">
        <v>1349</v>
      </c>
      <c r="B7" s="508" t="s">
        <v>1350</v>
      </c>
      <c r="C7" s="508" t="s">
        <v>1341</v>
      </c>
      <c r="D7" s="508" t="s">
        <v>1351</v>
      </c>
      <c r="E7" s="508" t="s">
        <v>1352</v>
      </c>
      <c r="F7" s="508" t="s">
        <v>1354</v>
      </c>
      <c r="G7" s="512">
        <v>2</v>
      </c>
      <c r="H7" s="512">
        <v>74</v>
      </c>
      <c r="I7" s="508"/>
      <c r="J7" s="508">
        <v>37</v>
      </c>
      <c r="K7" s="512"/>
      <c r="L7" s="512"/>
      <c r="M7" s="508"/>
      <c r="N7" s="508"/>
      <c r="O7" s="512">
        <v>10</v>
      </c>
      <c r="P7" s="512">
        <v>370</v>
      </c>
      <c r="Q7" s="549"/>
      <c r="R7" s="513">
        <v>37</v>
      </c>
    </row>
    <row r="8" spans="1:18" ht="14.4" customHeight="1" x14ac:dyDescent="0.3">
      <c r="A8" s="507" t="s">
        <v>1349</v>
      </c>
      <c r="B8" s="508" t="s">
        <v>1350</v>
      </c>
      <c r="C8" s="508" t="s">
        <v>1341</v>
      </c>
      <c r="D8" s="508" t="s">
        <v>1351</v>
      </c>
      <c r="E8" s="508" t="s">
        <v>1355</v>
      </c>
      <c r="F8" s="508" t="s">
        <v>1356</v>
      </c>
      <c r="G8" s="512">
        <v>7</v>
      </c>
      <c r="H8" s="512">
        <v>233.32999999999998</v>
      </c>
      <c r="I8" s="508">
        <v>7.0006000600060005</v>
      </c>
      <c r="J8" s="508">
        <v>33.332857142857144</v>
      </c>
      <c r="K8" s="512">
        <v>1</v>
      </c>
      <c r="L8" s="512">
        <v>33.33</v>
      </c>
      <c r="M8" s="508">
        <v>1</v>
      </c>
      <c r="N8" s="508">
        <v>33.33</v>
      </c>
      <c r="O8" s="512">
        <v>3</v>
      </c>
      <c r="P8" s="512">
        <v>99.99</v>
      </c>
      <c r="Q8" s="549">
        <v>3</v>
      </c>
      <c r="R8" s="513">
        <v>33.33</v>
      </c>
    </row>
    <row r="9" spans="1:18" ht="14.4" customHeight="1" x14ac:dyDescent="0.3">
      <c r="A9" s="507" t="s">
        <v>1349</v>
      </c>
      <c r="B9" s="508" t="s">
        <v>1350</v>
      </c>
      <c r="C9" s="508" t="s">
        <v>1341</v>
      </c>
      <c r="D9" s="508" t="s">
        <v>1351</v>
      </c>
      <c r="E9" s="508" t="s">
        <v>1355</v>
      </c>
      <c r="F9" s="508" t="s">
        <v>1357</v>
      </c>
      <c r="G9" s="512">
        <v>11</v>
      </c>
      <c r="H9" s="512">
        <v>366.65999999999997</v>
      </c>
      <c r="I9" s="508">
        <v>0.57893988915731132</v>
      </c>
      <c r="J9" s="508">
        <v>33.332727272727269</v>
      </c>
      <c r="K9" s="512">
        <v>19</v>
      </c>
      <c r="L9" s="512">
        <v>633.32999999999993</v>
      </c>
      <c r="M9" s="508">
        <v>1</v>
      </c>
      <c r="N9" s="508">
        <v>33.333157894736836</v>
      </c>
      <c r="O9" s="512">
        <v>18</v>
      </c>
      <c r="P9" s="512">
        <v>599.99000000000012</v>
      </c>
      <c r="Q9" s="549">
        <v>0.94735761767167226</v>
      </c>
      <c r="R9" s="513">
        <v>33.332777777777785</v>
      </c>
    </row>
    <row r="10" spans="1:18" ht="14.4" customHeight="1" x14ac:dyDescent="0.3">
      <c r="A10" s="507" t="s">
        <v>1349</v>
      </c>
      <c r="B10" s="508" t="s">
        <v>1350</v>
      </c>
      <c r="C10" s="508" t="s">
        <v>1341</v>
      </c>
      <c r="D10" s="508" t="s">
        <v>1351</v>
      </c>
      <c r="E10" s="508" t="s">
        <v>1358</v>
      </c>
      <c r="F10" s="508" t="s">
        <v>1359</v>
      </c>
      <c r="G10" s="512">
        <v>103</v>
      </c>
      <c r="H10" s="512">
        <v>3811</v>
      </c>
      <c r="I10" s="508">
        <v>1.7758620689655173</v>
      </c>
      <c r="J10" s="508">
        <v>37</v>
      </c>
      <c r="K10" s="512">
        <v>58</v>
      </c>
      <c r="L10" s="512">
        <v>2146</v>
      </c>
      <c r="M10" s="508">
        <v>1</v>
      </c>
      <c r="N10" s="508">
        <v>37</v>
      </c>
      <c r="O10" s="512">
        <v>46</v>
      </c>
      <c r="P10" s="512">
        <v>1702</v>
      </c>
      <c r="Q10" s="549">
        <v>0.7931034482758621</v>
      </c>
      <c r="R10" s="513">
        <v>37</v>
      </c>
    </row>
    <row r="11" spans="1:18" ht="14.4" customHeight="1" x14ac:dyDescent="0.3">
      <c r="A11" s="507" t="s">
        <v>1349</v>
      </c>
      <c r="B11" s="508" t="s">
        <v>1350</v>
      </c>
      <c r="C11" s="508" t="s">
        <v>1341</v>
      </c>
      <c r="D11" s="508" t="s">
        <v>1351</v>
      </c>
      <c r="E11" s="508" t="s">
        <v>1360</v>
      </c>
      <c r="F11" s="508" t="s">
        <v>1361</v>
      </c>
      <c r="G11" s="512">
        <v>162</v>
      </c>
      <c r="H11" s="512">
        <v>7290</v>
      </c>
      <c r="I11" s="508">
        <v>1.4727272727272727</v>
      </c>
      <c r="J11" s="508">
        <v>45</v>
      </c>
      <c r="K11" s="512">
        <v>110</v>
      </c>
      <c r="L11" s="512">
        <v>4950</v>
      </c>
      <c r="M11" s="508">
        <v>1</v>
      </c>
      <c r="N11" s="508">
        <v>45</v>
      </c>
      <c r="O11" s="512">
        <v>85</v>
      </c>
      <c r="P11" s="512">
        <v>3825</v>
      </c>
      <c r="Q11" s="549">
        <v>0.77272727272727271</v>
      </c>
      <c r="R11" s="513">
        <v>45</v>
      </c>
    </row>
    <row r="12" spans="1:18" ht="14.4" customHeight="1" x14ac:dyDescent="0.3">
      <c r="A12" s="507" t="s">
        <v>1349</v>
      </c>
      <c r="B12" s="508" t="s">
        <v>1350</v>
      </c>
      <c r="C12" s="508" t="s">
        <v>1341</v>
      </c>
      <c r="D12" s="508" t="s">
        <v>1351</v>
      </c>
      <c r="E12" s="508" t="s">
        <v>1362</v>
      </c>
      <c r="F12" s="508" t="s">
        <v>1363</v>
      </c>
      <c r="G12" s="512">
        <v>58</v>
      </c>
      <c r="H12" s="512">
        <v>527104</v>
      </c>
      <c r="I12" s="508">
        <v>1.0541974580254196</v>
      </c>
      <c r="J12" s="508">
        <v>9088</v>
      </c>
      <c r="K12" s="512">
        <v>55</v>
      </c>
      <c r="L12" s="512">
        <v>500005</v>
      </c>
      <c r="M12" s="508">
        <v>1</v>
      </c>
      <c r="N12" s="508">
        <v>9091</v>
      </c>
      <c r="O12" s="512">
        <v>46</v>
      </c>
      <c r="P12" s="512">
        <v>418416</v>
      </c>
      <c r="Q12" s="549">
        <v>0.83682363176368235</v>
      </c>
      <c r="R12" s="513">
        <v>9096</v>
      </c>
    </row>
    <row r="13" spans="1:18" ht="14.4" customHeight="1" x14ac:dyDescent="0.3">
      <c r="A13" s="507" t="s">
        <v>1349</v>
      </c>
      <c r="B13" s="508" t="s">
        <v>1350</v>
      </c>
      <c r="C13" s="508" t="s">
        <v>1341</v>
      </c>
      <c r="D13" s="508" t="s">
        <v>1351</v>
      </c>
      <c r="E13" s="508" t="s">
        <v>1364</v>
      </c>
      <c r="F13" s="508" t="s">
        <v>1365</v>
      </c>
      <c r="G13" s="512"/>
      <c r="H13" s="512"/>
      <c r="I13" s="508"/>
      <c r="J13" s="508"/>
      <c r="K13" s="512">
        <v>1</v>
      </c>
      <c r="L13" s="512">
        <v>355</v>
      </c>
      <c r="M13" s="508">
        <v>1</v>
      </c>
      <c r="N13" s="508">
        <v>355</v>
      </c>
      <c r="O13" s="512"/>
      <c r="P13" s="512"/>
      <c r="Q13" s="549"/>
      <c r="R13" s="513"/>
    </row>
    <row r="14" spans="1:18" ht="14.4" customHeight="1" x14ac:dyDescent="0.3">
      <c r="A14" s="507" t="s">
        <v>1349</v>
      </c>
      <c r="B14" s="508" t="s">
        <v>1350</v>
      </c>
      <c r="C14" s="508" t="s">
        <v>1341</v>
      </c>
      <c r="D14" s="508" t="s">
        <v>1351</v>
      </c>
      <c r="E14" s="508" t="s">
        <v>1364</v>
      </c>
      <c r="F14" s="508" t="s">
        <v>1366</v>
      </c>
      <c r="G14" s="512">
        <v>1</v>
      </c>
      <c r="H14" s="512">
        <v>354</v>
      </c>
      <c r="I14" s="508">
        <v>0.9971830985915493</v>
      </c>
      <c r="J14" s="508">
        <v>354</v>
      </c>
      <c r="K14" s="512">
        <v>1</v>
      </c>
      <c r="L14" s="512">
        <v>355</v>
      </c>
      <c r="M14" s="508">
        <v>1</v>
      </c>
      <c r="N14" s="508">
        <v>355</v>
      </c>
      <c r="O14" s="512"/>
      <c r="P14" s="512"/>
      <c r="Q14" s="549"/>
      <c r="R14" s="513"/>
    </row>
    <row r="15" spans="1:18" ht="14.4" customHeight="1" x14ac:dyDescent="0.3">
      <c r="A15" s="507" t="s">
        <v>1349</v>
      </c>
      <c r="B15" s="508" t="s">
        <v>1350</v>
      </c>
      <c r="C15" s="508" t="s">
        <v>1341</v>
      </c>
      <c r="D15" s="508" t="s">
        <v>1351</v>
      </c>
      <c r="E15" s="508" t="s">
        <v>1367</v>
      </c>
      <c r="F15" s="508" t="s">
        <v>1368</v>
      </c>
      <c r="G15" s="512">
        <v>16</v>
      </c>
      <c r="H15" s="512">
        <v>2832</v>
      </c>
      <c r="I15" s="508">
        <v>0.88888888888888884</v>
      </c>
      <c r="J15" s="508">
        <v>177</v>
      </c>
      <c r="K15" s="512">
        <v>18</v>
      </c>
      <c r="L15" s="512">
        <v>3186</v>
      </c>
      <c r="M15" s="508">
        <v>1</v>
      </c>
      <c r="N15" s="508">
        <v>177</v>
      </c>
      <c r="O15" s="512">
        <v>19</v>
      </c>
      <c r="P15" s="512">
        <v>3382</v>
      </c>
      <c r="Q15" s="549">
        <v>1.061519146264909</v>
      </c>
      <c r="R15" s="513">
        <v>178</v>
      </c>
    </row>
    <row r="16" spans="1:18" ht="14.4" customHeight="1" x14ac:dyDescent="0.3">
      <c r="A16" s="507" t="s">
        <v>1349</v>
      </c>
      <c r="B16" s="508" t="s">
        <v>1350</v>
      </c>
      <c r="C16" s="508" t="s">
        <v>1341</v>
      </c>
      <c r="D16" s="508" t="s">
        <v>1351</v>
      </c>
      <c r="E16" s="508" t="s">
        <v>1367</v>
      </c>
      <c r="F16" s="508" t="s">
        <v>1369</v>
      </c>
      <c r="G16" s="512">
        <v>1</v>
      </c>
      <c r="H16" s="512">
        <v>177</v>
      </c>
      <c r="I16" s="508"/>
      <c r="J16" s="508">
        <v>177</v>
      </c>
      <c r="K16" s="512"/>
      <c r="L16" s="512"/>
      <c r="M16" s="508"/>
      <c r="N16" s="508"/>
      <c r="O16" s="512">
        <v>3</v>
      </c>
      <c r="P16" s="512">
        <v>534</v>
      </c>
      <c r="Q16" s="549"/>
      <c r="R16" s="513">
        <v>178</v>
      </c>
    </row>
    <row r="17" spans="1:18" ht="14.4" customHeight="1" x14ac:dyDescent="0.3">
      <c r="A17" s="507" t="s">
        <v>1370</v>
      </c>
      <c r="B17" s="508" t="s">
        <v>1371</v>
      </c>
      <c r="C17" s="508" t="s">
        <v>545</v>
      </c>
      <c r="D17" s="508" t="s">
        <v>1372</v>
      </c>
      <c r="E17" s="508" t="s">
        <v>1373</v>
      </c>
      <c r="F17" s="508" t="s">
        <v>1374</v>
      </c>
      <c r="G17" s="512">
        <v>214</v>
      </c>
      <c r="H17" s="512">
        <v>161356</v>
      </c>
      <c r="I17" s="508"/>
      <c r="J17" s="508">
        <v>754</v>
      </c>
      <c r="K17" s="512"/>
      <c r="L17" s="512"/>
      <c r="M17" s="508"/>
      <c r="N17" s="508"/>
      <c r="O17" s="512"/>
      <c r="P17" s="512"/>
      <c r="Q17" s="549"/>
      <c r="R17" s="513"/>
    </row>
    <row r="18" spans="1:18" ht="14.4" customHeight="1" x14ac:dyDescent="0.3">
      <c r="A18" s="507" t="s">
        <v>1370</v>
      </c>
      <c r="B18" s="508" t="s">
        <v>1371</v>
      </c>
      <c r="C18" s="508" t="s">
        <v>545</v>
      </c>
      <c r="D18" s="508" t="s">
        <v>1351</v>
      </c>
      <c r="E18" s="508" t="s">
        <v>1375</v>
      </c>
      <c r="F18" s="508" t="s">
        <v>1376</v>
      </c>
      <c r="G18" s="512">
        <v>2183</v>
      </c>
      <c r="H18" s="512">
        <v>460613</v>
      </c>
      <c r="I18" s="508">
        <v>1.8161397670549084</v>
      </c>
      <c r="J18" s="508">
        <v>211</v>
      </c>
      <c r="K18" s="512">
        <v>1202</v>
      </c>
      <c r="L18" s="512">
        <v>253622</v>
      </c>
      <c r="M18" s="508">
        <v>1</v>
      </c>
      <c r="N18" s="508">
        <v>211</v>
      </c>
      <c r="O18" s="512">
        <v>1252</v>
      </c>
      <c r="P18" s="512">
        <v>265424</v>
      </c>
      <c r="Q18" s="549">
        <v>1.0465338180441759</v>
      </c>
      <c r="R18" s="513">
        <v>212</v>
      </c>
    </row>
    <row r="19" spans="1:18" ht="14.4" customHeight="1" x14ac:dyDescent="0.3">
      <c r="A19" s="507" t="s">
        <v>1370</v>
      </c>
      <c r="B19" s="508" t="s">
        <v>1371</v>
      </c>
      <c r="C19" s="508" t="s">
        <v>545</v>
      </c>
      <c r="D19" s="508" t="s">
        <v>1351</v>
      </c>
      <c r="E19" s="508" t="s">
        <v>1377</v>
      </c>
      <c r="F19" s="508" t="s">
        <v>1376</v>
      </c>
      <c r="G19" s="512">
        <v>162</v>
      </c>
      <c r="H19" s="512">
        <v>14094</v>
      </c>
      <c r="I19" s="508">
        <v>1.0125</v>
      </c>
      <c r="J19" s="508">
        <v>87</v>
      </c>
      <c r="K19" s="512">
        <v>160</v>
      </c>
      <c r="L19" s="512">
        <v>13920</v>
      </c>
      <c r="M19" s="508">
        <v>1</v>
      </c>
      <c r="N19" s="508">
        <v>87</v>
      </c>
      <c r="O19" s="512">
        <v>180</v>
      </c>
      <c r="P19" s="512">
        <v>15660</v>
      </c>
      <c r="Q19" s="549">
        <v>1.125</v>
      </c>
      <c r="R19" s="513">
        <v>87</v>
      </c>
    </row>
    <row r="20" spans="1:18" ht="14.4" customHeight="1" x14ac:dyDescent="0.3">
      <c r="A20" s="507" t="s">
        <v>1370</v>
      </c>
      <c r="B20" s="508" t="s">
        <v>1371</v>
      </c>
      <c r="C20" s="508" t="s">
        <v>545</v>
      </c>
      <c r="D20" s="508" t="s">
        <v>1351</v>
      </c>
      <c r="E20" s="508" t="s">
        <v>1378</v>
      </c>
      <c r="F20" s="508" t="s">
        <v>1379</v>
      </c>
      <c r="G20" s="512">
        <v>9965</v>
      </c>
      <c r="H20" s="512">
        <v>2999465</v>
      </c>
      <c r="I20" s="508">
        <v>1.2988790406673618</v>
      </c>
      <c r="J20" s="508">
        <v>301</v>
      </c>
      <c r="K20" s="512">
        <v>7672</v>
      </c>
      <c r="L20" s="512">
        <v>2309272</v>
      </c>
      <c r="M20" s="508">
        <v>1</v>
      </c>
      <c r="N20" s="508">
        <v>301</v>
      </c>
      <c r="O20" s="512">
        <v>9339</v>
      </c>
      <c r="P20" s="512">
        <v>2820378</v>
      </c>
      <c r="Q20" s="549">
        <v>1.2213277604370556</v>
      </c>
      <c r="R20" s="513">
        <v>302</v>
      </c>
    </row>
    <row r="21" spans="1:18" ht="14.4" customHeight="1" x14ac:dyDescent="0.3">
      <c r="A21" s="507" t="s">
        <v>1370</v>
      </c>
      <c r="B21" s="508" t="s">
        <v>1371</v>
      </c>
      <c r="C21" s="508" t="s">
        <v>545</v>
      </c>
      <c r="D21" s="508" t="s">
        <v>1351</v>
      </c>
      <c r="E21" s="508" t="s">
        <v>1380</v>
      </c>
      <c r="F21" s="508" t="s">
        <v>1381</v>
      </c>
      <c r="G21" s="512">
        <v>42</v>
      </c>
      <c r="H21" s="512">
        <v>4158</v>
      </c>
      <c r="I21" s="508">
        <v>1.2727272727272727</v>
      </c>
      <c r="J21" s="508">
        <v>99</v>
      </c>
      <c r="K21" s="512">
        <v>33</v>
      </c>
      <c r="L21" s="512">
        <v>3267</v>
      </c>
      <c r="M21" s="508">
        <v>1</v>
      </c>
      <c r="N21" s="508">
        <v>99</v>
      </c>
      <c r="O21" s="512">
        <v>42</v>
      </c>
      <c r="P21" s="512">
        <v>4200</v>
      </c>
      <c r="Q21" s="549">
        <v>1.2855831037649219</v>
      </c>
      <c r="R21" s="513">
        <v>100</v>
      </c>
    </row>
    <row r="22" spans="1:18" ht="14.4" customHeight="1" x14ac:dyDescent="0.3">
      <c r="A22" s="507" t="s">
        <v>1370</v>
      </c>
      <c r="B22" s="508" t="s">
        <v>1371</v>
      </c>
      <c r="C22" s="508" t="s">
        <v>545</v>
      </c>
      <c r="D22" s="508" t="s">
        <v>1351</v>
      </c>
      <c r="E22" s="508" t="s">
        <v>1380</v>
      </c>
      <c r="F22" s="508" t="s">
        <v>1382</v>
      </c>
      <c r="G22" s="512">
        <v>164</v>
      </c>
      <c r="H22" s="512">
        <v>16236</v>
      </c>
      <c r="I22" s="508">
        <v>0.86772486772486768</v>
      </c>
      <c r="J22" s="508">
        <v>99</v>
      </c>
      <c r="K22" s="512">
        <v>189</v>
      </c>
      <c r="L22" s="512">
        <v>18711</v>
      </c>
      <c r="M22" s="508">
        <v>1</v>
      </c>
      <c r="N22" s="508">
        <v>99</v>
      </c>
      <c r="O22" s="512">
        <v>300</v>
      </c>
      <c r="P22" s="512">
        <v>30000</v>
      </c>
      <c r="Q22" s="549">
        <v>1.6033349366682701</v>
      </c>
      <c r="R22" s="513">
        <v>100</v>
      </c>
    </row>
    <row r="23" spans="1:18" ht="14.4" customHeight="1" x14ac:dyDescent="0.3">
      <c r="A23" s="507" t="s">
        <v>1370</v>
      </c>
      <c r="B23" s="508" t="s">
        <v>1371</v>
      </c>
      <c r="C23" s="508" t="s">
        <v>545</v>
      </c>
      <c r="D23" s="508" t="s">
        <v>1351</v>
      </c>
      <c r="E23" s="508" t="s">
        <v>1383</v>
      </c>
      <c r="F23" s="508" t="s">
        <v>1384</v>
      </c>
      <c r="G23" s="512">
        <v>8</v>
      </c>
      <c r="H23" s="512">
        <v>1848</v>
      </c>
      <c r="I23" s="508">
        <v>0.61273209549071617</v>
      </c>
      <c r="J23" s="508">
        <v>231</v>
      </c>
      <c r="K23" s="512">
        <v>13</v>
      </c>
      <c r="L23" s="512">
        <v>3016</v>
      </c>
      <c r="M23" s="508">
        <v>1</v>
      </c>
      <c r="N23" s="508">
        <v>232</v>
      </c>
      <c r="O23" s="512">
        <v>24</v>
      </c>
      <c r="P23" s="512">
        <v>5568</v>
      </c>
      <c r="Q23" s="549">
        <v>1.8461538461538463</v>
      </c>
      <c r="R23" s="513">
        <v>232</v>
      </c>
    </row>
    <row r="24" spans="1:18" ht="14.4" customHeight="1" x14ac:dyDescent="0.3">
      <c r="A24" s="507" t="s">
        <v>1370</v>
      </c>
      <c r="B24" s="508" t="s">
        <v>1371</v>
      </c>
      <c r="C24" s="508" t="s">
        <v>545</v>
      </c>
      <c r="D24" s="508" t="s">
        <v>1351</v>
      </c>
      <c r="E24" s="508" t="s">
        <v>1385</v>
      </c>
      <c r="F24" s="508" t="s">
        <v>1386</v>
      </c>
      <c r="G24" s="512">
        <v>1657</v>
      </c>
      <c r="H24" s="512">
        <v>227009</v>
      </c>
      <c r="I24" s="508">
        <v>1.2165932452276065</v>
      </c>
      <c r="J24" s="508">
        <v>137</v>
      </c>
      <c r="K24" s="512">
        <v>1362</v>
      </c>
      <c r="L24" s="512">
        <v>186594</v>
      </c>
      <c r="M24" s="508">
        <v>1</v>
      </c>
      <c r="N24" s="508">
        <v>137</v>
      </c>
      <c r="O24" s="512">
        <v>1460</v>
      </c>
      <c r="P24" s="512">
        <v>200020</v>
      </c>
      <c r="Q24" s="549">
        <v>1.0719530102790014</v>
      </c>
      <c r="R24" s="513">
        <v>137</v>
      </c>
    </row>
    <row r="25" spans="1:18" ht="14.4" customHeight="1" x14ac:dyDescent="0.3">
      <c r="A25" s="507" t="s">
        <v>1370</v>
      </c>
      <c r="B25" s="508" t="s">
        <v>1371</v>
      </c>
      <c r="C25" s="508" t="s">
        <v>545</v>
      </c>
      <c r="D25" s="508" t="s">
        <v>1351</v>
      </c>
      <c r="E25" s="508" t="s">
        <v>1387</v>
      </c>
      <c r="F25" s="508" t="s">
        <v>1386</v>
      </c>
      <c r="G25" s="512">
        <v>141</v>
      </c>
      <c r="H25" s="512">
        <v>25803</v>
      </c>
      <c r="I25" s="508">
        <v>0.8867924528301887</v>
      </c>
      <c r="J25" s="508">
        <v>183</v>
      </c>
      <c r="K25" s="512">
        <v>159</v>
      </c>
      <c r="L25" s="512">
        <v>29097</v>
      </c>
      <c r="M25" s="508">
        <v>1</v>
      </c>
      <c r="N25" s="508">
        <v>183</v>
      </c>
      <c r="O25" s="512">
        <v>160</v>
      </c>
      <c r="P25" s="512">
        <v>29440</v>
      </c>
      <c r="Q25" s="549">
        <v>1.0117881568546585</v>
      </c>
      <c r="R25" s="513">
        <v>184</v>
      </c>
    </row>
    <row r="26" spans="1:18" ht="14.4" customHeight="1" x14ac:dyDescent="0.3">
      <c r="A26" s="507" t="s">
        <v>1370</v>
      </c>
      <c r="B26" s="508" t="s">
        <v>1371</v>
      </c>
      <c r="C26" s="508" t="s">
        <v>545</v>
      </c>
      <c r="D26" s="508" t="s">
        <v>1351</v>
      </c>
      <c r="E26" s="508" t="s">
        <v>1388</v>
      </c>
      <c r="F26" s="508" t="s">
        <v>1389</v>
      </c>
      <c r="G26" s="512">
        <v>57</v>
      </c>
      <c r="H26" s="512">
        <v>36423</v>
      </c>
      <c r="I26" s="508">
        <v>1.0178571428571428</v>
      </c>
      <c r="J26" s="508">
        <v>639</v>
      </c>
      <c r="K26" s="512">
        <v>56</v>
      </c>
      <c r="L26" s="512">
        <v>35784</v>
      </c>
      <c r="M26" s="508">
        <v>1</v>
      </c>
      <c r="N26" s="508">
        <v>639</v>
      </c>
      <c r="O26" s="512">
        <v>72</v>
      </c>
      <c r="P26" s="512">
        <v>46080</v>
      </c>
      <c r="Q26" s="549">
        <v>1.2877263581488934</v>
      </c>
      <c r="R26" s="513">
        <v>640</v>
      </c>
    </row>
    <row r="27" spans="1:18" ht="14.4" customHeight="1" x14ac:dyDescent="0.3">
      <c r="A27" s="507" t="s">
        <v>1370</v>
      </c>
      <c r="B27" s="508" t="s">
        <v>1371</v>
      </c>
      <c r="C27" s="508" t="s">
        <v>545</v>
      </c>
      <c r="D27" s="508" t="s">
        <v>1351</v>
      </c>
      <c r="E27" s="508" t="s">
        <v>1390</v>
      </c>
      <c r="F27" s="508" t="s">
        <v>1391</v>
      </c>
      <c r="G27" s="512">
        <v>9</v>
      </c>
      <c r="H27" s="512">
        <v>5472</v>
      </c>
      <c r="I27" s="508">
        <v>0.5625</v>
      </c>
      <c r="J27" s="508">
        <v>608</v>
      </c>
      <c r="K27" s="512">
        <v>16</v>
      </c>
      <c r="L27" s="512">
        <v>9728</v>
      </c>
      <c r="M27" s="508">
        <v>1</v>
      </c>
      <c r="N27" s="508">
        <v>608</v>
      </c>
      <c r="O27" s="512">
        <v>15</v>
      </c>
      <c r="P27" s="512">
        <v>9135</v>
      </c>
      <c r="Q27" s="549">
        <v>0.93904194078947367</v>
      </c>
      <c r="R27" s="513">
        <v>609</v>
      </c>
    </row>
    <row r="28" spans="1:18" ht="14.4" customHeight="1" x14ac:dyDescent="0.3">
      <c r="A28" s="507" t="s">
        <v>1370</v>
      </c>
      <c r="B28" s="508" t="s">
        <v>1371</v>
      </c>
      <c r="C28" s="508" t="s">
        <v>545</v>
      </c>
      <c r="D28" s="508" t="s">
        <v>1351</v>
      </c>
      <c r="E28" s="508" t="s">
        <v>1390</v>
      </c>
      <c r="F28" s="508" t="s">
        <v>1392</v>
      </c>
      <c r="G28" s="512">
        <v>64</v>
      </c>
      <c r="H28" s="512">
        <v>38912</v>
      </c>
      <c r="I28" s="508">
        <v>1</v>
      </c>
      <c r="J28" s="508">
        <v>608</v>
      </c>
      <c r="K28" s="512">
        <v>64</v>
      </c>
      <c r="L28" s="512">
        <v>38912</v>
      </c>
      <c r="M28" s="508">
        <v>1</v>
      </c>
      <c r="N28" s="508">
        <v>608</v>
      </c>
      <c r="O28" s="512">
        <v>56</v>
      </c>
      <c r="P28" s="512">
        <v>34104</v>
      </c>
      <c r="Q28" s="549">
        <v>0.87643914473684215</v>
      </c>
      <c r="R28" s="513">
        <v>609</v>
      </c>
    </row>
    <row r="29" spans="1:18" ht="14.4" customHeight="1" x14ac:dyDescent="0.3">
      <c r="A29" s="507" t="s">
        <v>1370</v>
      </c>
      <c r="B29" s="508" t="s">
        <v>1371</v>
      </c>
      <c r="C29" s="508" t="s">
        <v>545</v>
      </c>
      <c r="D29" s="508" t="s">
        <v>1351</v>
      </c>
      <c r="E29" s="508" t="s">
        <v>1393</v>
      </c>
      <c r="F29" s="508" t="s">
        <v>1394</v>
      </c>
      <c r="G29" s="512">
        <v>800</v>
      </c>
      <c r="H29" s="512">
        <v>138400</v>
      </c>
      <c r="I29" s="508">
        <v>1.1494252873563218</v>
      </c>
      <c r="J29" s="508">
        <v>173</v>
      </c>
      <c r="K29" s="512">
        <v>696</v>
      </c>
      <c r="L29" s="512">
        <v>120408</v>
      </c>
      <c r="M29" s="508">
        <v>1</v>
      </c>
      <c r="N29" s="508">
        <v>173</v>
      </c>
      <c r="O29" s="512">
        <v>834</v>
      </c>
      <c r="P29" s="512">
        <v>145116</v>
      </c>
      <c r="Q29" s="549">
        <v>1.2052023121387283</v>
      </c>
      <c r="R29" s="513">
        <v>174</v>
      </c>
    </row>
    <row r="30" spans="1:18" ht="14.4" customHeight="1" x14ac:dyDescent="0.3">
      <c r="A30" s="507" t="s">
        <v>1370</v>
      </c>
      <c r="B30" s="508" t="s">
        <v>1371</v>
      </c>
      <c r="C30" s="508" t="s">
        <v>545</v>
      </c>
      <c r="D30" s="508" t="s">
        <v>1351</v>
      </c>
      <c r="E30" s="508" t="s">
        <v>1395</v>
      </c>
      <c r="F30" s="508" t="s">
        <v>1396</v>
      </c>
      <c r="G30" s="512">
        <v>1435</v>
      </c>
      <c r="H30" s="512">
        <v>551040</v>
      </c>
      <c r="I30" s="508">
        <v>1.6388147857353164</v>
      </c>
      <c r="J30" s="508">
        <v>384</v>
      </c>
      <c r="K30" s="512">
        <v>969</v>
      </c>
      <c r="L30" s="512">
        <v>336243</v>
      </c>
      <c r="M30" s="508">
        <v>1</v>
      </c>
      <c r="N30" s="508">
        <v>347</v>
      </c>
      <c r="O30" s="512">
        <v>831</v>
      </c>
      <c r="P30" s="512">
        <v>288357</v>
      </c>
      <c r="Q30" s="549">
        <v>0.85758513931888547</v>
      </c>
      <c r="R30" s="513">
        <v>347</v>
      </c>
    </row>
    <row r="31" spans="1:18" ht="14.4" customHeight="1" x14ac:dyDescent="0.3">
      <c r="A31" s="507" t="s">
        <v>1370</v>
      </c>
      <c r="B31" s="508" t="s">
        <v>1371</v>
      </c>
      <c r="C31" s="508" t="s">
        <v>545</v>
      </c>
      <c r="D31" s="508" t="s">
        <v>1351</v>
      </c>
      <c r="E31" s="508" t="s">
        <v>1397</v>
      </c>
      <c r="F31" s="508" t="s">
        <v>1398</v>
      </c>
      <c r="G31" s="512">
        <v>4683</v>
      </c>
      <c r="H31" s="512">
        <v>79611</v>
      </c>
      <c r="I31" s="508">
        <v>2.162049861495845</v>
      </c>
      <c r="J31" s="508">
        <v>17</v>
      </c>
      <c r="K31" s="512">
        <v>2166</v>
      </c>
      <c r="L31" s="512">
        <v>36822</v>
      </c>
      <c r="M31" s="508">
        <v>1</v>
      </c>
      <c r="N31" s="508">
        <v>17</v>
      </c>
      <c r="O31" s="512">
        <v>3425</v>
      </c>
      <c r="P31" s="512">
        <v>58225</v>
      </c>
      <c r="Q31" s="549">
        <v>1.5812557710064634</v>
      </c>
      <c r="R31" s="513">
        <v>17</v>
      </c>
    </row>
    <row r="32" spans="1:18" ht="14.4" customHeight="1" x14ac:dyDescent="0.3">
      <c r="A32" s="507" t="s">
        <v>1370</v>
      </c>
      <c r="B32" s="508" t="s">
        <v>1371</v>
      </c>
      <c r="C32" s="508" t="s">
        <v>545</v>
      </c>
      <c r="D32" s="508" t="s">
        <v>1351</v>
      </c>
      <c r="E32" s="508" t="s">
        <v>1397</v>
      </c>
      <c r="F32" s="508" t="s">
        <v>1399</v>
      </c>
      <c r="G32" s="512">
        <v>113</v>
      </c>
      <c r="H32" s="512">
        <v>1921</v>
      </c>
      <c r="I32" s="508">
        <v>1.591549295774648</v>
      </c>
      <c r="J32" s="508">
        <v>17</v>
      </c>
      <c r="K32" s="512">
        <v>71</v>
      </c>
      <c r="L32" s="512">
        <v>1207</v>
      </c>
      <c r="M32" s="508">
        <v>1</v>
      </c>
      <c r="N32" s="508">
        <v>17</v>
      </c>
      <c r="O32" s="512">
        <v>97</v>
      </c>
      <c r="P32" s="512">
        <v>1649</v>
      </c>
      <c r="Q32" s="549">
        <v>1.3661971830985915</v>
      </c>
      <c r="R32" s="513">
        <v>17</v>
      </c>
    </row>
    <row r="33" spans="1:18" ht="14.4" customHeight="1" x14ac:dyDescent="0.3">
      <c r="A33" s="507" t="s">
        <v>1370</v>
      </c>
      <c r="B33" s="508" t="s">
        <v>1371</v>
      </c>
      <c r="C33" s="508" t="s">
        <v>545</v>
      </c>
      <c r="D33" s="508" t="s">
        <v>1351</v>
      </c>
      <c r="E33" s="508" t="s">
        <v>1400</v>
      </c>
      <c r="F33" s="508" t="s">
        <v>1401</v>
      </c>
      <c r="G33" s="512">
        <v>34</v>
      </c>
      <c r="H33" s="512">
        <v>9282</v>
      </c>
      <c r="I33" s="508"/>
      <c r="J33" s="508">
        <v>273</v>
      </c>
      <c r="K33" s="512"/>
      <c r="L33" s="512"/>
      <c r="M33" s="508"/>
      <c r="N33" s="508"/>
      <c r="O33" s="512">
        <v>26</v>
      </c>
      <c r="P33" s="512">
        <v>7124</v>
      </c>
      <c r="Q33" s="549"/>
      <c r="R33" s="513">
        <v>274</v>
      </c>
    </row>
    <row r="34" spans="1:18" ht="14.4" customHeight="1" x14ac:dyDescent="0.3">
      <c r="A34" s="507" t="s">
        <v>1370</v>
      </c>
      <c r="B34" s="508" t="s">
        <v>1371</v>
      </c>
      <c r="C34" s="508" t="s">
        <v>545</v>
      </c>
      <c r="D34" s="508" t="s">
        <v>1351</v>
      </c>
      <c r="E34" s="508" t="s">
        <v>1400</v>
      </c>
      <c r="F34" s="508" t="s">
        <v>1402</v>
      </c>
      <c r="G34" s="512">
        <v>979</v>
      </c>
      <c r="H34" s="512">
        <v>267267</v>
      </c>
      <c r="I34" s="508">
        <v>243.85675182481751</v>
      </c>
      <c r="J34" s="508">
        <v>273</v>
      </c>
      <c r="K34" s="512">
        <v>4</v>
      </c>
      <c r="L34" s="512">
        <v>1096</v>
      </c>
      <c r="M34" s="508">
        <v>1</v>
      </c>
      <c r="N34" s="508">
        <v>274</v>
      </c>
      <c r="O34" s="512">
        <v>669</v>
      </c>
      <c r="P34" s="512">
        <v>183306</v>
      </c>
      <c r="Q34" s="549">
        <v>167.25</v>
      </c>
      <c r="R34" s="513">
        <v>274</v>
      </c>
    </row>
    <row r="35" spans="1:18" ht="14.4" customHeight="1" x14ac:dyDescent="0.3">
      <c r="A35" s="507" t="s">
        <v>1370</v>
      </c>
      <c r="B35" s="508" t="s">
        <v>1371</v>
      </c>
      <c r="C35" s="508" t="s">
        <v>545</v>
      </c>
      <c r="D35" s="508" t="s">
        <v>1351</v>
      </c>
      <c r="E35" s="508" t="s">
        <v>1403</v>
      </c>
      <c r="F35" s="508" t="s">
        <v>1404</v>
      </c>
      <c r="G35" s="512">
        <v>1059</v>
      </c>
      <c r="H35" s="512">
        <v>150378</v>
      </c>
      <c r="I35" s="508">
        <v>1.4811188811188811</v>
      </c>
      <c r="J35" s="508">
        <v>142</v>
      </c>
      <c r="K35" s="512">
        <v>715</v>
      </c>
      <c r="L35" s="512">
        <v>101530</v>
      </c>
      <c r="M35" s="508">
        <v>1</v>
      </c>
      <c r="N35" s="508">
        <v>142</v>
      </c>
      <c r="O35" s="512">
        <v>757</v>
      </c>
      <c r="P35" s="512">
        <v>107494</v>
      </c>
      <c r="Q35" s="549">
        <v>1.0587412587412588</v>
      </c>
      <c r="R35" s="513">
        <v>142</v>
      </c>
    </row>
    <row r="36" spans="1:18" ht="14.4" customHeight="1" x14ac:dyDescent="0.3">
      <c r="A36" s="507" t="s">
        <v>1370</v>
      </c>
      <c r="B36" s="508" t="s">
        <v>1371</v>
      </c>
      <c r="C36" s="508" t="s">
        <v>545</v>
      </c>
      <c r="D36" s="508" t="s">
        <v>1351</v>
      </c>
      <c r="E36" s="508" t="s">
        <v>1405</v>
      </c>
      <c r="F36" s="508" t="s">
        <v>1404</v>
      </c>
      <c r="G36" s="512">
        <v>1649</v>
      </c>
      <c r="H36" s="512">
        <v>128622</v>
      </c>
      <c r="I36" s="508">
        <v>1.2116091109478324</v>
      </c>
      <c r="J36" s="508">
        <v>78</v>
      </c>
      <c r="K36" s="512">
        <v>1361</v>
      </c>
      <c r="L36" s="512">
        <v>106158</v>
      </c>
      <c r="M36" s="508">
        <v>1</v>
      </c>
      <c r="N36" s="508">
        <v>78</v>
      </c>
      <c r="O36" s="512">
        <v>1437</v>
      </c>
      <c r="P36" s="512">
        <v>112086</v>
      </c>
      <c r="Q36" s="549">
        <v>1.0558412931667891</v>
      </c>
      <c r="R36" s="513">
        <v>78</v>
      </c>
    </row>
    <row r="37" spans="1:18" ht="14.4" customHeight="1" x14ac:dyDescent="0.3">
      <c r="A37" s="507" t="s">
        <v>1370</v>
      </c>
      <c r="B37" s="508" t="s">
        <v>1371</v>
      </c>
      <c r="C37" s="508" t="s">
        <v>545</v>
      </c>
      <c r="D37" s="508" t="s">
        <v>1351</v>
      </c>
      <c r="E37" s="508" t="s">
        <v>1406</v>
      </c>
      <c r="F37" s="508" t="s">
        <v>1407</v>
      </c>
      <c r="G37" s="512">
        <v>1059</v>
      </c>
      <c r="H37" s="512">
        <v>331467</v>
      </c>
      <c r="I37" s="508">
        <v>1.4764019420070376</v>
      </c>
      <c r="J37" s="508">
        <v>313</v>
      </c>
      <c r="K37" s="512">
        <v>715</v>
      </c>
      <c r="L37" s="512">
        <v>224510</v>
      </c>
      <c r="M37" s="508">
        <v>1</v>
      </c>
      <c r="N37" s="508">
        <v>314</v>
      </c>
      <c r="O37" s="512">
        <v>757</v>
      </c>
      <c r="P37" s="512">
        <v>237698</v>
      </c>
      <c r="Q37" s="549">
        <v>1.0587412587412588</v>
      </c>
      <c r="R37" s="513">
        <v>314</v>
      </c>
    </row>
    <row r="38" spans="1:18" ht="14.4" customHeight="1" x14ac:dyDescent="0.3">
      <c r="A38" s="507" t="s">
        <v>1370</v>
      </c>
      <c r="B38" s="508" t="s">
        <v>1371</v>
      </c>
      <c r="C38" s="508" t="s">
        <v>545</v>
      </c>
      <c r="D38" s="508" t="s">
        <v>1351</v>
      </c>
      <c r="E38" s="508" t="s">
        <v>1408</v>
      </c>
      <c r="F38" s="508" t="s">
        <v>1409</v>
      </c>
      <c r="G38" s="512">
        <v>1671</v>
      </c>
      <c r="H38" s="512">
        <v>815448</v>
      </c>
      <c r="I38" s="508">
        <v>2.0804367792631902</v>
      </c>
      <c r="J38" s="508">
        <v>488</v>
      </c>
      <c r="K38" s="512">
        <v>1195</v>
      </c>
      <c r="L38" s="512">
        <v>391960</v>
      </c>
      <c r="M38" s="508">
        <v>1</v>
      </c>
      <c r="N38" s="508">
        <v>328</v>
      </c>
      <c r="O38" s="512">
        <v>975</v>
      </c>
      <c r="P38" s="512">
        <v>319800</v>
      </c>
      <c r="Q38" s="549">
        <v>0.81589958158995812</v>
      </c>
      <c r="R38" s="513">
        <v>328</v>
      </c>
    </row>
    <row r="39" spans="1:18" ht="14.4" customHeight="1" x14ac:dyDescent="0.3">
      <c r="A39" s="507" t="s">
        <v>1370</v>
      </c>
      <c r="B39" s="508" t="s">
        <v>1371</v>
      </c>
      <c r="C39" s="508" t="s">
        <v>545</v>
      </c>
      <c r="D39" s="508" t="s">
        <v>1351</v>
      </c>
      <c r="E39" s="508" t="s">
        <v>1410</v>
      </c>
      <c r="F39" s="508" t="s">
        <v>1411</v>
      </c>
      <c r="G39" s="512">
        <v>1385</v>
      </c>
      <c r="H39" s="512">
        <v>225755</v>
      </c>
      <c r="I39" s="508">
        <v>0.71539256198347112</v>
      </c>
      <c r="J39" s="508">
        <v>163</v>
      </c>
      <c r="K39" s="512">
        <v>1936</v>
      </c>
      <c r="L39" s="512">
        <v>315568</v>
      </c>
      <c r="M39" s="508">
        <v>1</v>
      </c>
      <c r="N39" s="508">
        <v>163</v>
      </c>
      <c r="O39" s="512">
        <v>1241</v>
      </c>
      <c r="P39" s="512">
        <v>202283</v>
      </c>
      <c r="Q39" s="549">
        <v>0.64101239669421484</v>
      </c>
      <c r="R39" s="513">
        <v>163</v>
      </c>
    </row>
    <row r="40" spans="1:18" ht="14.4" customHeight="1" x14ac:dyDescent="0.3">
      <c r="A40" s="507" t="s">
        <v>1370</v>
      </c>
      <c r="B40" s="508" t="s">
        <v>1371</v>
      </c>
      <c r="C40" s="508" t="s">
        <v>545</v>
      </c>
      <c r="D40" s="508" t="s">
        <v>1351</v>
      </c>
      <c r="E40" s="508" t="s">
        <v>1410</v>
      </c>
      <c r="F40" s="508" t="s">
        <v>1412</v>
      </c>
      <c r="G40" s="512">
        <v>69</v>
      </c>
      <c r="H40" s="512">
        <v>11247</v>
      </c>
      <c r="I40" s="508">
        <v>0.75</v>
      </c>
      <c r="J40" s="508">
        <v>163</v>
      </c>
      <c r="K40" s="512">
        <v>92</v>
      </c>
      <c r="L40" s="512">
        <v>14996</v>
      </c>
      <c r="M40" s="508">
        <v>1</v>
      </c>
      <c r="N40" s="508">
        <v>163</v>
      </c>
      <c r="O40" s="512">
        <v>74</v>
      </c>
      <c r="P40" s="512">
        <v>12062</v>
      </c>
      <c r="Q40" s="549">
        <v>0.80434782608695654</v>
      </c>
      <c r="R40" s="513">
        <v>163</v>
      </c>
    </row>
    <row r="41" spans="1:18" ht="14.4" customHeight="1" x14ac:dyDescent="0.3">
      <c r="A41" s="507" t="s">
        <v>1370</v>
      </c>
      <c r="B41" s="508" t="s">
        <v>1371</v>
      </c>
      <c r="C41" s="508" t="s">
        <v>545</v>
      </c>
      <c r="D41" s="508" t="s">
        <v>1351</v>
      </c>
      <c r="E41" s="508" t="s">
        <v>1413</v>
      </c>
      <c r="F41" s="508" t="s">
        <v>1414</v>
      </c>
      <c r="G41" s="512">
        <v>1638</v>
      </c>
      <c r="H41" s="512">
        <v>386568</v>
      </c>
      <c r="I41" s="508">
        <v>1.4978901482127289</v>
      </c>
      <c r="J41" s="508">
        <v>236</v>
      </c>
      <c r="K41" s="512">
        <v>1147</v>
      </c>
      <c r="L41" s="512">
        <v>258075</v>
      </c>
      <c r="M41" s="508">
        <v>1</v>
      </c>
      <c r="N41" s="508">
        <v>225</v>
      </c>
      <c r="O41" s="512">
        <v>927</v>
      </c>
      <c r="P41" s="512">
        <v>208575</v>
      </c>
      <c r="Q41" s="549">
        <v>0.80819529206625984</v>
      </c>
      <c r="R41" s="513">
        <v>225</v>
      </c>
    </row>
    <row r="42" spans="1:18" ht="14.4" customHeight="1" x14ac:dyDescent="0.3">
      <c r="A42" s="507" t="s">
        <v>1370</v>
      </c>
      <c r="B42" s="508" t="s">
        <v>1371</v>
      </c>
      <c r="C42" s="508" t="s">
        <v>545</v>
      </c>
      <c r="D42" s="508" t="s">
        <v>1351</v>
      </c>
      <c r="E42" s="508" t="s">
        <v>1413</v>
      </c>
      <c r="F42" s="508" t="s">
        <v>1415</v>
      </c>
      <c r="G42" s="512">
        <v>16</v>
      </c>
      <c r="H42" s="512">
        <v>3776</v>
      </c>
      <c r="I42" s="508">
        <v>1.2909401709401709</v>
      </c>
      <c r="J42" s="508">
        <v>236</v>
      </c>
      <c r="K42" s="512">
        <v>13</v>
      </c>
      <c r="L42" s="512">
        <v>2925</v>
      </c>
      <c r="M42" s="508">
        <v>1</v>
      </c>
      <c r="N42" s="508">
        <v>225</v>
      </c>
      <c r="O42" s="512">
        <v>10</v>
      </c>
      <c r="P42" s="512">
        <v>2250</v>
      </c>
      <c r="Q42" s="549">
        <v>0.76923076923076927</v>
      </c>
      <c r="R42" s="513">
        <v>225</v>
      </c>
    </row>
    <row r="43" spans="1:18" ht="14.4" customHeight="1" x14ac:dyDescent="0.3">
      <c r="A43" s="507" t="s">
        <v>1370</v>
      </c>
      <c r="B43" s="508" t="s">
        <v>1371</v>
      </c>
      <c r="C43" s="508" t="s">
        <v>545</v>
      </c>
      <c r="D43" s="508" t="s">
        <v>1351</v>
      </c>
      <c r="E43" s="508" t="s">
        <v>1416</v>
      </c>
      <c r="F43" s="508" t="s">
        <v>1376</v>
      </c>
      <c r="G43" s="512">
        <v>2180</v>
      </c>
      <c r="H43" s="512">
        <v>156960</v>
      </c>
      <c r="I43" s="508">
        <v>1.3030484160191274</v>
      </c>
      <c r="J43" s="508">
        <v>72</v>
      </c>
      <c r="K43" s="512">
        <v>1673</v>
      </c>
      <c r="L43" s="512">
        <v>120456</v>
      </c>
      <c r="M43" s="508">
        <v>1</v>
      </c>
      <c r="N43" s="508">
        <v>72</v>
      </c>
      <c r="O43" s="512">
        <v>2030</v>
      </c>
      <c r="P43" s="512">
        <v>146160</v>
      </c>
      <c r="Q43" s="549">
        <v>1.2133891213389121</v>
      </c>
      <c r="R43" s="513">
        <v>72</v>
      </c>
    </row>
    <row r="44" spans="1:18" ht="14.4" customHeight="1" x14ac:dyDescent="0.3">
      <c r="A44" s="507" t="s">
        <v>1370</v>
      </c>
      <c r="B44" s="508" t="s">
        <v>1371</v>
      </c>
      <c r="C44" s="508" t="s">
        <v>545</v>
      </c>
      <c r="D44" s="508" t="s">
        <v>1351</v>
      </c>
      <c r="E44" s="508" t="s">
        <v>1417</v>
      </c>
      <c r="F44" s="508" t="s">
        <v>1418</v>
      </c>
      <c r="G44" s="512">
        <v>347</v>
      </c>
      <c r="H44" s="512">
        <v>25678</v>
      </c>
      <c r="I44" s="508">
        <v>1.7146100427350428</v>
      </c>
      <c r="J44" s="508">
        <v>74</v>
      </c>
      <c r="K44" s="512">
        <v>288</v>
      </c>
      <c r="L44" s="512">
        <v>14976</v>
      </c>
      <c r="M44" s="508">
        <v>1</v>
      </c>
      <c r="N44" s="508">
        <v>52</v>
      </c>
      <c r="O44" s="512">
        <v>217</v>
      </c>
      <c r="P44" s="512">
        <v>11284</v>
      </c>
      <c r="Q44" s="549">
        <v>0.75347222222222221</v>
      </c>
      <c r="R44" s="513">
        <v>52</v>
      </c>
    </row>
    <row r="45" spans="1:18" ht="14.4" customHeight="1" x14ac:dyDescent="0.3">
      <c r="A45" s="507" t="s">
        <v>1370</v>
      </c>
      <c r="B45" s="508" t="s">
        <v>1371</v>
      </c>
      <c r="C45" s="508" t="s">
        <v>545</v>
      </c>
      <c r="D45" s="508" t="s">
        <v>1351</v>
      </c>
      <c r="E45" s="508" t="s">
        <v>1417</v>
      </c>
      <c r="F45" s="508" t="s">
        <v>1419</v>
      </c>
      <c r="G45" s="512">
        <v>9</v>
      </c>
      <c r="H45" s="512">
        <v>666</v>
      </c>
      <c r="I45" s="508">
        <v>1.2807692307692307</v>
      </c>
      <c r="J45" s="508">
        <v>74</v>
      </c>
      <c r="K45" s="512">
        <v>10</v>
      </c>
      <c r="L45" s="512">
        <v>520</v>
      </c>
      <c r="M45" s="508">
        <v>1</v>
      </c>
      <c r="N45" s="508">
        <v>52</v>
      </c>
      <c r="O45" s="512">
        <v>6</v>
      </c>
      <c r="P45" s="512">
        <v>312</v>
      </c>
      <c r="Q45" s="549">
        <v>0.6</v>
      </c>
      <c r="R45" s="513">
        <v>52</v>
      </c>
    </row>
    <row r="46" spans="1:18" ht="14.4" customHeight="1" x14ac:dyDescent="0.3">
      <c r="A46" s="507" t="s">
        <v>1370</v>
      </c>
      <c r="B46" s="508" t="s">
        <v>1371</v>
      </c>
      <c r="C46" s="508" t="s">
        <v>545</v>
      </c>
      <c r="D46" s="508" t="s">
        <v>1351</v>
      </c>
      <c r="E46" s="508" t="s">
        <v>1420</v>
      </c>
      <c r="F46" s="508" t="s">
        <v>1421</v>
      </c>
      <c r="G46" s="512">
        <v>2579</v>
      </c>
      <c r="H46" s="512">
        <v>735015</v>
      </c>
      <c r="I46" s="508">
        <v>0.7610741799204771</v>
      </c>
      <c r="J46" s="508">
        <v>285</v>
      </c>
      <c r="K46" s="512">
        <v>2012</v>
      </c>
      <c r="L46" s="512">
        <v>965760</v>
      </c>
      <c r="M46" s="508">
        <v>1</v>
      </c>
      <c r="N46" s="508">
        <v>480</v>
      </c>
      <c r="O46" s="512">
        <v>1643</v>
      </c>
      <c r="P46" s="512">
        <v>788640</v>
      </c>
      <c r="Q46" s="549">
        <v>0.81660039761431413</v>
      </c>
      <c r="R46" s="513">
        <v>480</v>
      </c>
    </row>
    <row r="47" spans="1:18" ht="14.4" customHeight="1" x14ac:dyDescent="0.3">
      <c r="A47" s="507" t="s">
        <v>1370</v>
      </c>
      <c r="B47" s="508" t="s">
        <v>1371</v>
      </c>
      <c r="C47" s="508" t="s">
        <v>545</v>
      </c>
      <c r="D47" s="508" t="s">
        <v>1351</v>
      </c>
      <c r="E47" s="508" t="s">
        <v>1422</v>
      </c>
      <c r="F47" s="508" t="s">
        <v>1423</v>
      </c>
      <c r="G47" s="512">
        <v>17</v>
      </c>
      <c r="H47" s="512">
        <v>3893</v>
      </c>
      <c r="I47" s="508">
        <v>5.6420289855072463</v>
      </c>
      <c r="J47" s="508">
        <v>229</v>
      </c>
      <c r="K47" s="512">
        <v>3</v>
      </c>
      <c r="L47" s="512">
        <v>690</v>
      </c>
      <c r="M47" s="508">
        <v>1</v>
      </c>
      <c r="N47" s="508">
        <v>230</v>
      </c>
      <c r="O47" s="512">
        <v>5</v>
      </c>
      <c r="P47" s="512">
        <v>1150</v>
      </c>
      <c r="Q47" s="549">
        <v>1.6666666666666667</v>
      </c>
      <c r="R47" s="513">
        <v>230</v>
      </c>
    </row>
    <row r="48" spans="1:18" ht="14.4" customHeight="1" x14ac:dyDescent="0.3">
      <c r="A48" s="507" t="s">
        <v>1370</v>
      </c>
      <c r="B48" s="508" t="s">
        <v>1371</v>
      </c>
      <c r="C48" s="508" t="s">
        <v>545</v>
      </c>
      <c r="D48" s="508" t="s">
        <v>1351</v>
      </c>
      <c r="E48" s="508" t="s">
        <v>1422</v>
      </c>
      <c r="F48" s="508" t="s">
        <v>1424</v>
      </c>
      <c r="G48" s="512">
        <v>147</v>
      </c>
      <c r="H48" s="512">
        <v>33663</v>
      </c>
      <c r="I48" s="508">
        <v>5.629264214046823</v>
      </c>
      <c r="J48" s="508">
        <v>229</v>
      </c>
      <c r="K48" s="512">
        <v>26</v>
      </c>
      <c r="L48" s="512">
        <v>5980</v>
      </c>
      <c r="M48" s="508">
        <v>1</v>
      </c>
      <c r="N48" s="508">
        <v>230</v>
      </c>
      <c r="O48" s="512">
        <v>29</v>
      </c>
      <c r="P48" s="512">
        <v>6670</v>
      </c>
      <c r="Q48" s="549">
        <v>1.1153846153846154</v>
      </c>
      <c r="R48" s="513">
        <v>230</v>
      </c>
    </row>
    <row r="49" spans="1:18" ht="14.4" customHeight="1" x14ac:dyDescent="0.3">
      <c r="A49" s="507" t="s">
        <v>1370</v>
      </c>
      <c r="B49" s="508" t="s">
        <v>1371</v>
      </c>
      <c r="C49" s="508" t="s">
        <v>545</v>
      </c>
      <c r="D49" s="508" t="s">
        <v>1351</v>
      </c>
      <c r="E49" s="508" t="s">
        <v>1425</v>
      </c>
      <c r="F49" s="508" t="s">
        <v>1426</v>
      </c>
      <c r="G49" s="512">
        <v>643</v>
      </c>
      <c r="H49" s="512">
        <v>778673</v>
      </c>
      <c r="I49" s="508">
        <v>0.98018292682926833</v>
      </c>
      <c r="J49" s="508">
        <v>1211</v>
      </c>
      <c r="K49" s="512">
        <v>656</v>
      </c>
      <c r="L49" s="512">
        <v>794416</v>
      </c>
      <c r="M49" s="508">
        <v>1</v>
      </c>
      <c r="N49" s="508">
        <v>1211</v>
      </c>
      <c r="O49" s="512">
        <v>837</v>
      </c>
      <c r="P49" s="512">
        <v>1014444</v>
      </c>
      <c r="Q49" s="549">
        <v>1.2769682383033574</v>
      </c>
      <c r="R49" s="513">
        <v>1212</v>
      </c>
    </row>
    <row r="50" spans="1:18" ht="14.4" customHeight="1" x14ac:dyDescent="0.3">
      <c r="A50" s="507" t="s">
        <v>1370</v>
      </c>
      <c r="B50" s="508" t="s">
        <v>1371</v>
      </c>
      <c r="C50" s="508" t="s">
        <v>545</v>
      </c>
      <c r="D50" s="508" t="s">
        <v>1351</v>
      </c>
      <c r="E50" s="508" t="s">
        <v>1427</v>
      </c>
      <c r="F50" s="508" t="s">
        <v>1428</v>
      </c>
      <c r="G50" s="512">
        <v>64</v>
      </c>
      <c r="H50" s="512">
        <v>7296</v>
      </c>
      <c r="I50" s="508">
        <v>1.1228070175438596</v>
      </c>
      <c r="J50" s="508">
        <v>114</v>
      </c>
      <c r="K50" s="512">
        <v>57</v>
      </c>
      <c r="L50" s="512">
        <v>6498</v>
      </c>
      <c r="M50" s="508">
        <v>1</v>
      </c>
      <c r="N50" s="508">
        <v>114</v>
      </c>
      <c r="O50" s="512">
        <v>60</v>
      </c>
      <c r="P50" s="512">
        <v>6900</v>
      </c>
      <c r="Q50" s="549">
        <v>1.0618651892890121</v>
      </c>
      <c r="R50" s="513">
        <v>115</v>
      </c>
    </row>
    <row r="51" spans="1:18" ht="14.4" customHeight="1" x14ac:dyDescent="0.3">
      <c r="A51" s="507" t="s">
        <v>1370</v>
      </c>
      <c r="B51" s="508" t="s">
        <v>1371</v>
      </c>
      <c r="C51" s="508" t="s">
        <v>545</v>
      </c>
      <c r="D51" s="508" t="s">
        <v>1351</v>
      </c>
      <c r="E51" s="508" t="s">
        <v>1427</v>
      </c>
      <c r="F51" s="508" t="s">
        <v>1429</v>
      </c>
      <c r="G51" s="512">
        <v>531</v>
      </c>
      <c r="H51" s="512">
        <v>60534</v>
      </c>
      <c r="I51" s="508">
        <v>1.0473372781065089</v>
      </c>
      <c r="J51" s="508">
        <v>114</v>
      </c>
      <c r="K51" s="512">
        <v>507</v>
      </c>
      <c r="L51" s="512">
        <v>57798</v>
      </c>
      <c r="M51" s="508">
        <v>1</v>
      </c>
      <c r="N51" s="508">
        <v>114</v>
      </c>
      <c r="O51" s="512">
        <v>599</v>
      </c>
      <c r="P51" s="512">
        <v>68885</v>
      </c>
      <c r="Q51" s="549">
        <v>1.191823246479117</v>
      </c>
      <c r="R51" s="513">
        <v>115</v>
      </c>
    </row>
    <row r="52" spans="1:18" ht="14.4" customHeight="1" x14ac:dyDescent="0.3">
      <c r="A52" s="507" t="s">
        <v>1370</v>
      </c>
      <c r="B52" s="508" t="s">
        <v>1371</v>
      </c>
      <c r="C52" s="508" t="s">
        <v>545</v>
      </c>
      <c r="D52" s="508" t="s">
        <v>1351</v>
      </c>
      <c r="E52" s="508" t="s">
        <v>1430</v>
      </c>
      <c r="F52" s="508" t="s">
        <v>1431</v>
      </c>
      <c r="G52" s="512">
        <v>22</v>
      </c>
      <c r="H52" s="512">
        <v>7612</v>
      </c>
      <c r="I52" s="508">
        <v>4.3873198847262245</v>
      </c>
      <c r="J52" s="508">
        <v>346</v>
      </c>
      <c r="K52" s="512">
        <v>5</v>
      </c>
      <c r="L52" s="512">
        <v>1735</v>
      </c>
      <c r="M52" s="508">
        <v>1</v>
      </c>
      <c r="N52" s="508">
        <v>347</v>
      </c>
      <c r="O52" s="512">
        <v>20</v>
      </c>
      <c r="P52" s="512">
        <v>6940</v>
      </c>
      <c r="Q52" s="549">
        <v>4</v>
      </c>
      <c r="R52" s="513">
        <v>347</v>
      </c>
    </row>
    <row r="53" spans="1:18" ht="14.4" customHeight="1" x14ac:dyDescent="0.3">
      <c r="A53" s="507" t="s">
        <v>1370</v>
      </c>
      <c r="B53" s="508" t="s">
        <v>1371</v>
      </c>
      <c r="C53" s="508" t="s">
        <v>545</v>
      </c>
      <c r="D53" s="508" t="s">
        <v>1351</v>
      </c>
      <c r="E53" s="508" t="s">
        <v>1432</v>
      </c>
      <c r="F53" s="508" t="s">
        <v>1433</v>
      </c>
      <c r="G53" s="512">
        <v>214</v>
      </c>
      <c r="H53" s="512">
        <v>12626</v>
      </c>
      <c r="I53" s="508"/>
      <c r="J53" s="508">
        <v>59</v>
      </c>
      <c r="K53" s="512"/>
      <c r="L53" s="512"/>
      <c r="M53" s="508"/>
      <c r="N53" s="508"/>
      <c r="O53" s="512"/>
      <c r="P53" s="512"/>
      <c r="Q53" s="549"/>
      <c r="R53" s="513"/>
    </row>
    <row r="54" spans="1:18" ht="14.4" customHeight="1" x14ac:dyDescent="0.3">
      <c r="A54" s="507" t="s">
        <v>1370</v>
      </c>
      <c r="B54" s="508" t="s">
        <v>1371</v>
      </c>
      <c r="C54" s="508" t="s">
        <v>545</v>
      </c>
      <c r="D54" s="508" t="s">
        <v>1351</v>
      </c>
      <c r="E54" s="508" t="s">
        <v>1434</v>
      </c>
      <c r="F54" s="508" t="s">
        <v>1435</v>
      </c>
      <c r="G54" s="512">
        <v>2</v>
      </c>
      <c r="H54" s="512">
        <v>300</v>
      </c>
      <c r="I54" s="508">
        <v>0.25</v>
      </c>
      <c r="J54" s="508">
        <v>150</v>
      </c>
      <c r="K54" s="512">
        <v>8</v>
      </c>
      <c r="L54" s="512">
        <v>1200</v>
      </c>
      <c r="M54" s="508">
        <v>1</v>
      </c>
      <c r="N54" s="508">
        <v>150</v>
      </c>
      <c r="O54" s="512">
        <v>6</v>
      </c>
      <c r="P54" s="512">
        <v>906</v>
      </c>
      <c r="Q54" s="549">
        <v>0.755</v>
      </c>
      <c r="R54" s="513">
        <v>151</v>
      </c>
    </row>
    <row r="55" spans="1:18" ht="14.4" customHeight="1" x14ac:dyDescent="0.3">
      <c r="A55" s="507" t="s">
        <v>1370</v>
      </c>
      <c r="B55" s="508" t="s">
        <v>1371</v>
      </c>
      <c r="C55" s="508" t="s">
        <v>545</v>
      </c>
      <c r="D55" s="508" t="s">
        <v>1351</v>
      </c>
      <c r="E55" s="508" t="s">
        <v>1434</v>
      </c>
      <c r="F55" s="508" t="s">
        <v>1436</v>
      </c>
      <c r="G55" s="512">
        <v>1</v>
      </c>
      <c r="H55" s="512">
        <v>150</v>
      </c>
      <c r="I55" s="508">
        <v>0.33333333333333331</v>
      </c>
      <c r="J55" s="508">
        <v>150</v>
      </c>
      <c r="K55" s="512">
        <v>3</v>
      </c>
      <c r="L55" s="512">
        <v>450</v>
      </c>
      <c r="M55" s="508">
        <v>1</v>
      </c>
      <c r="N55" s="508">
        <v>150</v>
      </c>
      <c r="O55" s="512"/>
      <c r="P55" s="512"/>
      <c r="Q55" s="549"/>
      <c r="R55" s="513"/>
    </row>
    <row r="56" spans="1:18" ht="14.4" customHeight="1" x14ac:dyDescent="0.3">
      <c r="A56" s="507" t="s">
        <v>1370</v>
      </c>
      <c r="B56" s="508" t="s">
        <v>1371</v>
      </c>
      <c r="C56" s="508" t="s">
        <v>545</v>
      </c>
      <c r="D56" s="508" t="s">
        <v>1351</v>
      </c>
      <c r="E56" s="508" t="s">
        <v>1437</v>
      </c>
      <c r="F56" s="508" t="s">
        <v>1438</v>
      </c>
      <c r="G56" s="512">
        <v>52</v>
      </c>
      <c r="H56" s="512">
        <v>55328</v>
      </c>
      <c r="I56" s="508">
        <v>1.1807084933845498</v>
      </c>
      <c r="J56" s="508">
        <v>1064</v>
      </c>
      <c r="K56" s="512">
        <v>44</v>
      </c>
      <c r="L56" s="512">
        <v>46860</v>
      </c>
      <c r="M56" s="508">
        <v>1</v>
      </c>
      <c r="N56" s="508">
        <v>1065</v>
      </c>
      <c r="O56" s="512">
        <v>41</v>
      </c>
      <c r="P56" s="512">
        <v>43747</v>
      </c>
      <c r="Q56" s="549">
        <v>0.93356807511737094</v>
      </c>
      <c r="R56" s="513">
        <v>1067</v>
      </c>
    </row>
    <row r="57" spans="1:18" ht="14.4" customHeight="1" x14ac:dyDescent="0.3">
      <c r="A57" s="507" t="s">
        <v>1370</v>
      </c>
      <c r="B57" s="508" t="s">
        <v>1371</v>
      </c>
      <c r="C57" s="508" t="s">
        <v>545</v>
      </c>
      <c r="D57" s="508" t="s">
        <v>1351</v>
      </c>
      <c r="E57" s="508" t="s">
        <v>1439</v>
      </c>
      <c r="F57" s="508" t="s">
        <v>1440</v>
      </c>
      <c r="G57" s="512">
        <v>15</v>
      </c>
      <c r="H57" s="512">
        <v>4515</v>
      </c>
      <c r="I57" s="508">
        <v>0.65001439677512241</v>
      </c>
      <c r="J57" s="508">
        <v>301</v>
      </c>
      <c r="K57" s="512">
        <v>23</v>
      </c>
      <c r="L57" s="512">
        <v>6946</v>
      </c>
      <c r="M57" s="508">
        <v>1</v>
      </c>
      <c r="N57" s="508">
        <v>302</v>
      </c>
      <c r="O57" s="512">
        <v>26</v>
      </c>
      <c r="P57" s="512">
        <v>7852</v>
      </c>
      <c r="Q57" s="549">
        <v>1.1304347826086956</v>
      </c>
      <c r="R57" s="513">
        <v>302</v>
      </c>
    </row>
    <row r="58" spans="1:18" ht="14.4" customHeight="1" x14ac:dyDescent="0.3">
      <c r="A58" s="507" t="s">
        <v>1370</v>
      </c>
      <c r="B58" s="508" t="s">
        <v>1371</v>
      </c>
      <c r="C58" s="508" t="s">
        <v>545</v>
      </c>
      <c r="D58" s="508" t="s">
        <v>1351</v>
      </c>
      <c r="E58" s="508" t="s">
        <v>1441</v>
      </c>
      <c r="F58" s="508" t="s">
        <v>1442</v>
      </c>
      <c r="G58" s="512">
        <v>1</v>
      </c>
      <c r="H58" s="512">
        <v>812</v>
      </c>
      <c r="I58" s="508"/>
      <c r="J58" s="508">
        <v>812</v>
      </c>
      <c r="K58" s="512"/>
      <c r="L58" s="512"/>
      <c r="M58" s="508"/>
      <c r="N58" s="508"/>
      <c r="O58" s="512"/>
      <c r="P58" s="512"/>
      <c r="Q58" s="549"/>
      <c r="R58" s="513"/>
    </row>
    <row r="59" spans="1:18" ht="14.4" customHeight="1" x14ac:dyDescent="0.3">
      <c r="A59" s="507" t="s">
        <v>1370</v>
      </c>
      <c r="B59" s="508" t="s">
        <v>1371</v>
      </c>
      <c r="C59" s="508" t="s">
        <v>545</v>
      </c>
      <c r="D59" s="508" t="s">
        <v>1351</v>
      </c>
      <c r="E59" s="508" t="s">
        <v>1443</v>
      </c>
      <c r="F59" s="508" t="s">
        <v>1444</v>
      </c>
      <c r="G59" s="512">
        <v>5</v>
      </c>
      <c r="H59" s="512">
        <v>3755</v>
      </c>
      <c r="I59" s="508">
        <v>2.5</v>
      </c>
      <c r="J59" s="508">
        <v>751</v>
      </c>
      <c r="K59" s="512">
        <v>2</v>
      </c>
      <c r="L59" s="512">
        <v>1502</v>
      </c>
      <c r="M59" s="508">
        <v>1</v>
      </c>
      <c r="N59" s="508">
        <v>751</v>
      </c>
      <c r="O59" s="512">
        <v>4</v>
      </c>
      <c r="P59" s="512">
        <v>3008</v>
      </c>
      <c r="Q59" s="549">
        <v>2.0026631158455395</v>
      </c>
      <c r="R59" s="513">
        <v>752</v>
      </c>
    </row>
    <row r="60" spans="1:18" ht="14.4" customHeight="1" x14ac:dyDescent="0.3">
      <c r="A60" s="507" t="s">
        <v>1370</v>
      </c>
      <c r="B60" s="508" t="s">
        <v>1371</v>
      </c>
      <c r="C60" s="508" t="s">
        <v>545</v>
      </c>
      <c r="D60" s="508" t="s">
        <v>1351</v>
      </c>
      <c r="E60" s="508" t="s">
        <v>1443</v>
      </c>
      <c r="F60" s="508" t="s">
        <v>1445</v>
      </c>
      <c r="G60" s="512">
        <v>1</v>
      </c>
      <c r="H60" s="512">
        <v>751</v>
      </c>
      <c r="I60" s="508"/>
      <c r="J60" s="508">
        <v>751</v>
      </c>
      <c r="K60" s="512"/>
      <c r="L60" s="512"/>
      <c r="M60" s="508"/>
      <c r="N60" s="508"/>
      <c r="O60" s="512"/>
      <c r="P60" s="512"/>
      <c r="Q60" s="549"/>
      <c r="R60" s="513"/>
    </row>
    <row r="61" spans="1:18" ht="14.4" customHeight="1" x14ac:dyDescent="0.3">
      <c r="A61" s="507" t="s">
        <v>1370</v>
      </c>
      <c r="B61" s="508" t="s">
        <v>1371</v>
      </c>
      <c r="C61" s="508" t="s">
        <v>550</v>
      </c>
      <c r="D61" s="508" t="s">
        <v>1372</v>
      </c>
      <c r="E61" s="508" t="s">
        <v>1373</v>
      </c>
      <c r="F61" s="508" t="s">
        <v>1374</v>
      </c>
      <c r="G61" s="512"/>
      <c r="H61" s="512"/>
      <c r="I61" s="508"/>
      <c r="J61" s="508"/>
      <c r="K61" s="512">
        <v>120</v>
      </c>
      <c r="L61" s="512">
        <v>125391.59999999999</v>
      </c>
      <c r="M61" s="508">
        <v>1</v>
      </c>
      <c r="N61" s="508">
        <v>1044.9299999999998</v>
      </c>
      <c r="O61" s="512"/>
      <c r="P61" s="512"/>
      <c r="Q61" s="549"/>
      <c r="R61" s="513"/>
    </row>
    <row r="62" spans="1:18" ht="14.4" customHeight="1" x14ac:dyDescent="0.3">
      <c r="A62" s="507" t="s">
        <v>1370</v>
      </c>
      <c r="B62" s="508" t="s">
        <v>1371</v>
      </c>
      <c r="C62" s="508" t="s">
        <v>550</v>
      </c>
      <c r="D62" s="508" t="s">
        <v>1351</v>
      </c>
      <c r="E62" s="508" t="s">
        <v>1395</v>
      </c>
      <c r="F62" s="508" t="s">
        <v>1396</v>
      </c>
      <c r="G62" s="512"/>
      <c r="H62" s="512"/>
      <c r="I62" s="508"/>
      <c r="J62" s="508"/>
      <c r="K62" s="512">
        <v>133</v>
      </c>
      <c r="L62" s="512">
        <v>46151</v>
      </c>
      <c r="M62" s="508">
        <v>1</v>
      </c>
      <c r="N62" s="508">
        <v>347</v>
      </c>
      <c r="O62" s="512">
        <v>103</v>
      </c>
      <c r="P62" s="512">
        <v>35741</v>
      </c>
      <c r="Q62" s="549">
        <v>0.77443609022556392</v>
      </c>
      <c r="R62" s="513">
        <v>347</v>
      </c>
    </row>
    <row r="63" spans="1:18" ht="14.4" customHeight="1" x14ac:dyDescent="0.3">
      <c r="A63" s="507" t="s">
        <v>1370</v>
      </c>
      <c r="B63" s="508" t="s">
        <v>1371</v>
      </c>
      <c r="C63" s="508" t="s">
        <v>550</v>
      </c>
      <c r="D63" s="508" t="s">
        <v>1351</v>
      </c>
      <c r="E63" s="508" t="s">
        <v>1397</v>
      </c>
      <c r="F63" s="508" t="s">
        <v>1398</v>
      </c>
      <c r="G63" s="512"/>
      <c r="H63" s="512"/>
      <c r="I63" s="508"/>
      <c r="J63" s="508"/>
      <c r="K63" s="512">
        <v>133</v>
      </c>
      <c r="L63" s="512">
        <v>2261</v>
      </c>
      <c r="M63" s="508">
        <v>1</v>
      </c>
      <c r="N63" s="508">
        <v>17</v>
      </c>
      <c r="O63" s="512"/>
      <c r="P63" s="512"/>
      <c r="Q63" s="549"/>
      <c r="R63" s="513"/>
    </row>
    <row r="64" spans="1:18" ht="14.4" customHeight="1" x14ac:dyDescent="0.3">
      <c r="A64" s="507" t="s">
        <v>1370</v>
      </c>
      <c r="B64" s="508" t="s">
        <v>1371</v>
      </c>
      <c r="C64" s="508" t="s">
        <v>550</v>
      </c>
      <c r="D64" s="508" t="s">
        <v>1351</v>
      </c>
      <c r="E64" s="508" t="s">
        <v>1408</v>
      </c>
      <c r="F64" s="508" t="s">
        <v>1409</v>
      </c>
      <c r="G64" s="512"/>
      <c r="H64" s="512"/>
      <c r="I64" s="508"/>
      <c r="J64" s="508"/>
      <c r="K64" s="512">
        <v>133</v>
      </c>
      <c r="L64" s="512">
        <v>43624</v>
      </c>
      <c r="M64" s="508">
        <v>1</v>
      </c>
      <c r="N64" s="508">
        <v>328</v>
      </c>
      <c r="O64" s="512">
        <v>103</v>
      </c>
      <c r="P64" s="512">
        <v>33784</v>
      </c>
      <c r="Q64" s="549">
        <v>0.77443609022556392</v>
      </c>
      <c r="R64" s="513">
        <v>328</v>
      </c>
    </row>
    <row r="65" spans="1:18" ht="14.4" customHeight="1" x14ac:dyDescent="0.3">
      <c r="A65" s="507" t="s">
        <v>1370</v>
      </c>
      <c r="B65" s="508" t="s">
        <v>1371</v>
      </c>
      <c r="C65" s="508" t="s">
        <v>550</v>
      </c>
      <c r="D65" s="508" t="s">
        <v>1351</v>
      </c>
      <c r="E65" s="508" t="s">
        <v>1413</v>
      </c>
      <c r="F65" s="508" t="s">
        <v>1414</v>
      </c>
      <c r="G65" s="512"/>
      <c r="H65" s="512"/>
      <c r="I65" s="508"/>
      <c r="J65" s="508"/>
      <c r="K65" s="512">
        <v>133</v>
      </c>
      <c r="L65" s="512">
        <v>29925</v>
      </c>
      <c r="M65" s="508">
        <v>1</v>
      </c>
      <c r="N65" s="508">
        <v>225</v>
      </c>
      <c r="O65" s="512">
        <v>103</v>
      </c>
      <c r="P65" s="512">
        <v>23175</v>
      </c>
      <c r="Q65" s="549">
        <v>0.77443609022556392</v>
      </c>
      <c r="R65" s="513">
        <v>225</v>
      </c>
    </row>
    <row r="66" spans="1:18" ht="14.4" customHeight="1" x14ac:dyDescent="0.3">
      <c r="A66" s="507" t="s">
        <v>1370</v>
      </c>
      <c r="B66" s="508" t="s">
        <v>1371</v>
      </c>
      <c r="C66" s="508" t="s">
        <v>550</v>
      </c>
      <c r="D66" s="508" t="s">
        <v>1351</v>
      </c>
      <c r="E66" s="508" t="s">
        <v>1420</v>
      </c>
      <c r="F66" s="508" t="s">
        <v>1421</v>
      </c>
      <c r="G66" s="512"/>
      <c r="H66" s="512"/>
      <c r="I66" s="508"/>
      <c r="J66" s="508"/>
      <c r="K66" s="512">
        <v>133</v>
      </c>
      <c r="L66" s="512">
        <v>63840</v>
      </c>
      <c r="M66" s="508">
        <v>1</v>
      </c>
      <c r="N66" s="508">
        <v>480</v>
      </c>
      <c r="O66" s="512">
        <v>103</v>
      </c>
      <c r="P66" s="512">
        <v>49440</v>
      </c>
      <c r="Q66" s="549">
        <v>0.77443609022556392</v>
      </c>
      <c r="R66" s="513">
        <v>480</v>
      </c>
    </row>
    <row r="67" spans="1:18" ht="14.4" customHeight="1" thickBot="1" x14ac:dyDescent="0.35">
      <c r="A67" s="514" t="s">
        <v>1370</v>
      </c>
      <c r="B67" s="515" t="s">
        <v>1371</v>
      </c>
      <c r="C67" s="515" t="s">
        <v>550</v>
      </c>
      <c r="D67" s="515" t="s">
        <v>1351</v>
      </c>
      <c r="E67" s="515" t="s">
        <v>1432</v>
      </c>
      <c r="F67" s="515" t="s">
        <v>1433</v>
      </c>
      <c r="G67" s="519"/>
      <c r="H67" s="519"/>
      <c r="I67" s="515"/>
      <c r="J67" s="515"/>
      <c r="K67" s="519">
        <v>257</v>
      </c>
      <c r="L67" s="519">
        <v>15163</v>
      </c>
      <c r="M67" s="515">
        <v>1</v>
      </c>
      <c r="N67" s="515">
        <v>59</v>
      </c>
      <c r="O67" s="519">
        <v>192</v>
      </c>
      <c r="P67" s="519">
        <v>11328</v>
      </c>
      <c r="Q67" s="527">
        <v>0.74708171206225682</v>
      </c>
      <c r="R67" s="52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1447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38516</v>
      </c>
      <c r="I3" s="103">
        <f t="shared" si="0"/>
        <v>9525192.9900000002</v>
      </c>
      <c r="J3" s="74"/>
      <c r="K3" s="74"/>
      <c r="L3" s="103">
        <f t="shared" si="0"/>
        <v>28698</v>
      </c>
      <c r="M3" s="103">
        <f t="shared" si="0"/>
        <v>7679817.2599999998</v>
      </c>
      <c r="N3" s="74"/>
      <c r="O3" s="74"/>
      <c r="P3" s="103">
        <f t="shared" si="0"/>
        <v>31370</v>
      </c>
      <c r="Q3" s="103">
        <f t="shared" si="0"/>
        <v>8037289.9800000004</v>
      </c>
      <c r="R3" s="75">
        <f>IF(M3=0,0,Q3/M3)</f>
        <v>1.0465470346360821</v>
      </c>
      <c r="S3" s="104">
        <f>IF(P3=0,0,Q3/P3)</f>
        <v>256.20943512910424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1349</v>
      </c>
      <c r="B6" s="585" t="s">
        <v>1350</v>
      </c>
      <c r="C6" s="585" t="s">
        <v>1341</v>
      </c>
      <c r="D6" s="585" t="s">
        <v>1342</v>
      </c>
      <c r="E6" s="585" t="s">
        <v>1351</v>
      </c>
      <c r="F6" s="585" t="s">
        <v>1358</v>
      </c>
      <c r="G6" s="585" t="s">
        <v>1359</v>
      </c>
      <c r="H6" s="116">
        <v>103</v>
      </c>
      <c r="I6" s="116">
        <v>3811</v>
      </c>
      <c r="J6" s="585">
        <v>1.7758620689655173</v>
      </c>
      <c r="K6" s="585">
        <v>37</v>
      </c>
      <c r="L6" s="116">
        <v>58</v>
      </c>
      <c r="M6" s="116">
        <v>2146</v>
      </c>
      <c r="N6" s="585">
        <v>1</v>
      </c>
      <c r="O6" s="585">
        <v>37</v>
      </c>
      <c r="P6" s="116">
        <v>46</v>
      </c>
      <c r="Q6" s="116">
        <v>1702</v>
      </c>
      <c r="R6" s="590">
        <v>0.7931034482758621</v>
      </c>
      <c r="S6" s="598">
        <v>37</v>
      </c>
    </row>
    <row r="7" spans="1:19" ht="14.4" customHeight="1" x14ac:dyDescent="0.3">
      <c r="A7" s="507" t="s">
        <v>1349</v>
      </c>
      <c r="B7" s="508" t="s">
        <v>1350</v>
      </c>
      <c r="C7" s="508" t="s">
        <v>1341</v>
      </c>
      <c r="D7" s="508" t="s">
        <v>1342</v>
      </c>
      <c r="E7" s="508" t="s">
        <v>1351</v>
      </c>
      <c r="F7" s="508" t="s">
        <v>1360</v>
      </c>
      <c r="G7" s="508" t="s">
        <v>1361</v>
      </c>
      <c r="H7" s="512">
        <v>162</v>
      </c>
      <c r="I7" s="512">
        <v>7290</v>
      </c>
      <c r="J7" s="508">
        <v>1.4727272727272727</v>
      </c>
      <c r="K7" s="508">
        <v>45</v>
      </c>
      <c r="L7" s="512">
        <v>110</v>
      </c>
      <c r="M7" s="512">
        <v>4950</v>
      </c>
      <c r="N7" s="508">
        <v>1</v>
      </c>
      <c r="O7" s="508">
        <v>45</v>
      </c>
      <c r="P7" s="512">
        <v>85</v>
      </c>
      <c r="Q7" s="512">
        <v>3825</v>
      </c>
      <c r="R7" s="549">
        <v>0.77272727272727271</v>
      </c>
      <c r="S7" s="513">
        <v>45</v>
      </c>
    </row>
    <row r="8" spans="1:19" ht="14.4" customHeight="1" x14ac:dyDescent="0.3">
      <c r="A8" s="507" t="s">
        <v>1349</v>
      </c>
      <c r="B8" s="508" t="s">
        <v>1350</v>
      </c>
      <c r="C8" s="508" t="s">
        <v>1341</v>
      </c>
      <c r="D8" s="508" t="s">
        <v>611</v>
      </c>
      <c r="E8" s="508" t="s">
        <v>1351</v>
      </c>
      <c r="F8" s="508" t="s">
        <v>1352</v>
      </c>
      <c r="G8" s="508" t="s">
        <v>1353</v>
      </c>
      <c r="H8" s="512">
        <v>5</v>
      </c>
      <c r="I8" s="512">
        <v>185</v>
      </c>
      <c r="J8" s="508">
        <v>2.5</v>
      </c>
      <c r="K8" s="508">
        <v>37</v>
      </c>
      <c r="L8" s="512">
        <v>2</v>
      </c>
      <c r="M8" s="512">
        <v>74</v>
      </c>
      <c r="N8" s="508">
        <v>1</v>
      </c>
      <c r="O8" s="508">
        <v>37</v>
      </c>
      <c r="P8" s="512"/>
      <c r="Q8" s="512"/>
      <c r="R8" s="549"/>
      <c r="S8" s="513"/>
    </row>
    <row r="9" spans="1:19" ht="14.4" customHeight="1" x14ac:dyDescent="0.3">
      <c r="A9" s="507" t="s">
        <v>1349</v>
      </c>
      <c r="B9" s="508" t="s">
        <v>1350</v>
      </c>
      <c r="C9" s="508" t="s">
        <v>1341</v>
      </c>
      <c r="D9" s="508" t="s">
        <v>611</v>
      </c>
      <c r="E9" s="508" t="s">
        <v>1351</v>
      </c>
      <c r="F9" s="508" t="s">
        <v>1352</v>
      </c>
      <c r="G9" s="508" t="s">
        <v>1354</v>
      </c>
      <c r="H9" s="512"/>
      <c r="I9" s="512"/>
      <c r="J9" s="508"/>
      <c r="K9" s="508"/>
      <c r="L9" s="512"/>
      <c r="M9" s="512"/>
      <c r="N9" s="508"/>
      <c r="O9" s="508"/>
      <c r="P9" s="512">
        <v>3</v>
      </c>
      <c r="Q9" s="512">
        <v>111</v>
      </c>
      <c r="R9" s="549"/>
      <c r="S9" s="513">
        <v>37</v>
      </c>
    </row>
    <row r="10" spans="1:19" ht="14.4" customHeight="1" x14ac:dyDescent="0.3">
      <c r="A10" s="507" t="s">
        <v>1349</v>
      </c>
      <c r="B10" s="508" t="s">
        <v>1350</v>
      </c>
      <c r="C10" s="508" t="s">
        <v>1341</v>
      </c>
      <c r="D10" s="508" t="s">
        <v>611</v>
      </c>
      <c r="E10" s="508" t="s">
        <v>1351</v>
      </c>
      <c r="F10" s="508" t="s">
        <v>1355</v>
      </c>
      <c r="G10" s="508" t="s">
        <v>1356</v>
      </c>
      <c r="H10" s="512"/>
      <c r="I10" s="512"/>
      <c r="J10" s="508"/>
      <c r="K10" s="508"/>
      <c r="L10" s="512"/>
      <c r="M10" s="512"/>
      <c r="N10" s="508"/>
      <c r="O10" s="508"/>
      <c r="P10" s="512">
        <v>1</v>
      </c>
      <c r="Q10" s="512">
        <v>33.33</v>
      </c>
      <c r="R10" s="549"/>
      <c r="S10" s="513">
        <v>33.33</v>
      </c>
    </row>
    <row r="11" spans="1:19" ht="14.4" customHeight="1" x14ac:dyDescent="0.3">
      <c r="A11" s="507" t="s">
        <v>1349</v>
      </c>
      <c r="B11" s="508" t="s">
        <v>1350</v>
      </c>
      <c r="C11" s="508" t="s">
        <v>1341</v>
      </c>
      <c r="D11" s="508" t="s">
        <v>611</v>
      </c>
      <c r="E11" s="508" t="s">
        <v>1351</v>
      </c>
      <c r="F11" s="508" t="s">
        <v>1355</v>
      </c>
      <c r="G11" s="508" t="s">
        <v>1357</v>
      </c>
      <c r="H11" s="512">
        <v>1</v>
      </c>
      <c r="I11" s="512">
        <v>33.33</v>
      </c>
      <c r="J11" s="508">
        <v>0.5</v>
      </c>
      <c r="K11" s="508">
        <v>33.33</v>
      </c>
      <c r="L11" s="512">
        <v>2</v>
      </c>
      <c r="M11" s="512">
        <v>66.66</v>
      </c>
      <c r="N11" s="508">
        <v>1</v>
      </c>
      <c r="O11" s="508">
        <v>33.33</v>
      </c>
      <c r="P11" s="512">
        <v>6</v>
      </c>
      <c r="Q11" s="512">
        <v>200</v>
      </c>
      <c r="R11" s="549">
        <v>3.0003000300030003</v>
      </c>
      <c r="S11" s="513">
        <v>33.333333333333336</v>
      </c>
    </row>
    <row r="12" spans="1:19" ht="14.4" customHeight="1" x14ac:dyDescent="0.3">
      <c r="A12" s="507" t="s">
        <v>1349</v>
      </c>
      <c r="B12" s="508" t="s">
        <v>1350</v>
      </c>
      <c r="C12" s="508" t="s">
        <v>1341</v>
      </c>
      <c r="D12" s="508" t="s">
        <v>611</v>
      </c>
      <c r="E12" s="508" t="s">
        <v>1351</v>
      </c>
      <c r="F12" s="508" t="s">
        <v>1362</v>
      </c>
      <c r="G12" s="508" t="s">
        <v>1363</v>
      </c>
      <c r="H12" s="512">
        <v>6</v>
      </c>
      <c r="I12" s="512">
        <v>54528</v>
      </c>
      <c r="J12" s="508">
        <v>0.42843000141427157</v>
      </c>
      <c r="K12" s="508">
        <v>9088</v>
      </c>
      <c r="L12" s="512">
        <v>14</v>
      </c>
      <c r="M12" s="512">
        <v>127274</v>
      </c>
      <c r="N12" s="508">
        <v>1</v>
      </c>
      <c r="O12" s="508">
        <v>9091</v>
      </c>
      <c r="P12" s="512">
        <v>11</v>
      </c>
      <c r="Q12" s="512">
        <v>100056</v>
      </c>
      <c r="R12" s="549">
        <v>0.78614642425004322</v>
      </c>
      <c r="S12" s="513">
        <v>9096</v>
      </c>
    </row>
    <row r="13" spans="1:19" ht="14.4" customHeight="1" x14ac:dyDescent="0.3">
      <c r="A13" s="507" t="s">
        <v>1349</v>
      </c>
      <c r="B13" s="508" t="s">
        <v>1350</v>
      </c>
      <c r="C13" s="508" t="s">
        <v>1341</v>
      </c>
      <c r="D13" s="508" t="s">
        <v>611</v>
      </c>
      <c r="E13" s="508" t="s">
        <v>1351</v>
      </c>
      <c r="F13" s="508" t="s">
        <v>1367</v>
      </c>
      <c r="G13" s="508" t="s">
        <v>1368</v>
      </c>
      <c r="H13" s="512">
        <v>1</v>
      </c>
      <c r="I13" s="512">
        <v>177</v>
      </c>
      <c r="J13" s="508">
        <v>0.5</v>
      </c>
      <c r="K13" s="508">
        <v>177</v>
      </c>
      <c r="L13" s="512">
        <v>2</v>
      </c>
      <c r="M13" s="512">
        <v>354</v>
      </c>
      <c r="N13" s="508">
        <v>1</v>
      </c>
      <c r="O13" s="508">
        <v>177</v>
      </c>
      <c r="P13" s="512">
        <v>6</v>
      </c>
      <c r="Q13" s="512">
        <v>1068</v>
      </c>
      <c r="R13" s="549">
        <v>3.0169491525423728</v>
      </c>
      <c r="S13" s="513">
        <v>178</v>
      </c>
    </row>
    <row r="14" spans="1:19" ht="14.4" customHeight="1" x14ac:dyDescent="0.3">
      <c r="A14" s="507" t="s">
        <v>1349</v>
      </c>
      <c r="B14" s="508" t="s">
        <v>1350</v>
      </c>
      <c r="C14" s="508" t="s">
        <v>1341</v>
      </c>
      <c r="D14" s="508" t="s">
        <v>611</v>
      </c>
      <c r="E14" s="508" t="s">
        <v>1351</v>
      </c>
      <c r="F14" s="508" t="s">
        <v>1367</v>
      </c>
      <c r="G14" s="508" t="s">
        <v>1369</v>
      </c>
      <c r="H14" s="512"/>
      <c r="I14" s="512"/>
      <c r="J14" s="508"/>
      <c r="K14" s="508"/>
      <c r="L14" s="512"/>
      <c r="M14" s="512"/>
      <c r="N14" s="508"/>
      <c r="O14" s="508"/>
      <c r="P14" s="512">
        <v>1</v>
      </c>
      <c r="Q14" s="512">
        <v>178</v>
      </c>
      <c r="R14" s="549"/>
      <c r="S14" s="513">
        <v>178</v>
      </c>
    </row>
    <row r="15" spans="1:19" ht="14.4" customHeight="1" x14ac:dyDescent="0.3">
      <c r="A15" s="507" t="s">
        <v>1349</v>
      </c>
      <c r="B15" s="508" t="s">
        <v>1350</v>
      </c>
      <c r="C15" s="508" t="s">
        <v>1341</v>
      </c>
      <c r="D15" s="508" t="s">
        <v>612</v>
      </c>
      <c r="E15" s="508" t="s">
        <v>1351</v>
      </c>
      <c r="F15" s="508" t="s">
        <v>1352</v>
      </c>
      <c r="G15" s="508" t="s">
        <v>1353</v>
      </c>
      <c r="H15" s="512">
        <v>12</v>
      </c>
      <c r="I15" s="512">
        <v>444</v>
      </c>
      <c r="J15" s="508">
        <v>1.0909090909090908</v>
      </c>
      <c r="K15" s="508">
        <v>37</v>
      </c>
      <c r="L15" s="512">
        <v>11</v>
      </c>
      <c r="M15" s="512">
        <v>407</v>
      </c>
      <c r="N15" s="508">
        <v>1</v>
      </c>
      <c r="O15" s="508">
        <v>37</v>
      </c>
      <c r="P15" s="512">
        <v>5</v>
      </c>
      <c r="Q15" s="512">
        <v>185</v>
      </c>
      <c r="R15" s="549">
        <v>0.45454545454545453</v>
      </c>
      <c r="S15" s="513">
        <v>37</v>
      </c>
    </row>
    <row r="16" spans="1:19" ht="14.4" customHeight="1" x14ac:dyDescent="0.3">
      <c r="A16" s="507" t="s">
        <v>1349</v>
      </c>
      <c r="B16" s="508" t="s">
        <v>1350</v>
      </c>
      <c r="C16" s="508" t="s">
        <v>1341</v>
      </c>
      <c r="D16" s="508" t="s">
        <v>612</v>
      </c>
      <c r="E16" s="508" t="s">
        <v>1351</v>
      </c>
      <c r="F16" s="508" t="s">
        <v>1352</v>
      </c>
      <c r="G16" s="508" t="s">
        <v>1354</v>
      </c>
      <c r="H16" s="512"/>
      <c r="I16" s="512"/>
      <c r="J16" s="508"/>
      <c r="K16" s="508"/>
      <c r="L16" s="512"/>
      <c r="M16" s="512"/>
      <c r="N16" s="508"/>
      <c r="O16" s="508"/>
      <c r="P16" s="512">
        <v>2</v>
      </c>
      <c r="Q16" s="512">
        <v>74</v>
      </c>
      <c r="R16" s="549"/>
      <c r="S16" s="513">
        <v>37</v>
      </c>
    </row>
    <row r="17" spans="1:19" ht="14.4" customHeight="1" x14ac:dyDescent="0.3">
      <c r="A17" s="507" t="s">
        <v>1349</v>
      </c>
      <c r="B17" s="508" t="s">
        <v>1350</v>
      </c>
      <c r="C17" s="508" t="s">
        <v>1341</v>
      </c>
      <c r="D17" s="508" t="s">
        <v>612</v>
      </c>
      <c r="E17" s="508" t="s">
        <v>1351</v>
      </c>
      <c r="F17" s="508" t="s">
        <v>1355</v>
      </c>
      <c r="G17" s="508" t="s">
        <v>1356</v>
      </c>
      <c r="H17" s="512">
        <v>1</v>
      </c>
      <c r="I17" s="512">
        <v>33.33</v>
      </c>
      <c r="J17" s="508"/>
      <c r="K17" s="508">
        <v>33.33</v>
      </c>
      <c r="L17" s="512"/>
      <c r="M17" s="512"/>
      <c r="N17" s="508"/>
      <c r="O17" s="508"/>
      <c r="P17" s="512"/>
      <c r="Q17" s="512"/>
      <c r="R17" s="549"/>
      <c r="S17" s="513"/>
    </row>
    <row r="18" spans="1:19" ht="14.4" customHeight="1" x14ac:dyDescent="0.3">
      <c r="A18" s="507" t="s">
        <v>1349</v>
      </c>
      <c r="B18" s="508" t="s">
        <v>1350</v>
      </c>
      <c r="C18" s="508" t="s">
        <v>1341</v>
      </c>
      <c r="D18" s="508" t="s">
        <v>612</v>
      </c>
      <c r="E18" s="508" t="s">
        <v>1351</v>
      </c>
      <c r="F18" s="508" t="s">
        <v>1362</v>
      </c>
      <c r="G18" s="508" t="s">
        <v>1363</v>
      </c>
      <c r="H18" s="512">
        <v>1</v>
      </c>
      <c r="I18" s="512">
        <v>9088</v>
      </c>
      <c r="J18" s="508"/>
      <c r="K18" s="508">
        <v>9088</v>
      </c>
      <c r="L18" s="512"/>
      <c r="M18" s="512"/>
      <c r="N18" s="508"/>
      <c r="O18" s="508"/>
      <c r="P18" s="512">
        <v>3</v>
      </c>
      <c r="Q18" s="512">
        <v>27288</v>
      </c>
      <c r="R18" s="549"/>
      <c r="S18" s="513">
        <v>9096</v>
      </c>
    </row>
    <row r="19" spans="1:19" ht="14.4" customHeight="1" x14ac:dyDescent="0.3">
      <c r="A19" s="507" t="s">
        <v>1349</v>
      </c>
      <c r="B19" s="508" t="s">
        <v>1350</v>
      </c>
      <c r="C19" s="508" t="s">
        <v>1341</v>
      </c>
      <c r="D19" s="508" t="s">
        <v>614</v>
      </c>
      <c r="E19" s="508" t="s">
        <v>1351</v>
      </c>
      <c r="F19" s="508" t="s">
        <v>1352</v>
      </c>
      <c r="G19" s="508" t="s">
        <v>1353</v>
      </c>
      <c r="H19" s="512">
        <v>5</v>
      </c>
      <c r="I19" s="512">
        <v>185</v>
      </c>
      <c r="J19" s="508">
        <v>1</v>
      </c>
      <c r="K19" s="508">
        <v>37</v>
      </c>
      <c r="L19" s="512">
        <v>5</v>
      </c>
      <c r="M19" s="512">
        <v>185</v>
      </c>
      <c r="N19" s="508">
        <v>1</v>
      </c>
      <c r="O19" s="508">
        <v>37</v>
      </c>
      <c r="P19" s="512">
        <v>8</v>
      </c>
      <c r="Q19" s="512">
        <v>296</v>
      </c>
      <c r="R19" s="549">
        <v>1.6</v>
      </c>
      <c r="S19" s="513">
        <v>37</v>
      </c>
    </row>
    <row r="20" spans="1:19" ht="14.4" customHeight="1" x14ac:dyDescent="0.3">
      <c r="A20" s="507" t="s">
        <v>1349</v>
      </c>
      <c r="B20" s="508" t="s">
        <v>1350</v>
      </c>
      <c r="C20" s="508" t="s">
        <v>1341</v>
      </c>
      <c r="D20" s="508" t="s">
        <v>614</v>
      </c>
      <c r="E20" s="508" t="s">
        <v>1351</v>
      </c>
      <c r="F20" s="508" t="s">
        <v>1352</v>
      </c>
      <c r="G20" s="508" t="s">
        <v>1354</v>
      </c>
      <c r="H20" s="512">
        <v>1</v>
      </c>
      <c r="I20" s="512">
        <v>37</v>
      </c>
      <c r="J20" s="508"/>
      <c r="K20" s="508">
        <v>37</v>
      </c>
      <c r="L20" s="512"/>
      <c r="M20" s="512"/>
      <c r="N20" s="508"/>
      <c r="O20" s="508"/>
      <c r="P20" s="512">
        <v>3</v>
      </c>
      <c r="Q20" s="512">
        <v>111</v>
      </c>
      <c r="R20" s="549"/>
      <c r="S20" s="513">
        <v>37</v>
      </c>
    </row>
    <row r="21" spans="1:19" ht="14.4" customHeight="1" x14ac:dyDescent="0.3">
      <c r="A21" s="507" t="s">
        <v>1349</v>
      </c>
      <c r="B21" s="508" t="s">
        <v>1350</v>
      </c>
      <c r="C21" s="508" t="s">
        <v>1341</v>
      </c>
      <c r="D21" s="508" t="s">
        <v>614</v>
      </c>
      <c r="E21" s="508" t="s">
        <v>1351</v>
      </c>
      <c r="F21" s="508" t="s">
        <v>1355</v>
      </c>
      <c r="G21" s="508" t="s">
        <v>1357</v>
      </c>
      <c r="H21" s="512"/>
      <c r="I21" s="512"/>
      <c r="J21" s="508"/>
      <c r="K21" s="508"/>
      <c r="L21" s="512"/>
      <c r="M21" s="512"/>
      <c r="N21" s="508"/>
      <c r="O21" s="508"/>
      <c r="P21" s="512">
        <v>1</v>
      </c>
      <c r="Q21" s="512">
        <v>33.33</v>
      </c>
      <c r="R21" s="549"/>
      <c r="S21" s="513">
        <v>33.33</v>
      </c>
    </row>
    <row r="22" spans="1:19" ht="14.4" customHeight="1" x14ac:dyDescent="0.3">
      <c r="A22" s="507" t="s">
        <v>1349</v>
      </c>
      <c r="B22" s="508" t="s">
        <v>1350</v>
      </c>
      <c r="C22" s="508" t="s">
        <v>1341</v>
      </c>
      <c r="D22" s="508" t="s">
        <v>614</v>
      </c>
      <c r="E22" s="508" t="s">
        <v>1351</v>
      </c>
      <c r="F22" s="508" t="s">
        <v>1367</v>
      </c>
      <c r="G22" s="508" t="s">
        <v>1368</v>
      </c>
      <c r="H22" s="512"/>
      <c r="I22" s="512"/>
      <c r="J22" s="508"/>
      <c r="K22" s="508"/>
      <c r="L22" s="512"/>
      <c r="M22" s="512"/>
      <c r="N22" s="508"/>
      <c r="O22" s="508"/>
      <c r="P22" s="512">
        <v>1</v>
      </c>
      <c r="Q22" s="512">
        <v>178</v>
      </c>
      <c r="R22" s="549"/>
      <c r="S22" s="513">
        <v>178</v>
      </c>
    </row>
    <row r="23" spans="1:19" ht="14.4" customHeight="1" x14ac:dyDescent="0.3">
      <c r="A23" s="507" t="s">
        <v>1349</v>
      </c>
      <c r="B23" s="508" t="s">
        <v>1350</v>
      </c>
      <c r="C23" s="508" t="s">
        <v>1341</v>
      </c>
      <c r="D23" s="508" t="s">
        <v>615</v>
      </c>
      <c r="E23" s="508" t="s">
        <v>1351</v>
      </c>
      <c r="F23" s="508" t="s">
        <v>1352</v>
      </c>
      <c r="G23" s="508" t="s">
        <v>1353</v>
      </c>
      <c r="H23" s="512">
        <v>14</v>
      </c>
      <c r="I23" s="512">
        <v>518</v>
      </c>
      <c r="J23" s="508">
        <v>0.48275862068965519</v>
      </c>
      <c r="K23" s="508">
        <v>37</v>
      </c>
      <c r="L23" s="512">
        <v>29</v>
      </c>
      <c r="M23" s="512">
        <v>1073</v>
      </c>
      <c r="N23" s="508">
        <v>1</v>
      </c>
      <c r="O23" s="508">
        <v>37</v>
      </c>
      <c r="P23" s="512">
        <v>18</v>
      </c>
      <c r="Q23" s="512">
        <v>666</v>
      </c>
      <c r="R23" s="549">
        <v>0.62068965517241381</v>
      </c>
      <c r="S23" s="513">
        <v>37</v>
      </c>
    </row>
    <row r="24" spans="1:19" ht="14.4" customHeight="1" x14ac:dyDescent="0.3">
      <c r="A24" s="507" t="s">
        <v>1349</v>
      </c>
      <c r="B24" s="508" t="s">
        <v>1350</v>
      </c>
      <c r="C24" s="508" t="s">
        <v>1341</v>
      </c>
      <c r="D24" s="508" t="s">
        <v>1346</v>
      </c>
      <c r="E24" s="508" t="s">
        <v>1351</v>
      </c>
      <c r="F24" s="508" t="s">
        <v>1352</v>
      </c>
      <c r="G24" s="508" t="s">
        <v>1353</v>
      </c>
      <c r="H24" s="512">
        <v>4</v>
      </c>
      <c r="I24" s="512">
        <v>148</v>
      </c>
      <c r="J24" s="508"/>
      <c r="K24" s="508">
        <v>37</v>
      </c>
      <c r="L24" s="512"/>
      <c r="M24" s="512"/>
      <c r="N24" s="508"/>
      <c r="O24" s="508"/>
      <c r="P24" s="512"/>
      <c r="Q24" s="512"/>
      <c r="R24" s="549"/>
      <c r="S24" s="513"/>
    </row>
    <row r="25" spans="1:19" ht="14.4" customHeight="1" x14ac:dyDescent="0.3">
      <c r="A25" s="507" t="s">
        <v>1349</v>
      </c>
      <c r="B25" s="508" t="s">
        <v>1350</v>
      </c>
      <c r="C25" s="508" t="s">
        <v>1341</v>
      </c>
      <c r="D25" s="508" t="s">
        <v>1346</v>
      </c>
      <c r="E25" s="508" t="s">
        <v>1351</v>
      </c>
      <c r="F25" s="508" t="s">
        <v>1352</v>
      </c>
      <c r="G25" s="508" t="s">
        <v>1354</v>
      </c>
      <c r="H25" s="512">
        <v>1</v>
      </c>
      <c r="I25" s="512">
        <v>37</v>
      </c>
      <c r="J25" s="508"/>
      <c r="K25" s="508">
        <v>37</v>
      </c>
      <c r="L25" s="512"/>
      <c r="M25" s="512"/>
      <c r="N25" s="508"/>
      <c r="O25" s="508"/>
      <c r="P25" s="512"/>
      <c r="Q25" s="512"/>
      <c r="R25" s="549"/>
      <c r="S25" s="513"/>
    </row>
    <row r="26" spans="1:19" ht="14.4" customHeight="1" x14ac:dyDescent="0.3">
      <c r="A26" s="507" t="s">
        <v>1349</v>
      </c>
      <c r="B26" s="508" t="s">
        <v>1350</v>
      </c>
      <c r="C26" s="508" t="s">
        <v>1341</v>
      </c>
      <c r="D26" s="508" t="s">
        <v>616</v>
      </c>
      <c r="E26" s="508" t="s">
        <v>1351</v>
      </c>
      <c r="F26" s="508" t="s">
        <v>1352</v>
      </c>
      <c r="G26" s="508" t="s">
        <v>1353</v>
      </c>
      <c r="H26" s="512">
        <v>25</v>
      </c>
      <c r="I26" s="512">
        <v>925</v>
      </c>
      <c r="J26" s="508">
        <v>1.1363636363636365</v>
      </c>
      <c r="K26" s="508">
        <v>37</v>
      </c>
      <c r="L26" s="512">
        <v>22</v>
      </c>
      <c r="M26" s="512">
        <v>814</v>
      </c>
      <c r="N26" s="508">
        <v>1</v>
      </c>
      <c r="O26" s="508">
        <v>37</v>
      </c>
      <c r="P26" s="512">
        <v>17</v>
      </c>
      <c r="Q26" s="512">
        <v>629</v>
      </c>
      <c r="R26" s="549">
        <v>0.77272727272727271</v>
      </c>
      <c r="S26" s="513">
        <v>37</v>
      </c>
    </row>
    <row r="27" spans="1:19" ht="14.4" customHeight="1" x14ac:dyDescent="0.3">
      <c r="A27" s="507" t="s">
        <v>1349</v>
      </c>
      <c r="B27" s="508" t="s">
        <v>1350</v>
      </c>
      <c r="C27" s="508" t="s">
        <v>1341</v>
      </c>
      <c r="D27" s="508" t="s">
        <v>616</v>
      </c>
      <c r="E27" s="508" t="s">
        <v>1351</v>
      </c>
      <c r="F27" s="508" t="s">
        <v>1355</v>
      </c>
      <c r="G27" s="508" t="s">
        <v>1356</v>
      </c>
      <c r="H27" s="512">
        <v>5</v>
      </c>
      <c r="I27" s="512">
        <v>166.67000000000002</v>
      </c>
      <c r="J27" s="508"/>
      <c r="K27" s="508">
        <v>33.334000000000003</v>
      </c>
      <c r="L27" s="512"/>
      <c r="M27" s="512"/>
      <c r="N27" s="508"/>
      <c r="O27" s="508"/>
      <c r="P27" s="512">
        <v>2</v>
      </c>
      <c r="Q27" s="512">
        <v>66.66</v>
      </c>
      <c r="R27" s="549"/>
      <c r="S27" s="513">
        <v>33.33</v>
      </c>
    </row>
    <row r="28" spans="1:19" ht="14.4" customHeight="1" x14ac:dyDescent="0.3">
      <c r="A28" s="507" t="s">
        <v>1349</v>
      </c>
      <c r="B28" s="508" t="s">
        <v>1350</v>
      </c>
      <c r="C28" s="508" t="s">
        <v>1341</v>
      </c>
      <c r="D28" s="508" t="s">
        <v>616</v>
      </c>
      <c r="E28" s="508" t="s">
        <v>1351</v>
      </c>
      <c r="F28" s="508" t="s">
        <v>1355</v>
      </c>
      <c r="G28" s="508" t="s">
        <v>1357</v>
      </c>
      <c r="H28" s="512">
        <v>10</v>
      </c>
      <c r="I28" s="512">
        <v>333.33000000000004</v>
      </c>
      <c r="J28" s="508">
        <v>0.76921124290395537</v>
      </c>
      <c r="K28" s="508">
        <v>33.333000000000006</v>
      </c>
      <c r="L28" s="512">
        <v>13</v>
      </c>
      <c r="M28" s="512">
        <v>433.34000000000003</v>
      </c>
      <c r="N28" s="508">
        <v>1</v>
      </c>
      <c r="O28" s="508">
        <v>33.333846153846153</v>
      </c>
      <c r="P28" s="512">
        <v>9</v>
      </c>
      <c r="Q28" s="512">
        <v>300</v>
      </c>
      <c r="R28" s="549">
        <v>0.69229704158397554</v>
      </c>
      <c r="S28" s="513">
        <v>33.333333333333336</v>
      </c>
    </row>
    <row r="29" spans="1:19" ht="14.4" customHeight="1" x14ac:dyDescent="0.3">
      <c r="A29" s="507" t="s">
        <v>1349</v>
      </c>
      <c r="B29" s="508" t="s">
        <v>1350</v>
      </c>
      <c r="C29" s="508" t="s">
        <v>1341</v>
      </c>
      <c r="D29" s="508" t="s">
        <v>616</v>
      </c>
      <c r="E29" s="508" t="s">
        <v>1351</v>
      </c>
      <c r="F29" s="508" t="s">
        <v>1362</v>
      </c>
      <c r="G29" s="508" t="s">
        <v>1363</v>
      </c>
      <c r="H29" s="512">
        <v>47</v>
      </c>
      <c r="I29" s="512">
        <v>427136</v>
      </c>
      <c r="J29" s="508">
        <v>1.4682653173468265</v>
      </c>
      <c r="K29" s="508">
        <v>9088</v>
      </c>
      <c r="L29" s="512">
        <v>32</v>
      </c>
      <c r="M29" s="512">
        <v>290912</v>
      </c>
      <c r="N29" s="508">
        <v>1</v>
      </c>
      <c r="O29" s="508">
        <v>9091</v>
      </c>
      <c r="P29" s="512">
        <v>27</v>
      </c>
      <c r="Q29" s="512">
        <v>245592</v>
      </c>
      <c r="R29" s="549">
        <v>0.84421405785942139</v>
      </c>
      <c r="S29" s="513">
        <v>9096</v>
      </c>
    </row>
    <row r="30" spans="1:19" ht="14.4" customHeight="1" x14ac:dyDescent="0.3">
      <c r="A30" s="507" t="s">
        <v>1349</v>
      </c>
      <c r="B30" s="508" t="s">
        <v>1350</v>
      </c>
      <c r="C30" s="508" t="s">
        <v>1341</v>
      </c>
      <c r="D30" s="508" t="s">
        <v>616</v>
      </c>
      <c r="E30" s="508" t="s">
        <v>1351</v>
      </c>
      <c r="F30" s="508" t="s">
        <v>1367</v>
      </c>
      <c r="G30" s="508" t="s">
        <v>1368</v>
      </c>
      <c r="H30" s="512">
        <v>15</v>
      </c>
      <c r="I30" s="512">
        <v>2655</v>
      </c>
      <c r="J30" s="508">
        <v>1.1538461538461537</v>
      </c>
      <c r="K30" s="508">
        <v>177</v>
      </c>
      <c r="L30" s="512">
        <v>13</v>
      </c>
      <c r="M30" s="512">
        <v>2301</v>
      </c>
      <c r="N30" s="508">
        <v>1</v>
      </c>
      <c r="O30" s="508">
        <v>177</v>
      </c>
      <c r="P30" s="512">
        <v>10</v>
      </c>
      <c r="Q30" s="512">
        <v>1780</v>
      </c>
      <c r="R30" s="549">
        <v>0.77357670578009563</v>
      </c>
      <c r="S30" s="513">
        <v>178</v>
      </c>
    </row>
    <row r="31" spans="1:19" ht="14.4" customHeight="1" x14ac:dyDescent="0.3">
      <c r="A31" s="507" t="s">
        <v>1349</v>
      </c>
      <c r="B31" s="508" t="s">
        <v>1350</v>
      </c>
      <c r="C31" s="508" t="s">
        <v>1341</v>
      </c>
      <c r="D31" s="508" t="s">
        <v>616</v>
      </c>
      <c r="E31" s="508" t="s">
        <v>1351</v>
      </c>
      <c r="F31" s="508" t="s">
        <v>1367</v>
      </c>
      <c r="G31" s="508" t="s">
        <v>1369</v>
      </c>
      <c r="H31" s="512">
        <v>1</v>
      </c>
      <c r="I31" s="512">
        <v>177</v>
      </c>
      <c r="J31" s="508"/>
      <c r="K31" s="508">
        <v>177</v>
      </c>
      <c r="L31" s="512"/>
      <c r="M31" s="512"/>
      <c r="N31" s="508"/>
      <c r="O31" s="508"/>
      <c r="P31" s="512">
        <v>2</v>
      </c>
      <c r="Q31" s="512">
        <v>356</v>
      </c>
      <c r="R31" s="549"/>
      <c r="S31" s="513">
        <v>178</v>
      </c>
    </row>
    <row r="32" spans="1:19" ht="14.4" customHeight="1" x14ac:dyDescent="0.3">
      <c r="A32" s="507" t="s">
        <v>1349</v>
      </c>
      <c r="B32" s="508" t="s">
        <v>1350</v>
      </c>
      <c r="C32" s="508" t="s">
        <v>1341</v>
      </c>
      <c r="D32" s="508" t="s">
        <v>617</v>
      </c>
      <c r="E32" s="508" t="s">
        <v>1351</v>
      </c>
      <c r="F32" s="508" t="s">
        <v>1352</v>
      </c>
      <c r="G32" s="508" t="s">
        <v>1353</v>
      </c>
      <c r="H32" s="512">
        <v>1</v>
      </c>
      <c r="I32" s="512">
        <v>37</v>
      </c>
      <c r="J32" s="508">
        <v>1</v>
      </c>
      <c r="K32" s="508">
        <v>37</v>
      </c>
      <c r="L32" s="512">
        <v>1</v>
      </c>
      <c r="M32" s="512">
        <v>37</v>
      </c>
      <c r="N32" s="508">
        <v>1</v>
      </c>
      <c r="O32" s="508">
        <v>37</v>
      </c>
      <c r="P32" s="512">
        <v>1</v>
      </c>
      <c r="Q32" s="512">
        <v>37</v>
      </c>
      <c r="R32" s="549">
        <v>1</v>
      </c>
      <c r="S32" s="513">
        <v>37</v>
      </c>
    </row>
    <row r="33" spans="1:19" ht="14.4" customHeight="1" x14ac:dyDescent="0.3">
      <c r="A33" s="507" t="s">
        <v>1349</v>
      </c>
      <c r="B33" s="508" t="s">
        <v>1350</v>
      </c>
      <c r="C33" s="508" t="s">
        <v>1341</v>
      </c>
      <c r="D33" s="508" t="s">
        <v>1347</v>
      </c>
      <c r="E33" s="508" t="s">
        <v>1351</v>
      </c>
      <c r="F33" s="508" t="s">
        <v>1352</v>
      </c>
      <c r="G33" s="508" t="s">
        <v>1353</v>
      </c>
      <c r="H33" s="512">
        <v>3</v>
      </c>
      <c r="I33" s="512">
        <v>111</v>
      </c>
      <c r="J33" s="508"/>
      <c r="K33" s="508">
        <v>37</v>
      </c>
      <c r="L33" s="512"/>
      <c r="M33" s="512"/>
      <c r="N33" s="508"/>
      <c r="O33" s="508"/>
      <c r="P33" s="512"/>
      <c r="Q33" s="512"/>
      <c r="R33" s="549"/>
      <c r="S33" s="513"/>
    </row>
    <row r="34" spans="1:19" ht="14.4" customHeight="1" x14ac:dyDescent="0.3">
      <c r="A34" s="507" t="s">
        <v>1349</v>
      </c>
      <c r="B34" s="508" t="s">
        <v>1350</v>
      </c>
      <c r="C34" s="508" t="s">
        <v>1341</v>
      </c>
      <c r="D34" s="508" t="s">
        <v>1347</v>
      </c>
      <c r="E34" s="508" t="s">
        <v>1351</v>
      </c>
      <c r="F34" s="508" t="s">
        <v>1355</v>
      </c>
      <c r="G34" s="508" t="s">
        <v>1356</v>
      </c>
      <c r="H34" s="512">
        <v>1</v>
      </c>
      <c r="I34" s="512">
        <v>33.33</v>
      </c>
      <c r="J34" s="508">
        <v>1</v>
      </c>
      <c r="K34" s="508">
        <v>33.33</v>
      </c>
      <c r="L34" s="512">
        <v>1</v>
      </c>
      <c r="M34" s="512">
        <v>33.33</v>
      </c>
      <c r="N34" s="508">
        <v>1</v>
      </c>
      <c r="O34" s="508">
        <v>33.33</v>
      </c>
      <c r="P34" s="512"/>
      <c r="Q34" s="512"/>
      <c r="R34" s="549"/>
      <c r="S34" s="513"/>
    </row>
    <row r="35" spans="1:19" ht="14.4" customHeight="1" x14ac:dyDescent="0.3">
      <c r="A35" s="507" t="s">
        <v>1349</v>
      </c>
      <c r="B35" s="508" t="s">
        <v>1350</v>
      </c>
      <c r="C35" s="508" t="s">
        <v>1341</v>
      </c>
      <c r="D35" s="508" t="s">
        <v>1347</v>
      </c>
      <c r="E35" s="508" t="s">
        <v>1351</v>
      </c>
      <c r="F35" s="508" t="s">
        <v>1355</v>
      </c>
      <c r="G35" s="508" t="s">
        <v>1357</v>
      </c>
      <c r="H35" s="512"/>
      <c r="I35" s="512"/>
      <c r="J35" s="508"/>
      <c r="K35" s="508"/>
      <c r="L35" s="512">
        <v>4</v>
      </c>
      <c r="M35" s="512">
        <v>133.32999999999998</v>
      </c>
      <c r="N35" s="508">
        <v>1</v>
      </c>
      <c r="O35" s="508">
        <v>33.332499999999996</v>
      </c>
      <c r="P35" s="512">
        <v>2</v>
      </c>
      <c r="Q35" s="512">
        <v>66.66</v>
      </c>
      <c r="R35" s="549">
        <v>0.49996249906247658</v>
      </c>
      <c r="S35" s="513">
        <v>33.33</v>
      </c>
    </row>
    <row r="36" spans="1:19" ht="14.4" customHeight="1" x14ac:dyDescent="0.3">
      <c r="A36" s="507" t="s">
        <v>1349</v>
      </c>
      <c r="B36" s="508" t="s">
        <v>1350</v>
      </c>
      <c r="C36" s="508" t="s">
        <v>1341</v>
      </c>
      <c r="D36" s="508" t="s">
        <v>1347</v>
      </c>
      <c r="E36" s="508" t="s">
        <v>1351</v>
      </c>
      <c r="F36" s="508" t="s">
        <v>1362</v>
      </c>
      <c r="G36" s="508" t="s">
        <v>1363</v>
      </c>
      <c r="H36" s="512">
        <v>4</v>
      </c>
      <c r="I36" s="512">
        <v>36352</v>
      </c>
      <c r="J36" s="508">
        <v>0.44429777924442976</v>
      </c>
      <c r="K36" s="508">
        <v>9088</v>
      </c>
      <c r="L36" s="512">
        <v>9</v>
      </c>
      <c r="M36" s="512">
        <v>81819</v>
      </c>
      <c r="N36" s="508">
        <v>1</v>
      </c>
      <c r="O36" s="508">
        <v>9091</v>
      </c>
      <c r="P36" s="512">
        <v>5</v>
      </c>
      <c r="Q36" s="512">
        <v>45480</v>
      </c>
      <c r="R36" s="549">
        <v>0.55586110805558608</v>
      </c>
      <c r="S36" s="513">
        <v>9096</v>
      </c>
    </row>
    <row r="37" spans="1:19" ht="14.4" customHeight="1" x14ac:dyDescent="0.3">
      <c r="A37" s="507" t="s">
        <v>1349</v>
      </c>
      <c r="B37" s="508" t="s">
        <v>1350</v>
      </c>
      <c r="C37" s="508" t="s">
        <v>1341</v>
      </c>
      <c r="D37" s="508" t="s">
        <v>1347</v>
      </c>
      <c r="E37" s="508" t="s">
        <v>1351</v>
      </c>
      <c r="F37" s="508" t="s">
        <v>1364</v>
      </c>
      <c r="G37" s="508" t="s">
        <v>1365</v>
      </c>
      <c r="H37" s="512"/>
      <c r="I37" s="512"/>
      <c r="J37" s="508"/>
      <c r="K37" s="508"/>
      <c r="L37" s="512">
        <v>1</v>
      </c>
      <c r="M37" s="512">
        <v>355</v>
      </c>
      <c r="N37" s="508">
        <v>1</v>
      </c>
      <c r="O37" s="508">
        <v>355</v>
      </c>
      <c r="P37" s="512"/>
      <c r="Q37" s="512"/>
      <c r="R37" s="549"/>
      <c r="S37" s="513"/>
    </row>
    <row r="38" spans="1:19" ht="14.4" customHeight="1" x14ac:dyDescent="0.3">
      <c r="A38" s="507" t="s">
        <v>1349</v>
      </c>
      <c r="B38" s="508" t="s">
        <v>1350</v>
      </c>
      <c r="C38" s="508" t="s">
        <v>1341</v>
      </c>
      <c r="D38" s="508" t="s">
        <v>1347</v>
      </c>
      <c r="E38" s="508" t="s">
        <v>1351</v>
      </c>
      <c r="F38" s="508" t="s">
        <v>1364</v>
      </c>
      <c r="G38" s="508" t="s">
        <v>1366</v>
      </c>
      <c r="H38" s="512">
        <v>1</v>
      </c>
      <c r="I38" s="512">
        <v>354</v>
      </c>
      <c r="J38" s="508">
        <v>0.9971830985915493</v>
      </c>
      <c r="K38" s="508">
        <v>354</v>
      </c>
      <c r="L38" s="512">
        <v>1</v>
      </c>
      <c r="M38" s="512">
        <v>355</v>
      </c>
      <c r="N38" s="508">
        <v>1</v>
      </c>
      <c r="O38" s="508">
        <v>355</v>
      </c>
      <c r="P38" s="512"/>
      <c r="Q38" s="512"/>
      <c r="R38" s="549"/>
      <c r="S38" s="513"/>
    </row>
    <row r="39" spans="1:19" ht="14.4" customHeight="1" x14ac:dyDescent="0.3">
      <c r="A39" s="507" t="s">
        <v>1349</v>
      </c>
      <c r="B39" s="508" t="s">
        <v>1350</v>
      </c>
      <c r="C39" s="508" t="s">
        <v>1341</v>
      </c>
      <c r="D39" s="508" t="s">
        <v>1347</v>
      </c>
      <c r="E39" s="508" t="s">
        <v>1351</v>
      </c>
      <c r="F39" s="508" t="s">
        <v>1367</v>
      </c>
      <c r="G39" s="508" t="s">
        <v>1368</v>
      </c>
      <c r="H39" s="512"/>
      <c r="I39" s="512"/>
      <c r="J39" s="508"/>
      <c r="K39" s="508"/>
      <c r="L39" s="512">
        <v>3</v>
      </c>
      <c r="M39" s="512">
        <v>531</v>
      </c>
      <c r="N39" s="508">
        <v>1</v>
      </c>
      <c r="O39" s="508">
        <v>177</v>
      </c>
      <c r="P39" s="512">
        <v>2</v>
      </c>
      <c r="Q39" s="512">
        <v>356</v>
      </c>
      <c r="R39" s="549">
        <v>0.6704331450094162</v>
      </c>
      <c r="S39" s="513">
        <v>178</v>
      </c>
    </row>
    <row r="40" spans="1:19" ht="14.4" customHeight="1" x14ac:dyDescent="0.3">
      <c r="A40" s="507" t="s">
        <v>1349</v>
      </c>
      <c r="B40" s="508" t="s">
        <v>1350</v>
      </c>
      <c r="C40" s="508" t="s">
        <v>1341</v>
      </c>
      <c r="D40" s="508" t="s">
        <v>613</v>
      </c>
      <c r="E40" s="508" t="s">
        <v>1351</v>
      </c>
      <c r="F40" s="508" t="s">
        <v>1352</v>
      </c>
      <c r="G40" s="508" t="s">
        <v>1353</v>
      </c>
      <c r="H40" s="512"/>
      <c r="I40" s="512"/>
      <c r="J40" s="508"/>
      <c r="K40" s="508"/>
      <c r="L40" s="512"/>
      <c r="M40" s="512"/>
      <c r="N40" s="508"/>
      <c r="O40" s="508"/>
      <c r="P40" s="512">
        <v>4</v>
      </c>
      <c r="Q40" s="512">
        <v>148</v>
      </c>
      <c r="R40" s="549"/>
      <c r="S40" s="513">
        <v>37</v>
      </c>
    </row>
    <row r="41" spans="1:19" ht="14.4" customHeight="1" x14ac:dyDescent="0.3">
      <c r="A41" s="507" t="s">
        <v>1349</v>
      </c>
      <c r="B41" s="508" t="s">
        <v>1350</v>
      </c>
      <c r="C41" s="508" t="s">
        <v>1341</v>
      </c>
      <c r="D41" s="508" t="s">
        <v>613</v>
      </c>
      <c r="E41" s="508" t="s">
        <v>1351</v>
      </c>
      <c r="F41" s="508" t="s">
        <v>1352</v>
      </c>
      <c r="G41" s="508" t="s">
        <v>1354</v>
      </c>
      <c r="H41" s="512"/>
      <c r="I41" s="512"/>
      <c r="J41" s="508"/>
      <c r="K41" s="508"/>
      <c r="L41" s="512"/>
      <c r="M41" s="512"/>
      <c r="N41" s="508"/>
      <c r="O41" s="508"/>
      <c r="P41" s="512">
        <v>2</v>
      </c>
      <c r="Q41" s="512">
        <v>74</v>
      </c>
      <c r="R41" s="549"/>
      <c r="S41" s="513">
        <v>37</v>
      </c>
    </row>
    <row r="42" spans="1:19" ht="14.4" customHeight="1" x14ac:dyDescent="0.3">
      <c r="A42" s="507" t="s">
        <v>1370</v>
      </c>
      <c r="B42" s="508" t="s">
        <v>1371</v>
      </c>
      <c r="C42" s="508" t="s">
        <v>545</v>
      </c>
      <c r="D42" s="508" t="s">
        <v>1342</v>
      </c>
      <c r="E42" s="508" t="s">
        <v>1372</v>
      </c>
      <c r="F42" s="508" t="s">
        <v>1373</v>
      </c>
      <c r="G42" s="508" t="s">
        <v>1374</v>
      </c>
      <c r="H42" s="512">
        <v>214</v>
      </c>
      <c r="I42" s="512">
        <v>161356</v>
      </c>
      <c r="J42" s="508"/>
      <c r="K42" s="508">
        <v>754</v>
      </c>
      <c r="L42" s="512"/>
      <c r="M42" s="512"/>
      <c r="N42" s="508"/>
      <c r="O42" s="508"/>
      <c r="P42" s="512"/>
      <c r="Q42" s="512"/>
      <c r="R42" s="549"/>
      <c r="S42" s="513"/>
    </row>
    <row r="43" spans="1:19" ht="14.4" customHeight="1" x14ac:dyDescent="0.3">
      <c r="A43" s="507" t="s">
        <v>1370</v>
      </c>
      <c r="B43" s="508" t="s">
        <v>1371</v>
      </c>
      <c r="C43" s="508" t="s">
        <v>545</v>
      </c>
      <c r="D43" s="508" t="s">
        <v>1342</v>
      </c>
      <c r="E43" s="508" t="s">
        <v>1351</v>
      </c>
      <c r="F43" s="508" t="s">
        <v>1375</v>
      </c>
      <c r="G43" s="508" t="s">
        <v>1376</v>
      </c>
      <c r="H43" s="512">
        <v>2183</v>
      </c>
      <c r="I43" s="512">
        <v>460613</v>
      </c>
      <c r="J43" s="508">
        <v>1.8161397670549084</v>
      </c>
      <c r="K43" s="508">
        <v>211</v>
      </c>
      <c r="L43" s="512">
        <v>1202</v>
      </c>
      <c r="M43" s="512">
        <v>253622</v>
      </c>
      <c r="N43" s="508">
        <v>1</v>
      </c>
      <c r="O43" s="508">
        <v>211</v>
      </c>
      <c r="P43" s="512">
        <v>1252</v>
      </c>
      <c r="Q43" s="512">
        <v>265424</v>
      </c>
      <c r="R43" s="549">
        <v>1.0465338180441759</v>
      </c>
      <c r="S43" s="513">
        <v>212</v>
      </c>
    </row>
    <row r="44" spans="1:19" ht="14.4" customHeight="1" x14ac:dyDescent="0.3">
      <c r="A44" s="507" t="s">
        <v>1370</v>
      </c>
      <c r="B44" s="508" t="s">
        <v>1371</v>
      </c>
      <c r="C44" s="508" t="s">
        <v>545</v>
      </c>
      <c r="D44" s="508" t="s">
        <v>1342</v>
      </c>
      <c r="E44" s="508" t="s">
        <v>1351</v>
      </c>
      <c r="F44" s="508" t="s">
        <v>1377</v>
      </c>
      <c r="G44" s="508" t="s">
        <v>1376</v>
      </c>
      <c r="H44" s="512">
        <v>162</v>
      </c>
      <c r="I44" s="512">
        <v>14094</v>
      </c>
      <c r="J44" s="508">
        <v>1.0125</v>
      </c>
      <c r="K44" s="508">
        <v>87</v>
      </c>
      <c r="L44" s="512">
        <v>160</v>
      </c>
      <c r="M44" s="512">
        <v>13920</v>
      </c>
      <c r="N44" s="508">
        <v>1</v>
      </c>
      <c r="O44" s="508">
        <v>87</v>
      </c>
      <c r="P44" s="512">
        <v>180</v>
      </c>
      <c r="Q44" s="512">
        <v>15660</v>
      </c>
      <c r="R44" s="549">
        <v>1.125</v>
      </c>
      <c r="S44" s="513">
        <v>87</v>
      </c>
    </row>
    <row r="45" spans="1:19" ht="14.4" customHeight="1" x14ac:dyDescent="0.3">
      <c r="A45" s="507" t="s">
        <v>1370</v>
      </c>
      <c r="B45" s="508" t="s">
        <v>1371</v>
      </c>
      <c r="C45" s="508" t="s">
        <v>545</v>
      </c>
      <c r="D45" s="508" t="s">
        <v>1342</v>
      </c>
      <c r="E45" s="508" t="s">
        <v>1351</v>
      </c>
      <c r="F45" s="508" t="s">
        <v>1378</v>
      </c>
      <c r="G45" s="508" t="s">
        <v>1379</v>
      </c>
      <c r="H45" s="512">
        <v>9965</v>
      </c>
      <c r="I45" s="512">
        <v>2999465</v>
      </c>
      <c r="J45" s="508">
        <v>1.2988790406673618</v>
      </c>
      <c r="K45" s="508">
        <v>301</v>
      </c>
      <c r="L45" s="512">
        <v>7672</v>
      </c>
      <c r="M45" s="512">
        <v>2309272</v>
      </c>
      <c r="N45" s="508">
        <v>1</v>
      </c>
      <c r="O45" s="508">
        <v>301</v>
      </c>
      <c r="P45" s="512">
        <v>9339</v>
      </c>
      <c r="Q45" s="512">
        <v>2820378</v>
      </c>
      <c r="R45" s="549">
        <v>1.2213277604370556</v>
      </c>
      <c r="S45" s="513">
        <v>302</v>
      </c>
    </row>
    <row r="46" spans="1:19" ht="14.4" customHeight="1" x14ac:dyDescent="0.3">
      <c r="A46" s="507" t="s">
        <v>1370</v>
      </c>
      <c r="B46" s="508" t="s">
        <v>1371</v>
      </c>
      <c r="C46" s="508" t="s">
        <v>545</v>
      </c>
      <c r="D46" s="508" t="s">
        <v>1342</v>
      </c>
      <c r="E46" s="508" t="s">
        <v>1351</v>
      </c>
      <c r="F46" s="508" t="s">
        <v>1380</v>
      </c>
      <c r="G46" s="508" t="s">
        <v>1381</v>
      </c>
      <c r="H46" s="512">
        <v>42</v>
      </c>
      <c r="I46" s="512">
        <v>4158</v>
      </c>
      <c r="J46" s="508">
        <v>1.2727272727272727</v>
      </c>
      <c r="K46" s="508">
        <v>99</v>
      </c>
      <c r="L46" s="512">
        <v>33</v>
      </c>
      <c r="M46" s="512">
        <v>3267</v>
      </c>
      <c r="N46" s="508">
        <v>1</v>
      </c>
      <c r="O46" s="508">
        <v>99</v>
      </c>
      <c r="P46" s="512">
        <v>42</v>
      </c>
      <c r="Q46" s="512">
        <v>4200</v>
      </c>
      <c r="R46" s="549">
        <v>1.2855831037649219</v>
      </c>
      <c r="S46" s="513">
        <v>100</v>
      </c>
    </row>
    <row r="47" spans="1:19" ht="14.4" customHeight="1" x14ac:dyDescent="0.3">
      <c r="A47" s="507" t="s">
        <v>1370</v>
      </c>
      <c r="B47" s="508" t="s">
        <v>1371</v>
      </c>
      <c r="C47" s="508" t="s">
        <v>545</v>
      </c>
      <c r="D47" s="508" t="s">
        <v>1342</v>
      </c>
      <c r="E47" s="508" t="s">
        <v>1351</v>
      </c>
      <c r="F47" s="508" t="s">
        <v>1380</v>
      </c>
      <c r="G47" s="508" t="s">
        <v>1382</v>
      </c>
      <c r="H47" s="512">
        <v>164</v>
      </c>
      <c r="I47" s="512">
        <v>16236</v>
      </c>
      <c r="J47" s="508">
        <v>0.86772486772486768</v>
      </c>
      <c r="K47" s="508">
        <v>99</v>
      </c>
      <c r="L47" s="512">
        <v>189</v>
      </c>
      <c r="M47" s="512">
        <v>18711</v>
      </c>
      <c r="N47" s="508">
        <v>1</v>
      </c>
      <c r="O47" s="508">
        <v>99</v>
      </c>
      <c r="P47" s="512">
        <v>300</v>
      </c>
      <c r="Q47" s="512">
        <v>30000</v>
      </c>
      <c r="R47" s="549">
        <v>1.6033349366682701</v>
      </c>
      <c r="S47" s="513">
        <v>100</v>
      </c>
    </row>
    <row r="48" spans="1:19" ht="14.4" customHeight="1" x14ac:dyDescent="0.3">
      <c r="A48" s="507" t="s">
        <v>1370</v>
      </c>
      <c r="B48" s="508" t="s">
        <v>1371</v>
      </c>
      <c r="C48" s="508" t="s">
        <v>545</v>
      </c>
      <c r="D48" s="508" t="s">
        <v>1342</v>
      </c>
      <c r="E48" s="508" t="s">
        <v>1351</v>
      </c>
      <c r="F48" s="508" t="s">
        <v>1383</v>
      </c>
      <c r="G48" s="508" t="s">
        <v>1384</v>
      </c>
      <c r="H48" s="512">
        <v>8</v>
      </c>
      <c r="I48" s="512">
        <v>1848</v>
      </c>
      <c r="J48" s="508">
        <v>0.61273209549071617</v>
      </c>
      <c r="K48" s="508">
        <v>231</v>
      </c>
      <c r="L48" s="512">
        <v>13</v>
      </c>
      <c r="M48" s="512">
        <v>3016</v>
      </c>
      <c r="N48" s="508">
        <v>1</v>
      </c>
      <c r="O48" s="508">
        <v>232</v>
      </c>
      <c r="P48" s="512">
        <v>24</v>
      </c>
      <c r="Q48" s="512">
        <v>5568</v>
      </c>
      <c r="R48" s="549">
        <v>1.8461538461538463</v>
      </c>
      <c r="S48" s="513">
        <v>232</v>
      </c>
    </row>
    <row r="49" spans="1:19" ht="14.4" customHeight="1" x14ac:dyDescent="0.3">
      <c r="A49" s="507" t="s">
        <v>1370</v>
      </c>
      <c r="B49" s="508" t="s">
        <v>1371</v>
      </c>
      <c r="C49" s="508" t="s">
        <v>545</v>
      </c>
      <c r="D49" s="508" t="s">
        <v>1342</v>
      </c>
      <c r="E49" s="508" t="s">
        <v>1351</v>
      </c>
      <c r="F49" s="508" t="s">
        <v>1385</v>
      </c>
      <c r="G49" s="508" t="s">
        <v>1386</v>
      </c>
      <c r="H49" s="512">
        <v>1657</v>
      </c>
      <c r="I49" s="512">
        <v>227009</v>
      </c>
      <c r="J49" s="508">
        <v>1.2165932452276065</v>
      </c>
      <c r="K49" s="508">
        <v>137</v>
      </c>
      <c r="L49" s="512">
        <v>1362</v>
      </c>
      <c r="M49" s="512">
        <v>186594</v>
      </c>
      <c r="N49" s="508">
        <v>1</v>
      </c>
      <c r="O49" s="508">
        <v>137</v>
      </c>
      <c r="P49" s="512">
        <v>1460</v>
      </c>
      <c r="Q49" s="512">
        <v>200020</v>
      </c>
      <c r="R49" s="549">
        <v>1.0719530102790014</v>
      </c>
      <c r="S49" s="513">
        <v>137</v>
      </c>
    </row>
    <row r="50" spans="1:19" ht="14.4" customHeight="1" x14ac:dyDescent="0.3">
      <c r="A50" s="507" t="s">
        <v>1370</v>
      </c>
      <c r="B50" s="508" t="s">
        <v>1371</v>
      </c>
      <c r="C50" s="508" t="s">
        <v>545</v>
      </c>
      <c r="D50" s="508" t="s">
        <v>1342</v>
      </c>
      <c r="E50" s="508" t="s">
        <v>1351</v>
      </c>
      <c r="F50" s="508" t="s">
        <v>1387</v>
      </c>
      <c r="G50" s="508" t="s">
        <v>1386</v>
      </c>
      <c r="H50" s="512">
        <v>141</v>
      </c>
      <c r="I50" s="512">
        <v>25803</v>
      </c>
      <c r="J50" s="508">
        <v>0.8867924528301887</v>
      </c>
      <c r="K50" s="508">
        <v>183</v>
      </c>
      <c r="L50" s="512">
        <v>159</v>
      </c>
      <c r="M50" s="512">
        <v>29097</v>
      </c>
      <c r="N50" s="508">
        <v>1</v>
      </c>
      <c r="O50" s="508">
        <v>183</v>
      </c>
      <c r="P50" s="512">
        <v>160</v>
      </c>
      <c r="Q50" s="512">
        <v>29440</v>
      </c>
      <c r="R50" s="549">
        <v>1.0117881568546585</v>
      </c>
      <c r="S50" s="513">
        <v>184</v>
      </c>
    </row>
    <row r="51" spans="1:19" ht="14.4" customHeight="1" x14ac:dyDescent="0.3">
      <c r="A51" s="507" t="s">
        <v>1370</v>
      </c>
      <c r="B51" s="508" t="s">
        <v>1371</v>
      </c>
      <c r="C51" s="508" t="s">
        <v>545</v>
      </c>
      <c r="D51" s="508" t="s">
        <v>1342</v>
      </c>
      <c r="E51" s="508" t="s">
        <v>1351</v>
      </c>
      <c r="F51" s="508" t="s">
        <v>1388</v>
      </c>
      <c r="G51" s="508" t="s">
        <v>1389</v>
      </c>
      <c r="H51" s="512">
        <v>57</v>
      </c>
      <c r="I51" s="512">
        <v>36423</v>
      </c>
      <c r="J51" s="508">
        <v>1.0178571428571428</v>
      </c>
      <c r="K51" s="508">
        <v>639</v>
      </c>
      <c r="L51" s="512">
        <v>56</v>
      </c>
      <c r="M51" s="512">
        <v>35784</v>
      </c>
      <c r="N51" s="508">
        <v>1</v>
      </c>
      <c r="O51" s="508">
        <v>639</v>
      </c>
      <c r="P51" s="512">
        <v>72</v>
      </c>
      <c r="Q51" s="512">
        <v>46080</v>
      </c>
      <c r="R51" s="549">
        <v>1.2877263581488934</v>
      </c>
      <c r="S51" s="513">
        <v>640</v>
      </c>
    </row>
    <row r="52" spans="1:19" ht="14.4" customHeight="1" x14ac:dyDescent="0.3">
      <c r="A52" s="507" t="s">
        <v>1370</v>
      </c>
      <c r="B52" s="508" t="s">
        <v>1371</v>
      </c>
      <c r="C52" s="508" t="s">
        <v>545</v>
      </c>
      <c r="D52" s="508" t="s">
        <v>1342</v>
      </c>
      <c r="E52" s="508" t="s">
        <v>1351</v>
      </c>
      <c r="F52" s="508" t="s">
        <v>1390</v>
      </c>
      <c r="G52" s="508" t="s">
        <v>1391</v>
      </c>
      <c r="H52" s="512">
        <v>9</v>
      </c>
      <c r="I52" s="512">
        <v>5472</v>
      </c>
      <c r="J52" s="508">
        <v>0.5625</v>
      </c>
      <c r="K52" s="508">
        <v>608</v>
      </c>
      <c r="L52" s="512">
        <v>16</v>
      </c>
      <c r="M52" s="512">
        <v>9728</v>
      </c>
      <c r="N52" s="508">
        <v>1</v>
      </c>
      <c r="O52" s="508">
        <v>608</v>
      </c>
      <c r="P52" s="512">
        <v>15</v>
      </c>
      <c r="Q52" s="512">
        <v>9135</v>
      </c>
      <c r="R52" s="549">
        <v>0.93904194078947367</v>
      </c>
      <c r="S52" s="513">
        <v>609</v>
      </c>
    </row>
    <row r="53" spans="1:19" ht="14.4" customHeight="1" x14ac:dyDescent="0.3">
      <c r="A53" s="507" t="s">
        <v>1370</v>
      </c>
      <c r="B53" s="508" t="s">
        <v>1371</v>
      </c>
      <c r="C53" s="508" t="s">
        <v>545</v>
      </c>
      <c r="D53" s="508" t="s">
        <v>1342</v>
      </c>
      <c r="E53" s="508" t="s">
        <v>1351</v>
      </c>
      <c r="F53" s="508" t="s">
        <v>1390</v>
      </c>
      <c r="G53" s="508" t="s">
        <v>1392</v>
      </c>
      <c r="H53" s="512">
        <v>64</v>
      </c>
      <c r="I53" s="512">
        <v>38912</v>
      </c>
      <c r="J53" s="508">
        <v>1</v>
      </c>
      <c r="K53" s="508">
        <v>608</v>
      </c>
      <c r="L53" s="512">
        <v>64</v>
      </c>
      <c r="M53" s="512">
        <v>38912</v>
      </c>
      <c r="N53" s="508">
        <v>1</v>
      </c>
      <c r="O53" s="508">
        <v>608</v>
      </c>
      <c r="P53" s="512">
        <v>56</v>
      </c>
      <c r="Q53" s="512">
        <v>34104</v>
      </c>
      <c r="R53" s="549">
        <v>0.87643914473684215</v>
      </c>
      <c r="S53" s="513">
        <v>609</v>
      </c>
    </row>
    <row r="54" spans="1:19" ht="14.4" customHeight="1" x14ac:dyDescent="0.3">
      <c r="A54" s="507" t="s">
        <v>1370</v>
      </c>
      <c r="B54" s="508" t="s">
        <v>1371</v>
      </c>
      <c r="C54" s="508" t="s">
        <v>545</v>
      </c>
      <c r="D54" s="508" t="s">
        <v>1342</v>
      </c>
      <c r="E54" s="508" t="s">
        <v>1351</v>
      </c>
      <c r="F54" s="508" t="s">
        <v>1393</v>
      </c>
      <c r="G54" s="508" t="s">
        <v>1394</v>
      </c>
      <c r="H54" s="512">
        <v>800</v>
      </c>
      <c r="I54" s="512">
        <v>138400</v>
      </c>
      <c r="J54" s="508">
        <v>1.1494252873563218</v>
      </c>
      <c r="K54" s="508">
        <v>173</v>
      </c>
      <c r="L54" s="512">
        <v>696</v>
      </c>
      <c r="M54" s="512">
        <v>120408</v>
      </c>
      <c r="N54" s="508">
        <v>1</v>
      </c>
      <c r="O54" s="508">
        <v>173</v>
      </c>
      <c r="P54" s="512">
        <v>834</v>
      </c>
      <c r="Q54" s="512">
        <v>145116</v>
      </c>
      <c r="R54" s="549">
        <v>1.2052023121387283</v>
      </c>
      <c r="S54" s="513">
        <v>174</v>
      </c>
    </row>
    <row r="55" spans="1:19" ht="14.4" customHeight="1" x14ac:dyDescent="0.3">
      <c r="A55" s="507" t="s">
        <v>1370</v>
      </c>
      <c r="B55" s="508" t="s">
        <v>1371</v>
      </c>
      <c r="C55" s="508" t="s">
        <v>545</v>
      </c>
      <c r="D55" s="508" t="s">
        <v>1342</v>
      </c>
      <c r="E55" s="508" t="s">
        <v>1351</v>
      </c>
      <c r="F55" s="508" t="s">
        <v>1395</v>
      </c>
      <c r="G55" s="508" t="s">
        <v>1396</v>
      </c>
      <c r="H55" s="512">
        <v>1435</v>
      </c>
      <c r="I55" s="512">
        <v>551040</v>
      </c>
      <c r="J55" s="508">
        <v>1.6388147857353164</v>
      </c>
      <c r="K55" s="508">
        <v>384</v>
      </c>
      <c r="L55" s="512">
        <v>969</v>
      </c>
      <c r="M55" s="512">
        <v>336243</v>
      </c>
      <c r="N55" s="508">
        <v>1</v>
      </c>
      <c r="O55" s="508">
        <v>347</v>
      </c>
      <c r="P55" s="512">
        <v>831</v>
      </c>
      <c r="Q55" s="512">
        <v>288357</v>
      </c>
      <c r="R55" s="549">
        <v>0.85758513931888547</v>
      </c>
      <c r="S55" s="513">
        <v>347</v>
      </c>
    </row>
    <row r="56" spans="1:19" ht="14.4" customHeight="1" x14ac:dyDescent="0.3">
      <c r="A56" s="507" t="s">
        <v>1370</v>
      </c>
      <c r="B56" s="508" t="s">
        <v>1371</v>
      </c>
      <c r="C56" s="508" t="s">
        <v>545</v>
      </c>
      <c r="D56" s="508" t="s">
        <v>1342</v>
      </c>
      <c r="E56" s="508" t="s">
        <v>1351</v>
      </c>
      <c r="F56" s="508" t="s">
        <v>1397</v>
      </c>
      <c r="G56" s="508" t="s">
        <v>1398</v>
      </c>
      <c r="H56" s="512">
        <v>4683</v>
      </c>
      <c r="I56" s="512">
        <v>79611</v>
      </c>
      <c r="J56" s="508">
        <v>2.162049861495845</v>
      </c>
      <c r="K56" s="508">
        <v>17</v>
      </c>
      <c r="L56" s="512">
        <v>2166</v>
      </c>
      <c r="M56" s="512">
        <v>36822</v>
      </c>
      <c r="N56" s="508">
        <v>1</v>
      </c>
      <c r="O56" s="508">
        <v>17</v>
      </c>
      <c r="P56" s="512">
        <v>3425</v>
      </c>
      <c r="Q56" s="512">
        <v>58225</v>
      </c>
      <c r="R56" s="549">
        <v>1.5812557710064634</v>
      </c>
      <c r="S56" s="513">
        <v>17</v>
      </c>
    </row>
    <row r="57" spans="1:19" ht="14.4" customHeight="1" x14ac:dyDescent="0.3">
      <c r="A57" s="507" t="s">
        <v>1370</v>
      </c>
      <c r="B57" s="508" t="s">
        <v>1371</v>
      </c>
      <c r="C57" s="508" t="s">
        <v>545</v>
      </c>
      <c r="D57" s="508" t="s">
        <v>1342</v>
      </c>
      <c r="E57" s="508" t="s">
        <v>1351</v>
      </c>
      <c r="F57" s="508" t="s">
        <v>1397</v>
      </c>
      <c r="G57" s="508" t="s">
        <v>1399</v>
      </c>
      <c r="H57" s="512">
        <v>113</v>
      </c>
      <c r="I57" s="512">
        <v>1921</v>
      </c>
      <c r="J57" s="508">
        <v>1.591549295774648</v>
      </c>
      <c r="K57" s="508">
        <v>17</v>
      </c>
      <c r="L57" s="512">
        <v>71</v>
      </c>
      <c r="M57" s="512">
        <v>1207</v>
      </c>
      <c r="N57" s="508">
        <v>1</v>
      </c>
      <c r="O57" s="508">
        <v>17</v>
      </c>
      <c r="P57" s="512">
        <v>97</v>
      </c>
      <c r="Q57" s="512">
        <v>1649</v>
      </c>
      <c r="R57" s="549">
        <v>1.3661971830985915</v>
      </c>
      <c r="S57" s="513">
        <v>17</v>
      </c>
    </row>
    <row r="58" spans="1:19" ht="14.4" customHeight="1" x14ac:dyDescent="0.3">
      <c r="A58" s="507" t="s">
        <v>1370</v>
      </c>
      <c r="B58" s="508" t="s">
        <v>1371</v>
      </c>
      <c r="C58" s="508" t="s">
        <v>545</v>
      </c>
      <c r="D58" s="508" t="s">
        <v>1342</v>
      </c>
      <c r="E58" s="508" t="s">
        <v>1351</v>
      </c>
      <c r="F58" s="508" t="s">
        <v>1400</v>
      </c>
      <c r="G58" s="508" t="s">
        <v>1401</v>
      </c>
      <c r="H58" s="512">
        <v>34</v>
      </c>
      <c r="I58" s="512">
        <v>9282</v>
      </c>
      <c r="J58" s="508"/>
      <c r="K58" s="508">
        <v>273</v>
      </c>
      <c r="L58" s="512"/>
      <c r="M58" s="512"/>
      <c r="N58" s="508"/>
      <c r="O58" s="508"/>
      <c r="P58" s="512">
        <v>26</v>
      </c>
      <c r="Q58" s="512">
        <v>7124</v>
      </c>
      <c r="R58" s="549"/>
      <c r="S58" s="513">
        <v>274</v>
      </c>
    </row>
    <row r="59" spans="1:19" ht="14.4" customHeight="1" x14ac:dyDescent="0.3">
      <c r="A59" s="507" t="s">
        <v>1370</v>
      </c>
      <c r="B59" s="508" t="s">
        <v>1371</v>
      </c>
      <c r="C59" s="508" t="s">
        <v>545</v>
      </c>
      <c r="D59" s="508" t="s">
        <v>1342</v>
      </c>
      <c r="E59" s="508" t="s">
        <v>1351</v>
      </c>
      <c r="F59" s="508" t="s">
        <v>1400</v>
      </c>
      <c r="G59" s="508" t="s">
        <v>1402</v>
      </c>
      <c r="H59" s="512">
        <v>979</v>
      </c>
      <c r="I59" s="512">
        <v>267267</v>
      </c>
      <c r="J59" s="508">
        <v>243.85675182481751</v>
      </c>
      <c r="K59" s="508">
        <v>273</v>
      </c>
      <c r="L59" s="512">
        <v>4</v>
      </c>
      <c r="M59" s="512">
        <v>1096</v>
      </c>
      <c r="N59" s="508">
        <v>1</v>
      </c>
      <c r="O59" s="508">
        <v>274</v>
      </c>
      <c r="P59" s="512">
        <v>669</v>
      </c>
      <c r="Q59" s="512">
        <v>183306</v>
      </c>
      <c r="R59" s="549">
        <v>167.25</v>
      </c>
      <c r="S59" s="513">
        <v>274</v>
      </c>
    </row>
    <row r="60" spans="1:19" ht="14.4" customHeight="1" x14ac:dyDescent="0.3">
      <c r="A60" s="507" t="s">
        <v>1370</v>
      </c>
      <c r="B60" s="508" t="s">
        <v>1371</v>
      </c>
      <c r="C60" s="508" t="s">
        <v>545</v>
      </c>
      <c r="D60" s="508" t="s">
        <v>1342</v>
      </c>
      <c r="E60" s="508" t="s">
        <v>1351</v>
      </c>
      <c r="F60" s="508" t="s">
        <v>1403</v>
      </c>
      <c r="G60" s="508" t="s">
        <v>1404</v>
      </c>
      <c r="H60" s="512">
        <v>1059</v>
      </c>
      <c r="I60" s="512">
        <v>150378</v>
      </c>
      <c r="J60" s="508">
        <v>1.4811188811188811</v>
      </c>
      <c r="K60" s="508">
        <v>142</v>
      </c>
      <c r="L60" s="512">
        <v>715</v>
      </c>
      <c r="M60" s="512">
        <v>101530</v>
      </c>
      <c r="N60" s="508">
        <v>1</v>
      </c>
      <c r="O60" s="508">
        <v>142</v>
      </c>
      <c r="P60" s="512">
        <v>757</v>
      </c>
      <c r="Q60" s="512">
        <v>107494</v>
      </c>
      <c r="R60" s="549">
        <v>1.0587412587412588</v>
      </c>
      <c r="S60" s="513">
        <v>142</v>
      </c>
    </row>
    <row r="61" spans="1:19" ht="14.4" customHeight="1" x14ac:dyDescent="0.3">
      <c r="A61" s="507" t="s">
        <v>1370</v>
      </c>
      <c r="B61" s="508" t="s">
        <v>1371</v>
      </c>
      <c r="C61" s="508" t="s">
        <v>545</v>
      </c>
      <c r="D61" s="508" t="s">
        <v>1342</v>
      </c>
      <c r="E61" s="508" t="s">
        <v>1351</v>
      </c>
      <c r="F61" s="508" t="s">
        <v>1405</v>
      </c>
      <c r="G61" s="508" t="s">
        <v>1404</v>
      </c>
      <c r="H61" s="512">
        <v>1649</v>
      </c>
      <c r="I61" s="512">
        <v>128622</v>
      </c>
      <c r="J61" s="508">
        <v>1.2116091109478324</v>
      </c>
      <c r="K61" s="508">
        <v>78</v>
      </c>
      <c r="L61" s="512">
        <v>1361</v>
      </c>
      <c r="M61" s="512">
        <v>106158</v>
      </c>
      <c r="N61" s="508">
        <v>1</v>
      </c>
      <c r="O61" s="508">
        <v>78</v>
      </c>
      <c r="P61" s="512">
        <v>1437</v>
      </c>
      <c r="Q61" s="512">
        <v>112086</v>
      </c>
      <c r="R61" s="549">
        <v>1.0558412931667891</v>
      </c>
      <c r="S61" s="513">
        <v>78</v>
      </c>
    </row>
    <row r="62" spans="1:19" ht="14.4" customHeight="1" x14ac:dyDescent="0.3">
      <c r="A62" s="507" t="s">
        <v>1370</v>
      </c>
      <c r="B62" s="508" t="s">
        <v>1371</v>
      </c>
      <c r="C62" s="508" t="s">
        <v>545</v>
      </c>
      <c r="D62" s="508" t="s">
        <v>1342</v>
      </c>
      <c r="E62" s="508" t="s">
        <v>1351</v>
      </c>
      <c r="F62" s="508" t="s">
        <v>1406</v>
      </c>
      <c r="G62" s="508" t="s">
        <v>1407</v>
      </c>
      <c r="H62" s="512">
        <v>1059</v>
      </c>
      <c r="I62" s="512">
        <v>331467</v>
      </c>
      <c r="J62" s="508">
        <v>1.4764019420070376</v>
      </c>
      <c r="K62" s="508">
        <v>313</v>
      </c>
      <c r="L62" s="512">
        <v>715</v>
      </c>
      <c r="M62" s="512">
        <v>224510</v>
      </c>
      <c r="N62" s="508">
        <v>1</v>
      </c>
      <c r="O62" s="508">
        <v>314</v>
      </c>
      <c r="P62" s="512">
        <v>757</v>
      </c>
      <c r="Q62" s="512">
        <v>237698</v>
      </c>
      <c r="R62" s="549">
        <v>1.0587412587412588</v>
      </c>
      <c r="S62" s="513">
        <v>314</v>
      </c>
    </row>
    <row r="63" spans="1:19" ht="14.4" customHeight="1" x14ac:dyDescent="0.3">
      <c r="A63" s="507" t="s">
        <v>1370</v>
      </c>
      <c r="B63" s="508" t="s">
        <v>1371</v>
      </c>
      <c r="C63" s="508" t="s">
        <v>545</v>
      </c>
      <c r="D63" s="508" t="s">
        <v>1342</v>
      </c>
      <c r="E63" s="508" t="s">
        <v>1351</v>
      </c>
      <c r="F63" s="508" t="s">
        <v>1408</v>
      </c>
      <c r="G63" s="508" t="s">
        <v>1409</v>
      </c>
      <c r="H63" s="512">
        <v>1671</v>
      </c>
      <c r="I63" s="512">
        <v>815448</v>
      </c>
      <c r="J63" s="508">
        <v>2.0804367792631902</v>
      </c>
      <c r="K63" s="508">
        <v>488</v>
      </c>
      <c r="L63" s="512">
        <v>1195</v>
      </c>
      <c r="M63" s="512">
        <v>391960</v>
      </c>
      <c r="N63" s="508">
        <v>1</v>
      </c>
      <c r="O63" s="508">
        <v>328</v>
      </c>
      <c r="P63" s="512">
        <v>975</v>
      </c>
      <c r="Q63" s="512">
        <v>319800</v>
      </c>
      <c r="R63" s="549">
        <v>0.81589958158995812</v>
      </c>
      <c r="S63" s="513">
        <v>328</v>
      </c>
    </row>
    <row r="64" spans="1:19" ht="14.4" customHeight="1" x14ac:dyDescent="0.3">
      <c r="A64" s="507" t="s">
        <v>1370</v>
      </c>
      <c r="B64" s="508" t="s">
        <v>1371</v>
      </c>
      <c r="C64" s="508" t="s">
        <v>545</v>
      </c>
      <c r="D64" s="508" t="s">
        <v>1342</v>
      </c>
      <c r="E64" s="508" t="s">
        <v>1351</v>
      </c>
      <c r="F64" s="508" t="s">
        <v>1410</v>
      </c>
      <c r="G64" s="508" t="s">
        <v>1411</v>
      </c>
      <c r="H64" s="512">
        <v>1385</v>
      </c>
      <c r="I64" s="512">
        <v>225755</v>
      </c>
      <c r="J64" s="508">
        <v>0.71539256198347112</v>
      </c>
      <c r="K64" s="508">
        <v>163</v>
      </c>
      <c r="L64" s="512">
        <v>1936</v>
      </c>
      <c r="M64" s="512">
        <v>315568</v>
      </c>
      <c r="N64" s="508">
        <v>1</v>
      </c>
      <c r="O64" s="508">
        <v>163</v>
      </c>
      <c r="P64" s="512">
        <v>1241</v>
      </c>
      <c r="Q64" s="512">
        <v>202283</v>
      </c>
      <c r="R64" s="549">
        <v>0.64101239669421484</v>
      </c>
      <c r="S64" s="513">
        <v>163</v>
      </c>
    </row>
    <row r="65" spans="1:19" ht="14.4" customHeight="1" x14ac:dyDescent="0.3">
      <c r="A65" s="507" t="s">
        <v>1370</v>
      </c>
      <c r="B65" s="508" t="s">
        <v>1371</v>
      </c>
      <c r="C65" s="508" t="s">
        <v>545</v>
      </c>
      <c r="D65" s="508" t="s">
        <v>1342</v>
      </c>
      <c r="E65" s="508" t="s">
        <v>1351</v>
      </c>
      <c r="F65" s="508" t="s">
        <v>1410</v>
      </c>
      <c r="G65" s="508" t="s">
        <v>1412</v>
      </c>
      <c r="H65" s="512">
        <v>69</v>
      </c>
      <c r="I65" s="512">
        <v>11247</v>
      </c>
      <c r="J65" s="508">
        <v>0.75</v>
      </c>
      <c r="K65" s="508">
        <v>163</v>
      </c>
      <c r="L65" s="512">
        <v>92</v>
      </c>
      <c r="M65" s="512">
        <v>14996</v>
      </c>
      <c r="N65" s="508">
        <v>1</v>
      </c>
      <c r="O65" s="508">
        <v>163</v>
      </c>
      <c r="P65" s="512">
        <v>74</v>
      </c>
      <c r="Q65" s="512">
        <v>12062</v>
      </c>
      <c r="R65" s="549">
        <v>0.80434782608695654</v>
      </c>
      <c r="S65" s="513">
        <v>163</v>
      </c>
    </row>
    <row r="66" spans="1:19" ht="14.4" customHeight="1" x14ac:dyDescent="0.3">
      <c r="A66" s="507" t="s">
        <v>1370</v>
      </c>
      <c r="B66" s="508" t="s">
        <v>1371</v>
      </c>
      <c r="C66" s="508" t="s">
        <v>545</v>
      </c>
      <c r="D66" s="508" t="s">
        <v>1342</v>
      </c>
      <c r="E66" s="508" t="s">
        <v>1351</v>
      </c>
      <c r="F66" s="508" t="s">
        <v>1413</v>
      </c>
      <c r="G66" s="508" t="s">
        <v>1414</v>
      </c>
      <c r="H66" s="512">
        <v>1638</v>
      </c>
      <c r="I66" s="512">
        <v>386568</v>
      </c>
      <c r="J66" s="508">
        <v>1.4978901482127289</v>
      </c>
      <c r="K66" s="508">
        <v>236</v>
      </c>
      <c r="L66" s="512">
        <v>1147</v>
      </c>
      <c r="M66" s="512">
        <v>258075</v>
      </c>
      <c r="N66" s="508">
        <v>1</v>
      </c>
      <c r="O66" s="508">
        <v>225</v>
      </c>
      <c r="P66" s="512">
        <v>927</v>
      </c>
      <c r="Q66" s="512">
        <v>208575</v>
      </c>
      <c r="R66" s="549">
        <v>0.80819529206625984</v>
      </c>
      <c r="S66" s="513">
        <v>225</v>
      </c>
    </row>
    <row r="67" spans="1:19" ht="14.4" customHeight="1" x14ac:dyDescent="0.3">
      <c r="A67" s="507" t="s">
        <v>1370</v>
      </c>
      <c r="B67" s="508" t="s">
        <v>1371</v>
      </c>
      <c r="C67" s="508" t="s">
        <v>545</v>
      </c>
      <c r="D67" s="508" t="s">
        <v>1342</v>
      </c>
      <c r="E67" s="508" t="s">
        <v>1351</v>
      </c>
      <c r="F67" s="508" t="s">
        <v>1413</v>
      </c>
      <c r="G67" s="508" t="s">
        <v>1415</v>
      </c>
      <c r="H67" s="512">
        <v>16</v>
      </c>
      <c r="I67" s="512">
        <v>3776</v>
      </c>
      <c r="J67" s="508">
        <v>1.2909401709401709</v>
      </c>
      <c r="K67" s="508">
        <v>236</v>
      </c>
      <c r="L67" s="512">
        <v>13</v>
      </c>
      <c r="M67" s="512">
        <v>2925</v>
      </c>
      <c r="N67" s="508">
        <v>1</v>
      </c>
      <c r="O67" s="508">
        <v>225</v>
      </c>
      <c r="P67" s="512">
        <v>10</v>
      </c>
      <c r="Q67" s="512">
        <v>2250</v>
      </c>
      <c r="R67" s="549">
        <v>0.76923076923076927</v>
      </c>
      <c r="S67" s="513">
        <v>225</v>
      </c>
    </row>
    <row r="68" spans="1:19" ht="14.4" customHeight="1" x14ac:dyDescent="0.3">
      <c r="A68" s="507" t="s">
        <v>1370</v>
      </c>
      <c r="B68" s="508" t="s">
        <v>1371</v>
      </c>
      <c r="C68" s="508" t="s">
        <v>545</v>
      </c>
      <c r="D68" s="508" t="s">
        <v>1342</v>
      </c>
      <c r="E68" s="508" t="s">
        <v>1351</v>
      </c>
      <c r="F68" s="508" t="s">
        <v>1416</v>
      </c>
      <c r="G68" s="508" t="s">
        <v>1376</v>
      </c>
      <c r="H68" s="512">
        <v>2180</v>
      </c>
      <c r="I68" s="512">
        <v>156960</v>
      </c>
      <c r="J68" s="508">
        <v>1.3030484160191274</v>
      </c>
      <c r="K68" s="508">
        <v>72</v>
      </c>
      <c r="L68" s="512">
        <v>1673</v>
      </c>
      <c r="M68" s="512">
        <v>120456</v>
      </c>
      <c r="N68" s="508">
        <v>1</v>
      </c>
      <c r="O68" s="508">
        <v>72</v>
      </c>
      <c r="P68" s="512">
        <v>2030</v>
      </c>
      <c r="Q68" s="512">
        <v>146160</v>
      </c>
      <c r="R68" s="549">
        <v>1.2133891213389121</v>
      </c>
      <c r="S68" s="513">
        <v>72</v>
      </c>
    </row>
    <row r="69" spans="1:19" ht="14.4" customHeight="1" x14ac:dyDescent="0.3">
      <c r="A69" s="507" t="s">
        <v>1370</v>
      </c>
      <c r="B69" s="508" t="s">
        <v>1371</v>
      </c>
      <c r="C69" s="508" t="s">
        <v>545</v>
      </c>
      <c r="D69" s="508" t="s">
        <v>1342</v>
      </c>
      <c r="E69" s="508" t="s">
        <v>1351</v>
      </c>
      <c r="F69" s="508" t="s">
        <v>1417</v>
      </c>
      <c r="G69" s="508" t="s">
        <v>1418</v>
      </c>
      <c r="H69" s="512">
        <v>347</v>
      </c>
      <c r="I69" s="512">
        <v>25678</v>
      </c>
      <c r="J69" s="508">
        <v>1.7146100427350428</v>
      </c>
      <c r="K69" s="508">
        <v>74</v>
      </c>
      <c r="L69" s="512">
        <v>288</v>
      </c>
      <c r="M69" s="512">
        <v>14976</v>
      </c>
      <c r="N69" s="508">
        <v>1</v>
      </c>
      <c r="O69" s="508">
        <v>52</v>
      </c>
      <c r="P69" s="512">
        <v>217</v>
      </c>
      <c r="Q69" s="512">
        <v>11284</v>
      </c>
      <c r="R69" s="549">
        <v>0.75347222222222221</v>
      </c>
      <c r="S69" s="513">
        <v>52</v>
      </c>
    </row>
    <row r="70" spans="1:19" ht="14.4" customHeight="1" x14ac:dyDescent="0.3">
      <c r="A70" s="507" t="s">
        <v>1370</v>
      </c>
      <c r="B70" s="508" t="s">
        <v>1371</v>
      </c>
      <c r="C70" s="508" t="s">
        <v>545</v>
      </c>
      <c r="D70" s="508" t="s">
        <v>1342</v>
      </c>
      <c r="E70" s="508" t="s">
        <v>1351</v>
      </c>
      <c r="F70" s="508" t="s">
        <v>1417</v>
      </c>
      <c r="G70" s="508" t="s">
        <v>1419</v>
      </c>
      <c r="H70" s="512">
        <v>9</v>
      </c>
      <c r="I70" s="512">
        <v>666</v>
      </c>
      <c r="J70" s="508">
        <v>1.2807692307692307</v>
      </c>
      <c r="K70" s="508">
        <v>74</v>
      </c>
      <c r="L70" s="512">
        <v>10</v>
      </c>
      <c r="M70" s="512">
        <v>520</v>
      </c>
      <c r="N70" s="508">
        <v>1</v>
      </c>
      <c r="O70" s="508">
        <v>52</v>
      </c>
      <c r="P70" s="512">
        <v>6</v>
      </c>
      <c r="Q70" s="512">
        <v>312</v>
      </c>
      <c r="R70" s="549">
        <v>0.6</v>
      </c>
      <c r="S70" s="513">
        <v>52</v>
      </c>
    </row>
    <row r="71" spans="1:19" ht="14.4" customHeight="1" x14ac:dyDescent="0.3">
      <c r="A71" s="507" t="s">
        <v>1370</v>
      </c>
      <c r="B71" s="508" t="s">
        <v>1371</v>
      </c>
      <c r="C71" s="508" t="s">
        <v>545</v>
      </c>
      <c r="D71" s="508" t="s">
        <v>1342</v>
      </c>
      <c r="E71" s="508" t="s">
        <v>1351</v>
      </c>
      <c r="F71" s="508" t="s">
        <v>1420</v>
      </c>
      <c r="G71" s="508" t="s">
        <v>1421</v>
      </c>
      <c r="H71" s="512">
        <v>2579</v>
      </c>
      <c r="I71" s="512">
        <v>735015</v>
      </c>
      <c r="J71" s="508">
        <v>0.7610741799204771</v>
      </c>
      <c r="K71" s="508">
        <v>285</v>
      </c>
      <c r="L71" s="512">
        <v>2012</v>
      </c>
      <c r="M71" s="512">
        <v>965760</v>
      </c>
      <c r="N71" s="508">
        <v>1</v>
      </c>
      <c r="O71" s="508">
        <v>480</v>
      </c>
      <c r="P71" s="512">
        <v>1643</v>
      </c>
      <c r="Q71" s="512">
        <v>788640</v>
      </c>
      <c r="R71" s="549">
        <v>0.81660039761431413</v>
      </c>
      <c r="S71" s="513">
        <v>480</v>
      </c>
    </row>
    <row r="72" spans="1:19" ht="14.4" customHeight="1" x14ac:dyDescent="0.3">
      <c r="A72" s="507" t="s">
        <v>1370</v>
      </c>
      <c r="B72" s="508" t="s">
        <v>1371</v>
      </c>
      <c r="C72" s="508" t="s">
        <v>545</v>
      </c>
      <c r="D72" s="508" t="s">
        <v>1342</v>
      </c>
      <c r="E72" s="508" t="s">
        <v>1351</v>
      </c>
      <c r="F72" s="508" t="s">
        <v>1422</v>
      </c>
      <c r="G72" s="508" t="s">
        <v>1423</v>
      </c>
      <c r="H72" s="512">
        <v>17</v>
      </c>
      <c r="I72" s="512">
        <v>3893</v>
      </c>
      <c r="J72" s="508">
        <v>5.6420289855072463</v>
      </c>
      <c r="K72" s="508">
        <v>229</v>
      </c>
      <c r="L72" s="512">
        <v>3</v>
      </c>
      <c r="M72" s="512">
        <v>690</v>
      </c>
      <c r="N72" s="508">
        <v>1</v>
      </c>
      <c r="O72" s="508">
        <v>230</v>
      </c>
      <c r="P72" s="512">
        <v>5</v>
      </c>
      <c r="Q72" s="512">
        <v>1150</v>
      </c>
      <c r="R72" s="549">
        <v>1.6666666666666667</v>
      </c>
      <c r="S72" s="513">
        <v>230</v>
      </c>
    </row>
    <row r="73" spans="1:19" ht="14.4" customHeight="1" x14ac:dyDescent="0.3">
      <c r="A73" s="507" t="s">
        <v>1370</v>
      </c>
      <c r="B73" s="508" t="s">
        <v>1371</v>
      </c>
      <c r="C73" s="508" t="s">
        <v>545</v>
      </c>
      <c r="D73" s="508" t="s">
        <v>1342</v>
      </c>
      <c r="E73" s="508" t="s">
        <v>1351</v>
      </c>
      <c r="F73" s="508" t="s">
        <v>1422</v>
      </c>
      <c r="G73" s="508" t="s">
        <v>1424</v>
      </c>
      <c r="H73" s="512">
        <v>147</v>
      </c>
      <c r="I73" s="512">
        <v>33663</v>
      </c>
      <c r="J73" s="508">
        <v>5.629264214046823</v>
      </c>
      <c r="K73" s="508">
        <v>229</v>
      </c>
      <c r="L73" s="512">
        <v>26</v>
      </c>
      <c r="M73" s="512">
        <v>5980</v>
      </c>
      <c r="N73" s="508">
        <v>1</v>
      </c>
      <c r="O73" s="508">
        <v>230</v>
      </c>
      <c r="P73" s="512">
        <v>29</v>
      </c>
      <c r="Q73" s="512">
        <v>6670</v>
      </c>
      <c r="R73" s="549">
        <v>1.1153846153846154</v>
      </c>
      <c r="S73" s="513">
        <v>230</v>
      </c>
    </row>
    <row r="74" spans="1:19" ht="14.4" customHeight="1" x14ac:dyDescent="0.3">
      <c r="A74" s="507" t="s">
        <v>1370</v>
      </c>
      <c r="B74" s="508" t="s">
        <v>1371</v>
      </c>
      <c r="C74" s="508" t="s">
        <v>545</v>
      </c>
      <c r="D74" s="508" t="s">
        <v>1342</v>
      </c>
      <c r="E74" s="508" t="s">
        <v>1351</v>
      </c>
      <c r="F74" s="508" t="s">
        <v>1425</v>
      </c>
      <c r="G74" s="508" t="s">
        <v>1426</v>
      </c>
      <c r="H74" s="512">
        <v>643</v>
      </c>
      <c r="I74" s="512">
        <v>778673</v>
      </c>
      <c r="J74" s="508">
        <v>0.98018292682926833</v>
      </c>
      <c r="K74" s="508">
        <v>1211</v>
      </c>
      <c r="L74" s="512">
        <v>656</v>
      </c>
      <c r="M74" s="512">
        <v>794416</v>
      </c>
      <c r="N74" s="508">
        <v>1</v>
      </c>
      <c r="O74" s="508">
        <v>1211</v>
      </c>
      <c r="P74" s="512">
        <v>837</v>
      </c>
      <c r="Q74" s="512">
        <v>1014444</v>
      </c>
      <c r="R74" s="549">
        <v>1.2769682383033574</v>
      </c>
      <c r="S74" s="513">
        <v>1212</v>
      </c>
    </row>
    <row r="75" spans="1:19" ht="14.4" customHeight="1" x14ac:dyDescent="0.3">
      <c r="A75" s="507" t="s">
        <v>1370</v>
      </c>
      <c r="B75" s="508" t="s">
        <v>1371</v>
      </c>
      <c r="C75" s="508" t="s">
        <v>545</v>
      </c>
      <c r="D75" s="508" t="s">
        <v>1342</v>
      </c>
      <c r="E75" s="508" t="s">
        <v>1351</v>
      </c>
      <c r="F75" s="508" t="s">
        <v>1427</v>
      </c>
      <c r="G75" s="508" t="s">
        <v>1428</v>
      </c>
      <c r="H75" s="512">
        <v>64</v>
      </c>
      <c r="I75" s="512">
        <v>7296</v>
      </c>
      <c r="J75" s="508">
        <v>1.1228070175438596</v>
      </c>
      <c r="K75" s="508">
        <v>114</v>
      </c>
      <c r="L75" s="512">
        <v>57</v>
      </c>
      <c r="M75" s="512">
        <v>6498</v>
      </c>
      <c r="N75" s="508">
        <v>1</v>
      </c>
      <c r="O75" s="508">
        <v>114</v>
      </c>
      <c r="P75" s="512">
        <v>60</v>
      </c>
      <c r="Q75" s="512">
        <v>6900</v>
      </c>
      <c r="R75" s="549">
        <v>1.0618651892890121</v>
      </c>
      <c r="S75" s="513">
        <v>115</v>
      </c>
    </row>
    <row r="76" spans="1:19" ht="14.4" customHeight="1" x14ac:dyDescent="0.3">
      <c r="A76" s="507" t="s">
        <v>1370</v>
      </c>
      <c r="B76" s="508" t="s">
        <v>1371</v>
      </c>
      <c r="C76" s="508" t="s">
        <v>545</v>
      </c>
      <c r="D76" s="508" t="s">
        <v>1342</v>
      </c>
      <c r="E76" s="508" t="s">
        <v>1351</v>
      </c>
      <c r="F76" s="508" t="s">
        <v>1427</v>
      </c>
      <c r="G76" s="508" t="s">
        <v>1429</v>
      </c>
      <c r="H76" s="512">
        <v>531</v>
      </c>
      <c r="I76" s="512">
        <v>60534</v>
      </c>
      <c r="J76" s="508">
        <v>1.0473372781065089</v>
      </c>
      <c r="K76" s="508">
        <v>114</v>
      </c>
      <c r="L76" s="512">
        <v>507</v>
      </c>
      <c r="M76" s="512">
        <v>57798</v>
      </c>
      <c r="N76" s="508">
        <v>1</v>
      </c>
      <c r="O76" s="508">
        <v>114</v>
      </c>
      <c r="P76" s="512">
        <v>599</v>
      </c>
      <c r="Q76" s="512">
        <v>68885</v>
      </c>
      <c r="R76" s="549">
        <v>1.191823246479117</v>
      </c>
      <c r="S76" s="513">
        <v>115</v>
      </c>
    </row>
    <row r="77" spans="1:19" ht="14.4" customHeight="1" x14ac:dyDescent="0.3">
      <c r="A77" s="507" t="s">
        <v>1370</v>
      </c>
      <c r="B77" s="508" t="s">
        <v>1371</v>
      </c>
      <c r="C77" s="508" t="s">
        <v>545</v>
      </c>
      <c r="D77" s="508" t="s">
        <v>1342</v>
      </c>
      <c r="E77" s="508" t="s">
        <v>1351</v>
      </c>
      <c r="F77" s="508" t="s">
        <v>1430</v>
      </c>
      <c r="G77" s="508" t="s">
        <v>1431</v>
      </c>
      <c r="H77" s="512">
        <v>22</v>
      </c>
      <c r="I77" s="512">
        <v>7612</v>
      </c>
      <c r="J77" s="508">
        <v>4.3873198847262245</v>
      </c>
      <c r="K77" s="508">
        <v>346</v>
      </c>
      <c r="L77" s="512">
        <v>5</v>
      </c>
      <c r="M77" s="512">
        <v>1735</v>
      </c>
      <c r="N77" s="508">
        <v>1</v>
      </c>
      <c r="O77" s="508">
        <v>347</v>
      </c>
      <c r="P77" s="512">
        <v>20</v>
      </c>
      <c r="Q77" s="512">
        <v>6940</v>
      </c>
      <c r="R77" s="549">
        <v>4</v>
      </c>
      <c r="S77" s="513">
        <v>347</v>
      </c>
    </row>
    <row r="78" spans="1:19" ht="14.4" customHeight="1" x14ac:dyDescent="0.3">
      <c r="A78" s="507" t="s">
        <v>1370</v>
      </c>
      <c r="B78" s="508" t="s">
        <v>1371</v>
      </c>
      <c r="C78" s="508" t="s">
        <v>545</v>
      </c>
      <c r="D78" s="508" t="s">
        <v>1342</v>
      </c>
      <c r="E78" s="508" t="s">
        <v>1351</v>
      </c>
      <c r="F78" s="508" t="s">
        <v>1432</v>
      </c>
      <c r="G78" s="508" t="s">
        <v>1433</v>
      </c>
      <c r="H78" s="512">
        <v>214</v>
      </c>
      <c r="I78" s="512">
        <v>12626</v>
      </c>
      <c r="J78" s="508"/>
      <c r="K78" s="508">
        <v>59</v>
      </c>
      <c r="L78" s="512"/>
      <c r="M78" s="512"/>
      <c r="N78" s="508"/>
      <c r="O78" s="508"/>
      <c r="P78" s="512"/>
      <c r="Q78" s="512"/>
      <c r="R78" s="549"/>
      <c r="S78" s="513"/>
    </row>
    <row r="79" spans="1:19" ht="14.4" customHeight="1" x14ac:dyDescent="0.3">
      <c r="A79" s="507" t="s">
        <v>1370</v>
      </c>
      <c r="B79" s="508" t="s">
        <v>1371</v>
      </c>
      <c r="C79" s="508" t="s">
        <v>545</v>
      </c>
      <c r="D79" s="508" t="s">
        <v>1342</v>
      </c>
      <c r="E79" s="508" t="s">
        <v>1351</v>
      </c>
      <c r="F79" s="508" t="s">
        <v>1434</v>
      </c>
      <c r="G79" s="508" t="s">
        <v>1435</v>
      </c>
      <c r="H79" s="512">
        <v>2</v>
      </c>
      <c r="I79" s="512">
        <v>300</v>
      </c>
      <c r="J79" s="508">
        <v>0.25</v>
      </c>
      <c r="K79" s="508">
        <v>150</v>
      </c>
      <c r="L79" s="512">
        <v>8</v>
      </c>
      <c r="M79" s="512">
        <v>1200</v>
      </c>
      <c r="N79" s="508">
        <v>1</v>
      </c>
      <c r="O79" s="508">
        <v>150</v>
      </c>
      <c r="P79" s="512">
        <v>6</v>
      </c>
      <c r="Q79" s="512">
        <v>906</v>
      </c>
      <c r="R79" s="549">
        <v>0.755</v>
      </c>
      <c r="S79" s="513">
        <v>151</v>
      </c>
    </row>
    <row r="80" spans="1:19" ht="14.4" customHeight="1" x14ac:dyDescent="0.3">
      <c r="A80" s="507" t="s">
        <v>1370</v>
      </c>
      <c r="B80" s="508" t="s">
        <v>1371</v>
      </c>
      <c r="C80" s="508" t="s">
        <v>545</v>
      </c>
      <c r="D80" s="508" t="s">
        <v>1342</v>
      </c>
      <c r="E80" s="508" t="s">
        <v>1351</v>
      </c>
      <c r="F80" s="508" t="s">
        <v>1434</v>
      </c>
      <c r="G80" s="508" t="s">
        <v>1436</v>
      </c>
      <c r="H80" s="512">
        <v>1</v>
      </c>
      <c r="I80" s="512">
        <v>150</v>
      </c>
      <c r="J80" s="508">
        <v>0.33333333333333331</v>
      </c>
      <c r="K80" s="508">
        <v>150</v>
      </c>
      <c r="L80" s="512">
        <v>3</v>
      </c>
      <c r="M80" s="512">
        <v>450</v>
      </c>
      <c r="N80" s="508">
        <v>1</v>
      </c>
      <c r="O80" s="508">
        <v>150</v>
      </c>
      <c r="P80" s="512"/>
      <c r="Q80" s="512"/>
      <c r="R80" s="549"/>
      <c r="S80" s="513"/>
    </row>
    <row r="81" spans="1:19" ht="14.4" customHeight="1" x14ac:dyDescent="0.3">
      <c r="A81" s="507" t="s">
        <v>1370</v>
      </c>
      <c r="B81" s="508" t="s">
        <v>1371</v>
      </c>
      <c r="C81" s="508" t="s">
        <v>545</v>
      </c>
      <c r="D81" s="508" t="s">
        <v>1342</v>
      </c>
      <c r="E81" s="508" t="s">
        <v>1351</v>
      </c>
      <c r="F81" s="508" t="s">
        <v>1437</v>
      </c>
      <c r="G81" s="508" t="s">
        <v>1438</v>
      </c>
      <c r="H81" s="512">
        <v>52</v>
      </c>
      <c r="I81" s="512">
        <v>55328</v>
      </c>
      <c r="J81" s="508">
        <v>1.1807084933845498</v>
      </c>
      <c r="K81" s="508">
        <v>1064</v>
      </c>
      <c r="L81" s="512">
        <v>44</v>
      </c>
      <c r="M81" s="512">
        <v>46860</v>
      </c>
      <c r="N81" s="508">
        <v>1</v>
      </c>
      <c r="O81" s="508">
        <v>1065</v>
      </c>
      <c r="P81" s="512">
        <v>41</v>
      </c>
      <c r="Q81" s="512">
        <v>43747</v>
      </c>
      <c r="R81" s="549">
        <v>0.93356807511737094</v>
      </c>
      <c r="S81" s="513">
        <v>1067</v>
      </c>
    </row>
    <row r="82" spans="1:19" ht="14.4" customHeight="1" x14ac:dyDescent="0.3">
      <c r="A82" s="507" t="s">
        <v>1370</v>
      </c>
      <c r="B82" s="508" t="s">
        <v>1371</v>
      </c>
      <c r="C82" s="508" t="s">
        <v>545</v>
      </c>
      <c r="D82" s="508" t="s">
        <v>1342</v>
      </c>
      <c r="E82" s="508" t="s">
        <v>1351</v>
      </c>
      <c r="F82" s="508" t="s">
        <v>1439</v>
      </c>
      <c r="G82" s="508" t="s">
        <v>1440</v>
      </c>
      <c r="H82" s="512">
        <v>15</v>
      </c>
      <c r="I82" s="512">
        <v>4515</v>
      </c>
      <c r="J82" s="508">
        <v>0.65001439677512241</v>
      </c>
      <c r="K82" s="508">
        <v>301</v>
      </c>
      <c r="L82" s="512">
        <v>23</v>
      </c>
      <c r="M82" s="512">
        <v>6946</v>
      </c>
      <c r="N82" s="508">
        <v>1</v>
      </c>
      <c r="O82" s="508">
        <v>302</v>
      </c>
      <c r="P82" s="512">
        <v>26</v>
      </c>
      <c r="Q82" s="512">
        <v>7852</v>
      </c>
      <c r="R82" s="549">
        <v>1.1304347826086956</v>
      </c>
      <c r="S82" s="513">
        <v>302</v>
      </c>
    </row>
    <row r="83" spans="1:19" ht="14.4" customHeight="1" x14ac:dyDescent="0.3">
      <c r="A83" s="507" t="s">
        <v>1370</v>
      </c>
      <c r="B83" s="508" t="s">
        <v>1371</v>
      </c>
      <c r="C83" s="508" t="s">
        <v>545</v>
      </c>
      <c r="D83" s="508" t="s">
        <v>1342</v>
      </c>
      <c r="E83" s="508" t="s">
        <v>1351</v>
      </c>
      <c r="F83" s="508" t="s">
        <v>1441</v>
      </c>
      <c r="G83" s="508" t="s">
        <v>1442</v>
      </c>
      <c r="H83" s="512">
        <v>1</v>
      </c>
      <c r="I83" s="512">
        <v>812</v>
      </c>
      <c r="J83" s="508"/>
      <c r="K83" s="508">
        <v>812</v>
      </c>
      <c r="L83" s="512"/>
      <c r="M83" s="512"/>
      <c r="N83" s="508"/>
      <c r="O83" s="508"/>
      <c r="P83" s="512"/>
      <c r="Q83" s="512"/>
      <c r="R83" s="549"/>
      <c r="S83" s="513"/>
    </row>
    <row r="84" spans="1:19" ht="14.4" customHeight="1" x14ac:dyDescent="0.3">
      <c r="A84" s="507" t="s">
        <v>1370</v>
      </c>
      <c r="B84" s="508" t="s">
        <v>1371</v>
      </c>
      <c r="C84" s="508" t="s">
        <v>545</v>
      </c>
      <c r="D84" s="508" t="s">
        <v>1342</v>
      </c>
      <c r="E84" s="508" t="s">
        <v>1351</v>
      </c>
      <c r="F84" s="508" t="s">
        <v>1443</v>
      </c>
      <c r="G84" s="508" t="s">
        <v>1444</v>
      </c>
      <c r="H84" s="512">
        <v>5</v>
      </c>
      <c r="I84" s="512">
        <v>3755</v>
      </c>
      <c r="J84" s="508">
        <v>2.5</v>
      </c>
      <c r="K84" s="508">
        <v>751</v>
      </c>
      <c r="L84" s="512">
        <v>2</v>
      </c>
      <c r="M84" s="512">
        <v>1502</v>
      </c>
      <c r="N84" s="508">
        <v>1</v>
      </c>
      <c r="O84" s="508">
        <v>751</v>
      </c>
      <c r="P84" s="512">
        <v>4</v>
      </c>
      <c r="Q84" s="512">
        <v>3008</v>
      </c>
      <c r="R84" s="549">
        <v>2.0026631158455395</v>
      </c>
      <c r="S84" s="513">
        <v>752</v>
      </c>
    </row>
    <row r="85" spans="1:19" ht="14.4" customHeight="1" x14ac:dyDescent="0.3">
      <c r="A85" s="507" t="s">
        <v>1370</v>
      </c>
      <c r="B85" s="508" t="s">
        <v>1371</v>
      </c>
      <c r="C85" s="508" t="s">
        <v>545</v>
      </c>
      <c r="D85" s="508" t="s">
        <v>1342</v>
      </c>
      <c r="E85" s="508" t="s">
        <v>1351</v>
      </c>
      <c r="F85" s="508" t="s">
        <v>1443</v>
      </c>
      <c r="G85" s="508" t="s">
        <v>1445</v>
      </c>
      <c r="H85" s="512">
        <v>1</v>
      </c>
      <c r="I85" s="512">
        <v>751</v>
      </c>
      <c r="J85" s="508"/>
      <c r="K85" s="508">
        <v>751</v>
      </c>
      <c r="L85" s="512"/>
      <c r="M85" s="512"/>
      <c r="N85" s="508"/>
      <c r="O85" s="508"/>
      <c r="P85" s="512"/>
      <c r="Q85" s="512"/>
      <c r="R85" s="549"/>
      <c r="S85" s="513"/>
    </row>
    <row r="86" spans="1:19" ht="14.4" customHeight="1" x14ac:dyDescent="0.3">
      <c r="A86" s="507" t="s">
        <v>1370</v>
      </c>
      <c r="B86" s="508" t="s">
        <v>1371</v>
      </c>
      <c r="C86" s="508" t="s">
        <v>550</v>
      </c>
      <c r="D86" s="508" t="s">
        <v>1342</v>
      </c>
      <c r="E86" s="508" t="s">
        <v>1372</v>
      </c>
      <c r="F86" s="508" t="s">
        <v>1373</v>
      </c>
      <c r="G86" s="508" t="s">
        <v>1374</v>
      </c>
      <c r="H86" s="512"/>
      <c r="I86" s="512"/>
      <c r="J86" s="508"/>
      <c r="K86" s="508"/>
      <c r="L86" s="512">
        <v>120</v>
      </c>
      <c r="M86" s="512">
        <v>125391.59999999999</v>
      </c>
      <c r="N86" s="508">
        <v>1</v>
      </c>
      <c r="O86" s="508">
        <v>1044.9299999999998</v>
      </c>
      <c r="P86" s="512"/>
      <c r="Q86" s="512"/>
      <c r="R86" s="549"/>
      <c r="S86" s="513"/>
    </row>
    <row r="87" spans="1:19" ht="14.4" customHeight="1" x14ac:dyDescent="0.3">
      <c r="A87" s="507" t="s">
        <v>1370</v>
      </c>
      <c r="B87" s="508" t="s">
        <v>1371</v>
      </c>
      <c r="C87" s="508" t="s">
        <v>550</v>
      </c>
      <c r="D87" s="508" t="s">
        <v>1342</v>
      </c>
      <c r="E87" s="508" t="s">
        <v>1351</v>
      </c>
      <c r="F87" s="508" t="s">
        <v>1395</v>
      </c>
      <c r="G87" s="508" t="s">
        <v>1396</v>
      </c>
      <c r="H87" s="512"/>
      <c r="I87" s="512"/>
      <c r="J87" s="508"/>
      <c r="K87" s="508"/>
      <c r="L87" s="512">
        <v>133</v>
      </c>
      <c r="M87" s="512">
        <v>46151</v>
      </c>
      <c r="N87" s="508">
        <v>1</v>
      </c>
      <c r="O87" s="508">
        <v>347</v>
      </c>
      <c r="P87" s="512">
        <v>103</v>
      </c>
      <c r="Q87" s="512">
        <v>35741</v>
      </c>
      <c r="R87" s="549">
        <v>0.77443609022556392</v>
      </c>
      <c r="S87" s="513">
        <v>347</v>
      </c>
    </row>
    <row r="88" spans="1:19" ht="14.4" customHeight="1" x14ac:dyDescent="0.3">
      <c r="A88" s="507" t="s">
        <v>1370</v>
      </c>
      <c r="B88" s="508" t="s">
        <v>1371</v>
      </c>
      <c r="C88" s="508" t="s">
        <v>550</v>
      </c>
      <c r="D88" s="508" t="s">
        <v>1342</v>
      </c>
      <c r="E88" s="508" t="s">
        <v>1351</v>
      </c>
      <c r="F88" s="508" t="s">
        <v>1397</v>
      </c>
      <c r="G88" s="508" t="s">
        <v>1398</v>
      </c>
      <c r="H88" s="512"/>
      <c r="I88" s="512"/>
      <c r="J88" s="508"/>
      <c r="K88" s="508"/>
      <c r="L88" s="512">
        <v>133</v>
      </c>
      <c r="M88" s="512">
        <v>2261</v>
      </c>
      <c r="N88" s="508">
        <v>1</v>
      </c>
      <c r="O88" s="508">
        <v>17</v>
      </c>
      <c r="P88" s="512"/>
      <c r="Q88" s="512"/>
      <c r="R88" s="549"/>
      <c r="S88" s="513"/>
    </row>
    <row r="89" spans="1:19" ht="14.4" customHeight="1" x14ac:dyDescent="0.3">
      <c r="A89" s="507" t="s">
        <v>1370</v>
      </c>
      <c r="B89" s="508" t="s">
        <v>1371</v>
      </c>
      <c r="C89" s="508" t="s">
        <v>550</v>
      </c>
      <c r="D89" s="508" t="s">
        <v>1342</v>
      </c>
      <c r="E89" s="508" t="s">
        <v>1351</v>
      </c>
      <c r="F89" s="508" t="s">
        <v>1408</v>
      </c>
      <c r="G89" s="508" t="s">
        <v>1409</v>
      </c>
      <c r="H89" s="512"/>
      <c r="I89" s="512"/>
      <c r="J89" s="508"/>
      <c r="K89" s="508"/>
      <c r="L89" s="512">
        <v>133</v>
      </c>
      <c r="M89" s="512">
        <v>43624</v>
      </c>
      <c r="N89" s="508">
        <v>1</v>
      </c>
      <c r="O89" s="508">
        <v>328</v>
      </c>
      <c r="P89" s="512">
        <v>103</v>
      </c>
      <c r="Q89" s="512">
        <v>33784</v>
      </c>
      <c r="R89" s="549">
        <v>0.77443609022556392</v>
      </c>
      <c r="S89" s="513">
        <v>328</v>
      </c>
    </row>
    <row r="90" spans="1:19" ht="14.4" customHeight="1" x14ac:dyDescent="0.3">
      <c r="A90" s="507" t="s">
        <v>1370</v>
      </c>
      <c r="B90" s="508" t="s">
        <v>1371</v>
      </c>
      <c r="C90" s="508" t="s">
        <v>550</v>
      </c>
      <c r="D90" s="508" t="s">
        <v>1342</v>
      </c>
      <c r="E90" s="508" t="s">
        <v>1351</v>
      </c>
      <c r="F90" s="508" t="s">
        <v>1413</v>
      </c>
      <c r="G90" s="508" t="s">
        <v>1414</v>
      </c>
      <c r="H90" s="512"/>
      <c r="I90" s="512"/>
      <c r="J90" s="508"/>
      <c r="K90" s="508"/>
      <c r="L90" s="512">
        <v>133</v>
      </c>
      <c r="M90" s="512">
        <v>29925</v>
      </c>
      <c r="N90" s="508">
        <v>1</v>
      </c>
      <c r="O90" s="508">
        <v>225</v>
      </c>
      <c r="P90" s="512">
        <v>103</v>
      </c>
      <c r="Q90" s="512">
        <v>23175</v>
      </c>
      <c r="R90" s="549">
        <v>0.77443609022556392</v>
      </c>
      <c r="S90" s="513">
        <v>225</v>
      </c>
    </row>
    <row r="91" spans="1:19" ht="14.4" customHeight="1" x14ac:dyDescent="0.3">
      <c r="A91" s="507" t="s">
        <v>1370</v>
      </c>
      <c r="B91" s="508" t="s">
        <v>1371</v>
      </c>
      <c r="C91" s="508" t="s">
        <v>550</v>
      </c>
      <c r="D91" s="508" t="s">
        <v>1342</v>
      </c>
      <c r="E91" s="508" t="s">
        <v>1351</v>
      </c>
      <c r="F91" s="508" t="s">
        <v>1420</v>
      </c>
      <c r="G91" s="508" t="s">
        <v>1421</v>
      </c>
      <c r="H91" s="512"/>
      <c r="I91" s="512"/>
      <c r="J91" s="508"/>
      <c r="K91" s="508"/>
      <c r="L91" s="512">
        <v>133</v>
      </c>
      <c r="M91" s="512">
        <v>63840</v>
      </c>
      <c r="N91" s="508">
        <v>1</v>
      </c>
      <c r="O91" s="508">
        <v>480</v>
      </c>
      <c r="P91" s="512">
        <v>103</v>
      </c>
      <c r="Q91" s="512">
        <v>49440</v>
      </c>
      <c r="R91" s="549">
        <v>0.77443609022556392</v>
      </c>
      <c r="S91" s="513">
        <v>480</v>
      </c>
    </row>
    <row r="92" spans="1:19" ht="14.4" customHeight="1" thickBot="1" x14ac:dyDescent="0.35">
      <c r="A92" s="514" t="s">
        <v>1370</v>
      </c>
      <c r="B92" s="515" t="s">
        <v>1371</v>
      </c>
      <c r="C92" s="515" t="s">
        <v>550</v>
      </c>
      <c r="D92" s="515" t="s">
        <v>1342</v>
      </c>
      <c r="E92" s="515" t="s">
        <v>1351</v>
      </c>
      <c r="F92" s="515" t="s">
        <v>1432</v>
      </c>
      <c r="G92" s="515" t="s">
        <v>1433</v>
      </c>
      <c r="H92" s="519"/>
      <c r="I92" s="519"/>
      <c r="J92" s="515"/>
      <c r="K92" s="515"/>
      <c r="L92" s="519">
        <v>257</v>
      </c>
      <c r="M92" s="519">
        <v>15163</v>
      </c>
      <c r="N92" s="515">
        <v>1</v>
      </c>
      <c r="O92" s="515">
        <v>59</v>
      </c>
      <c r="P92" s="519">
        <v>192</v>
      </c>
      <c r="Q92" s="519">
        <v>11328</v>
      </c>
      <c r="R92" s="527">
        <v>0.74708171206225682</v>
      </c>
      <c r="S92" s="52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7555194</v>
      </c>
      <c r="C3" s="222">
        <f t="shared" ref="C3:R3" si="0">SUBTOTAL(9,C6:C1048576)</f>
        <v>25.053186546994745</v>
      </c>
      <c r="D3" s="222">
        <f t="shared" si="0"/>
        <v>7632108</v>
      </c>
      <c r="E3" s="222">
        <f t="shared" si="0"/>
        <v>25</v>
      </c>
      <c r="F3" s="222">
        <f t="shared" si="0"/>
        <v>8730681</v>
      </c>
      <c r="G3" s="225">
        <f>IF(D3&lt;&gt;0,F3/D3,"")</f>
        <v>1.1439409662441884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1448</v>
      </c>
      <c r="B6" s="631">
        <v>372014</v>
      </c>
      <c r="C6" s="585">
        <v>0.81761678073310218</v>
      </c>
      <c r="D6" s="631">
        <v>454998</v>
      </c>
      <c r="E6" s="585">
        <v>1</v>
      </c>
      <c r="F6" s="631">
        <v>439092</v>
      </c>
      <c r="G6" s="590">
        <v>0.96504160457848165</v>
      </c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3" t="s">
        <v>1449</v>
      </c>
      <c r="B7" s="633">
        <v>581753</v>
      </c>
      <c r="C7" s="508">
        <v>1.0666205857169835</v>
      </c>
      <c r="D7" s="633">
        <v>545417</v>
      </c>
      <c r="E7" s="508">
        <v>1</v>
      </c>
      <c r="F7" s="633">
        <v>657374</v>
      </c>
      <c r="G7" s="549">
        <v>1.2052686293239852</v>
      </c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3" t="s">
        <v>1450</v>
      </c>
      <c r="B8" s="633">
        <v>315487</v>
      </c>
      <c r="C8" s="508">
        <v>0.98375106798296219</v>
      </c>
      <c r="D8" s="633">
        <v>320698</v>
      </c>
      <c r="E8" s="508">
        <v>1</v>
      </c>
      <c r="F8" s="633">
        <v>380831</v>
      </c>
      <c r="G8" s="549">
        <v>1.1875066261716631</v>
      </c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x14ac:dyDescent="0.3">
      <c r="A9" s="603" t="s">
        <v>1451</v>
      </c>
      <c r="B9" s="633">
        <v>666539</v>
      </c>
      <c r="C9" s="508">
        <v>1.011001295340717</v>
      </c>
      <c r="D9" s="633">
        <v>659286</v>
      </c>
      <c r="E9" s="508">
        <v>1</v>
      </c>
      <c r="F9" s="633">
        <v>748661</v>
      </c>
      <c r="G9" s="549">
        <v>1.1355633215326884</v>
      </c>
      <c r="H9" s="633"/>
      <c r="I9" s="508"/>
      <c r="J9" s="633"/>
      <c r="K9" s="508"/>
      <c r="L9" s="633"/>
      <c r="M9" s="549"/>
      <c r="N9" s="633"/>
      <c r="O9" s="508"/>
      <c r="P9" s="633"/>
      <c r="Q9" s="508"/>
      <c r="R9" s="633"/>
      <c r="S9" s="550"/>
    </row>
    <row r="10" spans="1:19" ht="14.4" customHeight="1" x14ac:dyDescent="0.3">
      <c r="A10" s="603" t="s">
        <v>1452</v>
      </c>
      <c r="B10" s="633">
        <v>313056</v>
      </c>
      <c r="C10" s="508">
        <v>1.1013481185443696</v>
      </c>
      <c r="D10" s="633">
        <v>284248</v>
      </c>
      <c r="E10" s="508">
        <v>1</v>
      </c>
      <c r="F10" s="633">
        <v>385549</v>
      </c>
      <c r="G10" s="549">
        <v>1.3563824547578172</v>
      </c>
      <c r="H10" s="633"/>
      <c r="I10" s="508"/>
      <c r="J10" s="633"/>
      <c r="K10" s="508"/>
      <c r="L10" s="633"/>
      <c r="M10" s="549"/>
      <c r="N10" s="633"/>
      <c r="O10" s="508"/>
      <c r="P10" s="633"/>
      <c r="Q10" s="508"/>
      <c r="R10" s="633"/>
      <c r="S10" s="550"/>
    </row>
    <row r="11" spans="1:19" ht="14.4" customHeight="1" x14ac:dyDescent="0.3">
      <c r="A11" s="603" t="s">
        <v>1453</v>
      </c>
      <c r="B11" s="633">
        <v>353286</v>
      </c>
      <c r="C11" s="508">
        <v>0.96371929097128639</v>
      </c>
      <c r="D11" s="633">
        <v>366586</v>
      </c>
      <c r="E11" s="508">
        <v>1</v>
      </c>
      <c r="F11" s="633">
        <v>310786</v>
      </c>
      <c r="G11" s="549">
        <v>0.84778469445096105</v>
      </c>
      <c r="H11" s="633"/>
      <c r="I11" s="508"/>
      <c r="J11" s="633"/>
      <c r="K11" s="508"/>
      <c r="L11" s="633"/>
      <c r="M11" s="549"/>
      <c r="N11" s="633"/>
      <c r="O11" s="508"/>
      <c r="P11" s="633"/>
      <c r="Q11" s="508"/>
      <c r="R11" s="633"/>
      <c r="S11" s="550"/>
    </row>
    <row r="12" spans="1:19" ht="14.4" customHeight="1" x14ac:dyDescent="0.3">
      <c r="A12" s="603" t="s">
        <v>1454</v>
      </c>
      <c r="B12" s="633">
        <v>303971</v>
      </c>
      <c r="C12" s="508">
        <v>1.1871548525678579</v>
      </c>
      <c r="D12" s="633">
        <v>256050</v>
      </c>
      <c r="E12" s="508">
        <v>1</v>
      </c>
      <c r="F12" s="633">
        <v>337716</v>
      </c>
      <c r="G12" s="549">
        <v>1.3189455184534271</v>
      </c>
      <c r="H12" s="633"/>
      <c r="I12" s="508"/>
      <c r="J12" s="633"/>
      <c r="K12" s="508"/>
      <c r="L12" s="633"/>
      <c r="M12" s="549"/>
      <c r="N12" s="633"/>
      <c r="O12" s="508"/>
      <c r="P12" s="633"/>
      <c r="Q12" s="508"/>
      <c r="R12" s="633"/>
      <c r="S12" s="550"/>
    </row>
    <row r="13" spans="1:19" ht="14.4" customHeight="1" x14ac:dyDescent="0.3">
      <c r="A13" s="603" t="s">
        <v>1455</v>
      </c>
      <c r="B13" s="633">
        <v>261934</v>
      </c>
      <c r="C13" s="508">
        <v>0.95884704366415796</v>
      </c>
      <c r="D13" s="633">
        <v>273176</v>
      </c>
      <c r="E13" s="508">
        <v>1</v>
      </c>
      <c r="F13" s="633">
        <v>396730</v>
      </c>
      <c r="G13" s="549">
        <v>1.4522871701760038</v>
      </c>
      <c r="H13" s="633"/>
      <c r="I13" s="508"/>
      <c r="J13" s="633"/>
      <c r="K13" s="508"/>
      <c r="L13" s="633"/>
      <c r="M13" s="549"/>
      <c r="N13" s="633"/>
      <c r="O13" s="508"/>
      <c r="P13" s="633"/>
      <c r="Q13" s="508"/>
      <c r="R13" s="633"/>
      <c r="S13" s="550"/>
    </row>
    <row r="14" spans="1:19" ht="14.4" customHeight="1" x14ac:dyDescent="0.3">
      <c r="A14" s="603" t="s">
        <v>1456</v>
      </c>
      <c r="B14" s="633">
        <v>702171</v>
      </c>
      <c r="C14" s="508">
        <v>1.1954390295807618</v>
      </c>
      <c r="D14" s="633">
        <v>587375</v>
      </c>
      <c r="E14" s="508">
        <v>1</v>
      </c>
      <c r="F14" s="633">
        <v>654828</v>
      </c>
      <c r="G14" s="549">
        <v>1.1148380506490743</v>
      </c>
      <c r="H14" s="633"/>
      <c r="I14" s="508"/>
      <c r="J14" s="633"/>
      <c r="K14" s="508"/>
      <c r="L14" s="633"/>
      <c r="M14" s="549"/>
      <c r="N14" s="633"/>
      <c r="O14" s="508"/>
      <c r="P14" s="633"/>
      <c r="Q14" s="508"/>
      <c r="R14" s="633"/>
      <c r="S14" s="550"/>
    </row>
    <row r="15" spans="1:19" ht="14.4" customHeight="1" x14ac:dyDescent="0.3">
      <c r="A15" s="603" t="s">
        <v>1457</v>
      </c>
      <c r="B15" s="633">
        <v>132338</v>
      </c>
      <c r="C15" s="508">
        <v>1.0144107682165908</v>
      </c>
      <c r="D15" s="633">
        <v>130458</v>
      </c>
      <c r="E15" s="508">
        <v>1</v>
      </c>
      <c r="F15" s="633">
        <v>121208</v>
      </c>
      <c r="G15" s="549">
        <v>0.92909595425347624</v>
      </c>
      <c r="H15" s="633"/>
      <c r="I15" s="508"/>
      <c r="J15" s="633"/>
      <c r="K15" s="508"/>
      <c r="L15" s="633"/>
      <c r="M15" s="549"/>
      <c r="N15" s="633"/>
      <c r="O15" s="508"/>
      <c r="P15" s="633"/>
      <c r="Q15" s="508"/>
      <c r="R15" s="633"/>
      <c r="S15" s="550"/>
    </row>
    <row r="16" spans="1:19" ht="14.4" customHeight="1" x14ac:dyDescent="0.3">
      <c r="A16" s="603" t="s">
        <v>1458</v>
      </c>
      <c r="B16" s="633">
        <v>632883</v>
      </c>
      <c r="C16" s="508">
        <v>1.1261203232011217</v>
      </c>
      <c r="D16" s="633">
        <v>562003</v>
      </c>
      <c r="E16" s="508">
        <v>1</v>
      </c>
      <c r="F16" s="633">
        <v>597461</v>
      </c>
      <c r="G16" s="549">
        <v>1.0630921898993422</v>
      </c>
      <c r="H16" s="633"/>
      <c r="I16" s="508"/>
      <c r="J16" s="633"/>
      <c r="K16" s="508"/>
      <c r="L16" s="633"/>
      <c r="M16" s="549"/>
      <c r="N16" s="633"/>
      <c r="O16" s="508"/>
      <c r="P16" s="633"/>
      <c r="Q16" s="508"/>
      <c r="R16" s="633"/>
      <c r="S16" s="550"/>
    </row>
    <row r="17" spans="1:19" ht="14.4" customHeight="1" x14ac:dyDescent="0.3">
      <c r="A17" s="603" t="s">
        <v>1459</v>
      </c>
      <c r="B17" s="633">
        <v>189061</v>
      </c>
      <c r="C17" s="508">
        <v>0.61326495526880886</v>
      </c>
      <c r="D17" s="633">
        <v>308286</v>
      </c>
      <c r="E17" s="508">
        <v>1</v>
      </c>
      <c r="F17" s="633">
        <v>423278</v>
      </c>
      <c r="G17" s="549">
        <v>1.3730042882258682</v>
      </c>
      <c r="H17" s="633"/>
      <c r="I17" s="508"/>
      <c r="J17" s="633"/>
      <c r="K17" s="508"/>
      <c r="L17" s="633"/>
      <c r="M17" s="549"/>
      <c r="N17" s="633"/>
      <c r="O17" s="508"/>
      <c r="P17" s="633"/>
      <c r="Q17" s="508"/>
      <c r="R17" s="633"/>
      <c r="S17" s="550"/>
    </row>
    <row r="18" spans="1:19" ht="14.4" customHeight="1" x14ac:dyDescent="0.3">
      <c r="A18" s="603" t="s">
        <v>1460</v>
      </c>
      <c r="B18" s="633">
        <v>28376</v>
      </c>
      <c r="C18" s="508">
        <v>0.72231131475117727</v>
      </c>
      <c r="D18" s="633">
        <v>39285</v>
      </c>
      <c r="E18" s="508">
        <v>1</v>
      </c>
      <c r="F18" s="633">
        <v>29127</v>
      </c>
      <c r="G18" s="549">
        <v>0.74142802596410839</v>
      </c>
      <c r="H18" s="633"/>
      <c r="I18" s="508"/>
      <c r="J18" s="633"/>
      <c r="K18" s="508"/>
      <c r="L18" s="633"/>
      <c r="M18" s="549"/>
      <c r="N18" s="633"/>
      <c r="O18" s="508"/>
      <c r="P18" s="633"/>
      <c r="Q18" s="508"/>
      <c r="R18" s="633"/>
      <c r="S18" s="550"/>
    </row>
    <row r="19" spans="1:19" ht="14.4" customHeight="1" x14ac:dyDescent="0.3">
      <c r="A19" s="603" t="s">
        <v>1461</v>
      </c>
      <c r="B19" s="633">
        <v>1361</v>
      </c>
      <c r="C19" s="508"/>
      <c r="D19" s="633"/>
      <c r="E19" s="508"/>
      <c r="F19" s="633">
        <v>630</v>
      </c>
      <c r="G19" s="549"/>
      <c r="H19" s="633"/>
      <c r="I19" s="508"/>
      <c r="J19" s="633"/>
      <c r="K19" s="508"/>
      <c r="L19" s="633"/>
      <c r="M19" s="549"/>
      <c r="N19" s="633"/>
      <c r="O19" s="508"/>
      <c r="P19" s="633"/>
      <c r="Q19" s="508"/>
      <c r="R19" s="633"/>
      <c r="S19" s="550"/>
    </row>
    <row r="20" spans="1:19" ht="14.4" customHeight="1" x14ac:dyDescent="0.3">
      <c r="A20" s="603" t="s">
        <v>1462</v>
      </c>
      <c r="B20" s="633">
        <v>113486</v>
      </c>
      <c r="C20" s="508">
        <v>0.82107715459859931</v>
      </c>
      <c r="D20" s="633">
        <v>138216</v>
      </c>
      <c r="E20" s="508">
        <v>1</v>
      </c>
      <c r="F20" s="633">
        <v>167499</v>
      </c>
      <c r="G20" s="549">
        <v>1.2118640388956416</v>
      </c>
      <c r="H20" s="633"/>
      <c r="I20" s="508"/>
      <c r="J20" s="633"/>
      <c r="K20" s="508"/>
      <c r="L20" s="633"/>
      <c r="M20" s="549"/>
      <c r="N20" s="633"/>
      <c r="O20" s="508"/>
      <c r="P20" s="633"/>
      <c r="Q20" s="508"/>
      <c r="R20" s="633"/>
      <c r="S20" s="550"/>
    </row>
    <row r="21" spans="1:19" ht="14.4" customHeight="1" x14ac:dyDescent="0.3">
      <c r="A21" s="603" t="s">
        <v>1463</v>
      </c>
      <c r="B21" s="633">
        <v>20185</v>
      </c>
      <c r="C21" s="508">
        <v>0.64594067010144329</v>
      </c>
      <c r="D21" s="633">
        <v>31249</v>
      </c>
      <c r="E21" s="508">
        <v>1</v>
      </c>
      <c r="F21" s="633">
        <v>34934</v>
      </c>
      <c r="G21" s="549">
        <v>1.1179237735607539</v>
      </c>
      <c r="H21" s="633"/>
      <c r="I21" s="508"/>
      <c r="J21" s="633"/>
      <c r="K21" s="508"/>
      <c r="L21" s="633"/>
      <c r="M21" s="549"/>
      <c r="N21" s="633"/>
      <c r="O21" s="508"/>
      <c r="P21" s="633"/>
      <c r="Q21" s="508"/>
      <c r="R21" s="633"/>
      <c r="S21" s="550"/>
    </row>
    <row r="22" spans="1:19" ht="14.4" customHeight="1" x14ac:dyDescent="0.3">
      <c r="A22" s="603" t="s">
        <v>1464</v>
      </c>
      <c r="B22" s="633">
        <v>1347</v>
      </c>
      <c r="C22" s="508">
        <v>0.3202567760342368</v>
      </c>
      <c r="D22" s="633">
        <v>4206</v>
      </c>
      <c r="E22" s="508">
        <v>1</v>
      </c>
      <c r="F22" s="633"/>
      <c r="G22" s="549"/>
      <c r="H22" s="633"/>
      <c r="I22" s="508"/>
      <c r="J22" s="633"/>
      <c r="K22" s="508"/>
      <c r="L22" s="633"/>
      <c r="M22" s="549"/>
      <c r="N22" s="633"/>
      <c r="O22" s="508"/>
      <c r="P22" s="633"/>
      <c r="Q22" s="508"/>
      <c r="R22" s="633"/>
      <c r="S22" s="550"/>
    </row>
    <row r="23" spans="1:19" ht="14.4" customHeight="1" x14ac:dyDescent="0.3">
      <c r="A23" s="603" t="s">
        <v>1465</v>
      </c>
      <c r="B23" s="633">
        <v>5242</v>
      </c>
      <c r="C23" s="508">
        <v>3.635228848821082</v>
      </c>
      <c r="D23" s="633">
        <v>1442</v>
      </c>
      <c r="E23" s="508">
        <v>1</v>
      </c>
      <c r="F23" s="633">
        <v>4858</v>
      </c>
      <c r="G23" s="549">
        <v>3.3689320388349513</v>
      </c>
      <c r="H23" s="633"/>
      <c r="I23" s="508"/>
      <c r="J23" s="633"/>
      <c r="K23" s="508"/>
      <c r="L23" s="633"/>
      <c r="M23" s="549"/>
      <c r="N23" s="633"/>
      <c r="O23" s="508"/>
      <c r="P23" s="633"/>
      <c r="Q23" s="508"/>
      <c r="R23" s="633"/>
      <c r="S23" s="550"/>
    </row>
    <row r="24" spans="1:19" ht="14.4" customHeight="1" x14ac:dyDescent="0.3">
      <c r="A24" s="603" t="s">
        <v>1466</v>
      </c>
      <c r="B24" s="633">
        <v>226403</v>
      </c>
      <c r="C24" s="508">
        <v>0.88059602803556569</v>
      </c>
      <c r="D24" s="633">
        <v>257102</v>
      </c>
      <c r="E24" s="508">
        <v>1</v>
      </c>
      <c r="F24" s="633">
        <v>187273</v>
      </c>
      <c r="G24" s="549">
        <v>0.72839962349573317</v>
      </c>
      <c r="H24" s="633"/>
      <c r="I24" s="508"/>
      <c r="J24" s="633"/>
      <c r="K24" s="508"/>
      <c r="L24" s="633"/>
      <c r="M24" s="549"/>
      <c r="N24" s="633"/>
      <c r="O24" s="508"/>
      <c r="P24" s="633"/>
      <c r="Q24" s="508"/>
      <c r="R24" s="633"/>
      <c r="S24" s="550"/>
    </row>
    <row r="25" spans="1:19" ht="14.4" customHeight="1" x14ac:dyDescent="0.3">
      <c r="A25" s="603" t="s">
        <v>1467</v>
      </c>
      <c r="B25" s="633">
        <v>21175</v>
      </c>
      <c r="C25" s="508">
        <v>0.58285163776493254</v>
      </c>
      <c r="D25" s="633">
        <v>36330</v>
      </c>
      <c r="E25" s="508">
        <v>1</v>
      </c>
      <c r="F25" s="633">
        <v>54943</v>
      </c>
      <c r="G25" s="549">
        <v>1.5123314065510598</v>
      </c>
      <c r="H25" s="633"/>
      <c r="I25" s="508"/>
      <c r="J25" s="633"/>
      <c r="K25" s="508"/>
      <c r="L25" s="633"/>
      <c r="M25" s="549"/>
      <c r="N25" s="633"/>
      <c r="O25" s="508"/>
      <c r="P25" s="633"/>
      <c r="Q25" s="508"/>
      <c r="R25" s="633"/>
      <c r="S25" s="550"/>
    </row>
    <row r="26" spans="1:19" ht="14.4" customHeight="1" x14ac:dyDescent="0.3">
      <c r="A26" s="603" t="s">
        <v>1468</v>
      </c>
      <c r="B26" s="633"/>
      <c r="C26" s="508"/>
      <c r="D26" s="633">
        <v>3618</v>
      </c>
      <c r="E26" s="508">
        <v>1</v>
      </c>
      <c r="F26" s="633">
        <v>959</v>
      </c>
      <c r="G26" s="549">
        <v>0.2650635710337203</v>
      </c>
      <c r="H26" s="633"/>
      <c r="I26" s="508"/>
      <c r="J26" s="633"/>
      <c r="K26" s="508"/>
      <c r="L26" s="633"/>
      <c r="M26" s="549"/>
      <c r="N26" s="633"/>
      <c r="O26" s="508"/>
      <c r="P26" s="633"/>
      <c r="Q26" s="508"/>
      <c r="R26" s="633"/>
      <c r="S26" s="550"/>
    </row>
    <row r="27" spans="1:19" ht="14.4" customHeight="1" x14ac:dyDescent="0.3">
      <c r="A27" s="603" t="s">
        <v>1469</v>
      </c>
      <c r="B27" s="633">
        <v>46061</v>
      </c>
      <c r="C27" s="508">
        <v>1.6415181753385601</v>
      </c>
      <c r="D27" s="633">
        <v>28060</v>
      </c>
      <c r="E27" s="508">
        <v>1</v>
      </c>
      <c r="F27" s="633">
        <v>46785</v>
      </c>
      <c r="G27" s="549">
        <v>1.6673200285103349</v>
      </c>
      <c r="H27" s="633"/>
      <c r="I27" s="508"/>
      <c r="J27" s="633"/>
      <c r="K27" s="508"/>
      <c r="L27" s="633"/>
      <c r="M27" s="549"/>
      <c r="N27" s="633"/>
      <c r="O27" s="508"/>
      <c r="P27" s="633"/>
      <c r="Q27" s="508"/>
      <c r="R27" s="633"/>
      <c r="S27" s="550"/>
    </row>
    <row r="28" spans="1:19" ht="14.4" customHeight="1" x14ac:dyDescent="0.3">
      <c r="A28" s="603" t="s">
        <v>1470</v>
      </c>
      <c r="B28" s="633">
        <v>227977</v>
      </c>
      <c r="C28" s="508">
        <v>0.92252067787831216</v>
      </c>
      <c r="D28" s="633">
        <v>247124</v>
      </c>
      <c r="E28" s="508">
        <v>1</v>
      </c>
      <c r="F28" s="633">
        <v>278459</v>
      </c>
      <c r="G28" s="549">
        <v>1.1267986921545459</v>
      </c>
      <c r="H28" s="633"/>
      <c r="I28" s="508"/>
      <c r="J28" s="633"/>
      <c r="K28" s="508"/>
      <c r="L28" s="633"/>
      <c r="M28" s="549"/>
      <c r="N28" s="633"/>
      <c r="O28" s="508"/>
      <c r="P28" s="633"/>
      <c r="Q28" s="508"/>
      <c r="R28" s="633"/>
      <c r="S28" s="550"/>
    </row>
    <row r="29" spans="1:19" ht="14.4" customHeight="1" x14ac:dyDescent="0.3">
      <c r="A29" s="603" t="s">
        <v>1471</v>
      </c>
      <c r="B29" s="633">
        <v>1104361</v>
      </c>
      <c r="C29" s="508">
        <v>1.0359519152748269</v>
      </c>
      <c r="D29" s="633">
        <v>1066035</v>
      </c>
      <c r="E29" s="508">
        <v>1</v>
      </c>
      <c r="F29" s="633">
        <v>1297889</v>
      </c>
      <c r="G29" s="549">
        <v>1.2174919209969655</v>
      </c>
      <c r="H29" s="633"/>
      <c r="I29" s="508"/>
      <c r="J29" s="633"/>
      <c r="K29" s="508"/>
      <c r="L29" s="633"/>
      <c r="M29" s="549"/>
      <c r="N29" s="633"/>
      <c r="O29" s="508"/>
      <c r="P29" s="633"/>
      <c r="Q29" s="508"/>
      <c r="R29" s="633"/>
      <c r="S29" s="550"/>
    </row>
    <row r="30" spans="1:19" ht="14.4" customHeight="1" x14ac:dyDescent="0.3">
      <c r="A30" s="603" t="s">
        <v>1472</v>
      </c>
      <c r="B30" s="633">
        <v>545541</v>
      </c>
      <c r="C30" s="508">
        <v>0.93167278626931949</v>
      </c>
      <c r="D30" s="633">
        <v>585550</v>
      </c>
      <c r="E30" s="508">
        <v>1</v>
      </c>
      <c r="F30" s="633">
        <v>643551</v>
      </c>
      <c r="G30" s="549">
        <v>1.0990538809666126</v>
      </c>
      <c r="H30" s="633"/>
      <c r="I30" s="508"/>
      <c r="J30" s="633"/>
      <c r="K30" s="508"/>
      <c r="L30" s="633"/>
      <c r="M30" s="549"/>
      <c r="N30" s="633"/>
      <c r="O30" s="508"/>
      <c r="P30" s="633"/>
      <c r="Q30" s="508"/>
      <c r="R30" s="633"/>
      <c r="S30" s="550"/>
    </row>
    <row r="31" spans="1:19" ht="14.4" customHeight="1" thickBot="1" x14ac:dyDescent="0.35">
      <c r="A31" s="637" t="s">
        <v>1473</v>
      </c>
      <c r="B31" s="635">
        <v>389186</v>
      </c>
      <c r="C31" s="515">
        <v>0.87396645033796683</v>
      </c>
      <c r="D31" s="635">
        <v>445310</v>
      </c>
      <c r="E31" s="515">
        <v>1</v>
      </c>
      <c r="F31" s="635">
        <v>530260</v>
      </c>
      <c r="G31" s="527">
        <v>1.1907659832476252</v>
      </c>
      <c r="H31" s="635"/>
      <c r="I31" s="515"/>
      <c r="J31" s="635"/>
      <c r="K31" s="515"/>
      <c r="L31" s="635"/>
      <c r="M31" s="527"/>
      <c r="N31" s="635"/>
      <c r="O31" s="515"/>
      <c r="P31" s="635"/>
      <c r="Q31" s="515"/>
      <c r="R31" s="635"/>
      <c r="S31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1500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46231</v>
      </c>
      <c r="G3" s="103">
        <f t="shared" si="0"/>
        <v>7555194</v>
      </c>
      <c r="H3" s="103"/>
      <c r="I3" s="103"/>
      <c r="J3" s="103">
        <f t="shared" si="0"/>
        <v>43608</v>
      </c>
      <c r="K3" s="103">
        <f t="shared" si="0"/>
        <v>7632108</v>
      </c>
      <c r="L3" s="103"/>
      <c r="M3" s="103"/>
      <c r="N3" s="103">
        <f t="shared" si="0"/>
        <v>51463</v>
      </c>
      <c r="O3" s="103">
        <f t="shared" si="0"/>
        <v>8730681</v>
      </c>
      <c r="P3" s="75">
        <f>IF(K3=0,0,O3/K3)</f>
        <v>1.1439409662441884</v>
      </c>
      <c r="Q3" s="104">
        <f>IF(N3=0,0,O3/N3)</f>
        <v>169.64967063715679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1474</v>
      </c>
      <c r="B6" s="585" t="s">
        <v>1371</v>
      </c>
      <c r="C6" s="585" t="s">
        <v>1351</v>
      </c>
      <c r="D6" s="585" t="s">
        <v>1375</v>
      </c>
      <c r="E6" s="585" t="s">
        <v>1376</v>
      </c>
      <c r="F6" s="116">
        <v>175</v>
      </c>
      <c r="G6" s="116">
        <v>36925</v>
      </c>
      <c r="H6" s="116">
        <v>1.7676767676767677</v>
      </c>
      <c r="I6" s="116">
        <v>211</v>
      </c>
      <c r="J6" s="116">
        <v>99</v>
      </c>
      <c r="K6" s="116">
        <v>20889</v>
      </c>
      <c r="L6" s="116">
        <v>1</v>
      </c>
      <c r="M6" s="116">
        <v>211</v>
      </c>
      <c r="N6" s="116">
        <v>116</v>
      </c>
      <c r="O6" s="116">
        <v>24592</v>
      </c>
      <c r="P6" s="590">
        <v>1.177270333668438</v>
      </c>
      <c r="Q6" s="598">
        <v>212</v>
      </c>
    </row>
    <row r="7" spans="1:17" ht="14.4" customHeight="1" x14ac:dyDescent="0.3">
      <c r="A7" s="507" t="s">
        <v>1474</v>
      </c>
      <c r="B7" s="508" t="s">
        <v>1371</v>
      </c>
      <c r="C7" s="508" t="s">
        <v>1351</v>
      </c>
      <c r="D7" s="508" t="s">
        <v>1377</v>
      </c>
      <c r="E7" s="508" t="s">
        <v>1376</v>
      </c>
      <c r="F7" s="512"/>
      <c r="G7" s="512"/>
      <c r="H7" s="512"/>
      <c r="I7" s="512"/>
      <c r="J7" s="512">
        <v>3</v>
      </c>
      <c r="K7" s="512">
        <v>261</v>
      </c>
      <c r="L7" s="512">
        <v>1</v>
      </c>
      <c r="M7" s="512">
        <v>87</v>
      </c>
      <c r="N7" s="512"/>
      <c r="O7" s="512"/>
      <c r="P7" s="549"/>
      <c r="Q7" s="513"/>
    </row>
    <row r="8" spans="1:17" ht="14.4" customHeight="1" x14ac:dyDescent="0.3">
      <c r="A8" s="507" t="s">
        <v>1474</v>
      </c>
      <c r="B8" s="508" t="s">
        <v>1371</v>
      </c>
      <c r="C8" s="508" t="s">
        <v>1351</v>
      </c>
      <c r="D8" s="508" t="s">
        <v>1378</v>
      </c>
      <c r="E8" s="508" t="s">
        <v>1379</v>
      </c>
      <c r="F8" s="512">
        <v>124</v>
      </c>
      <c r="G8" s="512">
        <v>37324</v>
      </c>
      <c r="H8" s="512">
        <v>0.33333333333333331</v>
      </c>
      <c r="I8" s="512">
        <v>301</v>
      </c>
      <c r="J8" s="512">
        <v>372</v>
      </c>
      <c r="K8" s="512">
        <v>111972</v>
      </c>
      <c r="L8" s="512">
        <v>1</v>
      </c>
      <c r="M8" s="512">
        <v>301</v>
      </c>
      <c r="N8" s="512">
        <v>426</v>
      </c>
      <c r="O8" s="512">
        <v>128652</v>
      </c>
      <c r="P8" s="549">
        <v>1.1489658128817919</v>
      </c>
      <c r="Q8" s="513">
        <v>302</v>
      </c>
    </row>
    <row r="9" spans="1:17" ht="14.4" customHeight="1" x14ac:dyDescent="0.3">
      <c r="A9" s="507" t="s">
        <v>1474</v>
      </c>
      <c r="B9" s="508" t="s">
        <v>1371</v>
      </c>
      <c r="C9" s="508" t="s">
        <v>1351</v>
      </c>
      <c r="D9" s="508" t="s">
        <v>1380</v>
      </c>
      <c r="E9" s="508" t="s">
        <v>1382</v>
      </c>
      <c r="F9" s="512">
        <v>3</v>
      </c>
      <c r="G9" s="512">
        <v>297</v>
      </c>
      <c r="H9" s="512">
        <v>0.2</v>
      </c>
      <c r="I9" s="512">
        <v>99</v>
      </c>
      <c r="J9" s="512">
        <v>15</v>
      </c>
      <c r="K9" s="512">
        <v>1485</v>
      </c>
      <c r="L9" s="512">
        <v>1</v>
      </c>
      <c r="M9" s="512">
        <v>99</v>
      </c>
      <c r="N9" s="512">
        <v>12</v>
      </c>
      <c r="O9" s="512">
        <v>1200</v>
      </c>
      <c r="P9" s="549">
        <v>0.80808080808080807</v>
      </c>
      <c r="Q9" s="513">
        <v>100</v>
      </c>
    </row>
    <row r="10" spans="1:17" ht="14.4" customHeight="1" x14ac:dyDescent="0.3">
      <c r="A10" s="507" t="s">
        <v>1474</v>
      </c>
      <c r="B10" s="508" t="s">
        <v>1371</v>
      </c>
      <c r="C10" s="508" t="s">
        <v>1351</v>
      </c>
      <c r="D10" s="508" t="s">
        <v>1383</v>
      </c>
      <c r="E10" s="508" t="s">
        <v>1384</v>
      </c>
      <c r="F10" s="512"/>
      <c r="G10" s="512"/>
      <c r="H10" s="512"/>
      <c r="I10" s="512"/>
      <c r="J10" s="512">
        <v>1</v>
      </c>
      <c r="K10" s="512">
        <v>232</v>
      </c>
      <c r="L10" s="512">
        <v>1</v>
      </c>
      <c r="M10" s="512">
        <v>232</v>
      </c>
      <c r="N10" s="512"/>
      <c r="O10" s="512"/>
      <c r="P10" s="549"/>
      <c r="Q10" s="513"/>
    </row>
    <row r="11" spans="1:17" ht="14.4" customHeight="1" x14ac:dyDescent="0.3">
      <c r="A11" s="507" t="s">
        <v>1474</v>
      </c>
      <c r="B11" s="508" t="s">
        <v>1371</v>
      </c>
      <c r="C11" s="508" t="s">
        <v>1351</v>
      </c>
      <c r="D11" s="508" t="s">
        <v>1385</v>
      </c>
      <c r="E11" s="508" t="s">
        <v>1386</v>
      </c>
      <c r="F11" s="512">
        <v>87</v>
      </c>
      <c r="G11" s="512">
        <v>11919</v>
      </c>
      <c r="H11" s="512">
        <v>0.73728813559322037</v>
      </c>
      <c r="I11" s="512">
        <v>137</v>
      </c>
      <c r="J11" s="512">
        <v>118</v>
      </c>
      <c r="K11" s="512">
        <v>16166</v>
      </c>
      <c r="L11" s="512">
        <v>1</v>
      </c>
      <c r="M11" s="512">
        <v>137</v>
      </c>
      <c r="N11" s="512">
        <v>124</v>
      </c>
      <c r="O11" s="512">
        <v>16988</v>
      </c>
      <c r="P11" s="549">
        <v>1.0508474576271187</v>
      </c>
      <c r="Q11" s="513">
        <v>137</v>
      </c>
    </row>
    <row r="12" spans="1:17" ht="14.4" customHeight="1" x14ac:dyDescent="0.3">
      <c r="A12" s="507" t="s">
        <v>1474</v>
      </c>
      <c r="B12" s="508" t="s">
        <v>1371</v>
      </c>
      <c r="C12" s="508" t="s">
        <v>1351</v>
      </c>
      <c r="D12" s="508" t="s">
        <v>1387</v>
      </c>
      <c r="E12" s="508" t="s">
        <v>1386</v>
      </c>
      <c r="F12" s="512"/>
      <c r="G12" s="512"/>
      <c r="H12" s="512"/>
      <c r="I12" s="512"/>
      <c r="J12" s="512">
        <v>3</v>
      </c>
      <c r="K12" s="512">
        <v>549</v>
      </c>
      <c r="L12" s="512">
        <v>1</v>
      </c>
      <c r="M12" s="512">
        <v>183</v>
      </c>
      <c r="N12" s="512"/>
      <c r="O12" s="512"/>
      <c r="P12" s="549"/>
      <c r="Q12" s="513"/>
    </row>
    <row r="13" spans="1:17" ht="14.4" customHeight="1" x14ac:dyDescent="0.3">
      <c r="A13" s="507" t="s">
        <v>1474</v>
      </c>
      <c r="B13" s="508" t="s">
        <v>1371</v>
      </c>
      <c r="C13" s="508" t="s">
        <v>1351</v>
      </c>
      <c r="D13" s="508" t="s">
        <v>1388</v>
      </c>
      <c r="E13" s="508" t="s">
        <v>1389</v>
      </c>
      <c r="F13" s="512">
        <v>1</v>
      </c>
      <c r="G13" s="512">
        <v>639</v>
      </c>
      <c r="H13" s="512">
        <v>0.33333333333333331</v>
      </c>
      <c r="I13" s="512">
        <v>639</v>
      </c>
      <c r="J13" s="512">
        <v>3</v>
      </c>
      <c r="K13" s="512">
        <v>1917</v>
      </c>
      <c r="L13" s="512">
        <v>1</v>
      </c>
      <c r="M13" s="512">
        <v>639</v>
      </c>
      <c r="N13" s="512">
        <v>1</v>
      </c>
      <c r="O13" s="512">
        <v>640</v>
      </c>
      <c r="P13" s="549">
        <v>0.33385498174230571</v>
      </c>
      <c r="Q13" s="513">
        <v>640</v>
      </c>
    </row>
    <row r="14" spans="1:17" ht="14.4" customHeight="1" x14ac:dyDescent="0.3">
      <c r="A14" s="507" t="s">
        <v>1474</v>
      </c>
      <c r="B14" s="508" t="s">
        <v>1371</v>
      </c>
      <c r="C14" s="508" t="s">
        <v>1351</v>
      </c>
      <c r="D14" s="508" t="s">
        <v>1390</v>
      </c>
      <c r="E14" s="508" t="s">
        <v>1391</v>
      </c>
      <c r="F14" s="512"/>
      <c r="G14" s="512"/>
      <c r="H14" s="512"/>
      <c r="I14" s="512"/>
      <c r="J14" s="512">
        <v>1</v>
      </c>
      <c r="K14" s="512">
        <v>608</v>
      </c>
      <c r="L14" s="512">
        <v>1</v>
      </c>
      <c r="M14" s="512">
        <v>608</v>
      </c>
      <c r="N14" s="512"/>
      <c r="O14" s="512"/>
      <c r="P14" s="549"/>
      <c r="Q14" s="513"/>
    </row>
    <row r="15" spans="1:17" ht="14.4" customHeight="1" x14ac:dyDescent="0.3">
      <c r="A15" s="507" t="s">
        <v>1474</v>
      </c>
      <c r="B15" s="508" t="s">
        <v>1371</v>
      </c>
      <c r="C15" s="508" t="s">
        <v>1351</v>
      </c>
      <c r="D15" s="508" t="s">
        <v>1393</v>
      </c>
      <c r="E15" s="508" t="s">
        <v>1394</v>
      </c>
      <c r="F15" s="512">
        <v>6</v>
      </c>
      <c r="G15" s="512">
        <v>1038</v>
      </c>
      <c r="H15" s="512">
        <v>0.375</v>
      </c>
      <c r="I15" s="512">
        <v>173</v>
      </c>
      <c r="J15" s="512">
        <v>16</v>
      </c>
      <c r="K15" s="512">
        <v>2768</v>
      </c>
      <c r="L15" s="512">
        <v>1</v>
      </c>
      <c r="M15" s="512">
        <v>173</v>
      </c>
      <c r="N15" s="512">
        <v>26</v>
      </c>
      <c r="O15" s="512">
        <v>4524</v>
      </c>
      <c r="P15" s="549">
        <v>1.6343930635838151</v>
      </c>
      <c r="Q15" s="513">
        <v>174</v>
      </c>
    </row>
    <row r="16" spans="1:17" ht="14.4" customHeight="1" x14ac:dyDescent="0.3">
      <c r="A16" s="507" t="s">
        <v>1474</v>
      </c>
      <c r="B16" s="508" t="s">
        <v>1371</v>
      </c>
      <c r="C16" s="508" t="s">
        <v>1351</v>
      </c>
      <c r="D16" s="508" t="s">
        <v>1395</v>
      </c>
      <c r="E16" s="508" t="s">
        <v>1396</v>
      </c>
      <c r="F16" s="512">
        <v>133</v>
      </c>
      <c r="G16" s="512">
        <v>51072</v>
      </c>
      <c r="H16" s="512">
        <v>1.00123507616303</v>
      </c>
      <c r="I16" s="512">
        <v>384</v>
      </c>
      <c r="J16" s="512">
        <v>147</v>
      </c>
      <c r="K16" s="512">
        <v>51009</v>
      </c>
      <c r="L16" s="512">
        <v>1</v>
      </c>
      <c r="M16" s="512">
        <v>347</v>
      </c>
      <c r="N16" s="512">
        <v>133</v>
      </c>
      <c r="O16" s="512">
        <v>46151</v>
      </c>
      <c r="P16" s="549">
        <v>0.90476190476190477</v>
      </c>
      <c r="Q16" s="513">
        <v>347</v>
      </c>
    </row>
    <row r="17" spans="1:17" ht="14.4" customHeight="1" x14ac:dyDescent="0.3">
      <c r="A17" s="507" t="s">
        <v>1474</v>
      </c>
      <c r="B17" s="508" t="s">
        <v>1371</v>
      </c>
      <c r="C17" s="508" t="s">
        <v>1351</v>
      </c>
      <c r="D17" s="508" t="s">
        <v>1397</v>
      </c>
      <c r="E17" s="508" t="s">
        <v>1398</v>
      </c>
      <c r="F17" s="512">
        <v>593</v>
      </c>
      <c r="G17" s="512">
        <v>10081</v>
      </c>
      <c r="H17" s="512">
        <v>1.010221465076661</v>
      </c>
      <c r="I17" s="512">
        <v>17</v>
      </c>
      <c r="J17" s="512">
        <v>587</v>
      </c>
      <c r="K17" s="512">
        <v>9979</v>
      </c>
      <c r="L17" s="512">
        <v>1</v>
      </c>
      <c r="M17" s="512">
        <v>17</v>
      </c>
      <c r="N17" s="512">
        <v>586</v>
      </c>
      <c r="O17" s="512">
        <v>9962</v>
      </c>
      <c r="P17" s="549">
        <v>0.99829642248722317</v>
      </c>
      <c r="Q17" s="513">
        <v>17</v>
      </c>
    </row>
    <row r="18" spans="1:17" ht="14.4" customHeight="1" x14ac:dyDescent="0.3">
      <c r="A18" s="507" t="s">
        <v>1474</v>
      </c>
      <c r="B18" s="508" t="s">
        <v>1371</v>
      </c>
      <c r="C18" s="508" t="s">
        <v>1351</v>
      </c>
      <c r="D18" s="508" t="s">
        <v>1397</v>
      </c>
      <c r="E18" s="508" t="s">
        <v>1399</v>
      </c>
      <c r="F18" s="512">
        <v>2</v>
      </c>
      <c r="G18" s="512">
        <v>34</v>
      </c>
      <c r="H18" s="512">
        <v>2</v>
      </c>
      <c r="I18" s="512">
        <v>17</v>
      </c>
      <c r="J18" s="512">
        <v>1</v>
      </c>
      <c r="K18" s="512">
        <v>17</v>
      </c>
      <c r="L18" s="512">
        <v>1</v>
      </c>
      <c r="M18" s="512">
        <v>17</v>
      </c>
      <c r="N18" s="512"/>
      <c r="O18" s="512"/>
      <c r="P18" s="549"/>
      <c r="Q18" s="513"/>
    </row>
    <row r="19" spans="1:17" ht="14.4" customHeight="1" x14ac:dyDescent="0.3">
      <c r="A19" s="507" t="s">
        <v>1474</v>
      </c>
      <c r="B19" s="508" t="s">
        <v>1371</v>
      </c>
      <c r="C19" s="508" t="s">
        <v>1351</v>
      </c>
      <c r="D19" s="508" t="s">
        <v>1400</v>
      </c>
      <c r="E19" s="508" t="s">
        <v>1401</v>
      </c>
      <c r="F19" s="512">
        <v>1</v>
      </c>
      <c r="G19" s="512">
        <v>273</v>
      </c>
      <c r="H19" s="512"/>
      <c r="I19" s="512">
        <v>273</v>
      </c>
      <c r="J19" s="512"/>
      <c r="K19" s="512"/>
      <c r="L19" s="512"/>
      <c r="M19" s="512"/>
      <c r="N19" s="512">
        <v>3</v>
      </c>
      <c r="O19" s="512">
        <v>822</v>
      </c>
      <c r="P19" s="549"/>
      <c r="Q19" s="513">
        <v>274</v>
      </c>
    </row>
    <row r="20" spans="1:17" ht="14.4" customHeight="1" x14ac:dyDescent="0.3">
      <c r="A20" s="507" t="s">
        <v>1474</v>
      </c>
      <c r="B20" s="508" t="s">
        <v>1371</v>
      </c>
      <c r="C20" s="508" t="s">
        <v>1351</v>
      </c>
      <c r="D20" s="508" t="s">
        <v>1400</v>
      </c>
      <c r="E20" s="508" t="s">
        <v>1402</v>
      </c>
      <c r="F20" s="512">
        <v>26</v>
      </c>
      <c r="G20" s="512">
        <v>7098</v>
      </c>
      <c r="H20" s="512"/>
      <c r="I20" s="512">
        <v>273</v>
      </c>
      <c r="J20" s="512"/>
      <c r="K20" s="512"/>
      <c r="L20" s="512"/>
      <c r="M20" s="512"/>
      <c r="N20" s="512">
        <v>23</v>
      </c>
      <c r="O20" s="512">
        <v>6302</v>
      </c>
      <c r="P20" s="549"/>
      <c r="Q20" s="513">
        <v>274</v>
      </c>
    </row>
    <row r="21" spans="1:17" ht="14.4" customHeight="1" x14ac:dyDescent="0.3">
      <c r="A21" s="507" t="s">
        <v>1474</v>
      </c>
      <c r="B21" s="508" t="s">
        <v>1371</v>
      </c>
      <c r="C21" s="508" t="s">
        <v>1351</v>
      </c>
      <c r="D21" s="508" t="s">
        <v>1403</v>
      </c>
      <c r="E21" s="508" t="s">
        <v>1404</v>
      </c>
      <c r="F21" s="512">
        <v>36</v>
      </c>
      <c r="G21" s="512">
        <v>5112</v>
      </c>
      <c r="H21" s="512">
        <v>1.3333333333333333</v>
      </c>
      <c r="I21" s="512">
        <v>142</v>
      </c>
      <c r="J21" s="512">
        <v>27</v>
      </c>
      <c r="K21" s="512">
        <v>3834</v>
      </c>
      <c r="L21" s="512">
        <v>1</v>
      </c>
      <c r="M21" s="512">
        <v>142</v>
      </c>
      <c r="N21" s="512">
        <v>29</v>
      </c>
      <c r="O21" s="512">
        <v>4118</v>
      </c>
      <c r="P21" s="549">
        <v>1.0740740740740742</v>
      </c>
      <c r="Q21" s="513">
        <v>142</v>
      </c>
    </row>
    <row r="22" spans="1:17" ht="14.4" customHeight="1" x14ac:dyDescent="0.3">
      <c r="A22" s="507" t="s">
        <v>1474</v>
      </c>
      <c r="B22" s="508" t="s">
        <v>1371</v>
      </c>
      <c r="C22" s="508" t="s">
        <v>1351</v>
      </c>
      <c r="D22" s="508" t="s">
        <v>1405</v>
      </c>
      <c r="E22" s="508" t="s">
        <v>1404</v>
      </c>
      <c r="F22" s="512">
        <v>87</v>
      </c>
      <c r="G22" s="512">
        <v>6786</v>
      </c>
      <c r="H22" s="512">
        <v>0.73728813559322037</v>
      </c>
      <c r="I22" s="512">
        <v>78</v>
      </c>
      <c r="J22" s="512">
        <v>118</v>
      </c>
      <c r="K22" s="512">
        <v>9204</v>
      </c>
      <c r="L22" s="512">
        <v>1</v>
      </c>
      <c r="M22" s="512">
        <v>78</v>
      </c>
      <c r="N22" s="512">
        <v>124</v>
      </c>
      <c r="O22" s="512">
        <v>9672</v>
      </c>
      <c r="P22" s="549">
        <v>1.0508474576271187</v>
      </c>
      <c r="Q22" s="513">
        <v>78</v>
      </c>
    </row>
    <row r="23" spans="1:17" ht="14.4" customHeight="1" x14ac:dyDescent="0.3">
      <c r="A23" s="507" t="s">
        <v>1474</v>
      </c>
      <c r="B23" s="508" t="s">
        <v>1371</v>
      </c>
      <c r="C23" s="508" t="s">
        <v>1351</v>
      </c>
      <c r="D23" s="508" t="s">
        <v>1406</v>
      </c>
      <c r="E23" s="508" t="s">
        <v>1407</v>
      </c>
      <c r="F23" s="512">
        <v>36</v>
      </c>
      <c r="G23" s="512">
        <v>11268</v>
      </c>
      <c r="H23" s="512">
        <v>1.3290870488322717</v>
      </c>
      <c r="I23" s="512">
        <v>313</v>
      </c>
      <c r="J23" s="512">
        <v>27</v>
      </c>
      <c r="K23" s="512">
        <v>8478</v>
      </c>
      <c r="L23" s="512">
        <v>1</v>
      </c>
      <c r="M23" s="512">
        <v>314</v>
      </c>
      <c r="N23" s="512">
        <v>29</v>
      </c>
      <c r="O23" s="512">
        <v>9106</v>
      </c>
      <c r="P23" s="549">
        <v>1.0740740740740742</v>
      </c>
      <c r="Q23" s="513">
        <v>314</v>
      </c>
    </row>
    <row r="24" spans="1:17" ht="14.4" customHeight="1" x14ac:dyDescent="0.3">
      <c r="A24" s="507" t="s">
        <v>1474</v>
      </c>
      <c r="B24" s="508" t="s">
        <v>1371</v>
      </c>
      <c r="C24" s="508" t="s">
        <v>1351</v>
      </c>
      <c r="D24" s="508" t="s">
        <v>1408</v>
      </c>
      <c r="E24" s="508" t="s">
        <v>1409</v>
      </c>
      <c r="F24" s="512">
        <v>249</v>
      </c>
      <c r="G24" s="512">
        <v>121512</v>
      </c>
      <c r="H24" s="512">
        <v>1.2348780487804878</v>
      </c>
      <c r="I24" s="512">
        <v>488</v>
      </c>
      <c r="J24" s="512">
        <v>300</v>
      </c>
      <c r="K24" s="512">
        <v>98400</v>
      </c>
      <c r="L24" s="512">
        <v>1</v>
      </c>
      <c r="M24" s="512">
        <v>328</v>
      </c>
      <c r="N24" s="512">
        <v>228</v>
      </c>
      <c r="O24" s="512">
        <v>74784</v>
      </c>
      <c r="P24" s="549">
        <v>0.76</v>
      </c>
      <c r="Q24" s="513">
        <v>328</v>
      </c>
    </row>
    <row r="25" spans="1:17" ht="14.4" customHeight="1" x14ac:dyDescent="0.3">
      <c r="A25" s="507" t="s">
        <v>1474</v>
      </c>
      <c r="B25" s="508" t="s">
        <v>1371</v>
      </c>
      <c r="C25" s="508" t="s">
        <v>1351</v>
      </c>
      <c r="D25" s="508" t="s">
        <v>1410</v>
      </c>
      <c r="E25" s="508" t="s">
        <v>1411</v>
      </c>
      <c r="F25" s="512">
        <v>269</v>
      </c>
      <c r="G25" s="512">
        <v>43847</v>
      </c>
      <c r="H25" s="512">
        <v>0.72117962466487939</v>
      </c>
      <c r="I25" s="512">
        <v>163</v>
      </c>
      <c r="J25" s="512">
        <v>373</v>
      </c>
      <c r="K25" s="512">
        <v>60799</v>
      </c>
      <c r="L25" s="512">
        <v>1</v>
      </c>
      <c r="M25" s="512">
        <v>163</v>
      </c>
      <c r="N25" s="512">
        <v>287</v>
      </c>
      <c r="O25" s="512">
        <v>46781</v>
      </c>
      <c r="P25" s="549">
        <v>0.76943699731903481</v>
      </c>
      <c r="Q25" s="513">
        <v>163</v>
      </c>
    </row>
    <row r="26" spans="1:17" ht="14.4" customHeight="1" x14ac:dyDescent="0.3">
      <c r="A26" s="507" t="s">
        <v>1474</v>
      </c>
      <c r="B26" s="508" t="s">
        <v>1371</v>
      </c>
      <c r="C26" s="508" t="s">
        <v>1351</v>
      </c>
      <c r="D26" s="508" t="s">
        <v>1416</v>
      </c>
      <c r="E26" s="508" t="s">
        <v>1376</v>
      </c>
      <c r="F26" s="512">
        <v>248</v>
      </c>
      <c r="G26" s="512">
        <v>17856</v>
      </c>
      <c r="H26" s="512">
        <v>0.70056497175141241</v>
      </c>
      <c r="I26" s="512">
        <v>72</v>
      </c>
      <c r="J26" s="512">
        <v>354</v>
      </c>
      <c r="K26" s="512">
        <v>25488</v>
      </c>
      <c r="L26" s="512">
        <v>1</v>
      </c>
      <c r="M26" s="512">
        <v>72</v>
      </c>
      <c r="N26" s="512">
        <v>261</v>
      </c>
      <c r="O26" s="512">
        <v>18792</v>
      </c>
      <c r="P26" s="549">
        <v>0.73728813559322037</v>
      </c>
      <c r="Q26" s="513">
        <v>72</v>
      </c>
    </row>
    <row r="27" spans="1:17" ht="14.4" customHeight="1" x14ac:dyDescent="0.3">
      <c r="A27" s="507" t="s">
        <v>1474</v>
      </c>
      <c r="B27" s="508" t="s">
        <v>1371</v>
      </c>
      <c r="C27" s="508" t="s">
        <v>1351</v>
      </c>
      <c r="D27" s="508" t="s">
        <v>1425</v>
      </c>
      <c r="E27" s="508" t="s">
        <v>1426</v>
      </c>
      <c r="F27" s="512">
        <v>7</v>
      </c>
      <c r="G27" s="512">
        <v>8477</v>
      </c>
      <c r="H27" s="512">
        <v>0.31818181818181818</v>
      </c>
      <c r="I27" s="512">
        <v>1211</v>
      </c>
      <c r="J27" s="512">
        <v>22</v>
      </c>
      <c r="K27" s="512">
        <v>26642</v>
      </c>
      <c r="L27" s="512">
        <v>1</v>
      </c>
      <c r="M27" s="512">
        <v>1211</v>
      </c>
      <c r="N27" s="512">
        <v>28</v>
      </c>
      <c r="O27" s="512">
        <v>33936</v>
      </c>
      <c r="P27" s="549">
        <v>1.2737782448765107</v>
      </c>
      <c r="Q27" s="513">
        <v>1212</v>
      </c>
    </row>
    <row r="28" spans="1:17" ht="14.4" customHeight="1" x14ac:dyDescent="0.3">
      <c r="A28" s="507" t="s">
        <v>1474</v>
      </c>
      <c r="B28" s="508" t="s">
        <v>1371</v>
      </c>
      <c r="C28" s="508" t="s">
        <v>1351</v>
      </c>
      <c r="D28" s="508" t="s">
        <v>1427</v>
      </c>
      <c r="E28" s="508" t="s">
        <v>1428</v>
      </c>
      <c r="F28" s="512">
        <v>1</v>
      </c>
      <c r="G28" s="512">
        <v>114</v>
      </c>
      <c r="H28" s="512">
        <v>1</v>
      </c>
      <c r="I28" s="512">
        <v>114</v>
      </c>
      <c r="J28" s="512">
        <v>1</v>
      </c>
      <c r="K28" s="512">
        <v>114</v>
      </c>
      <c r="L28" s="512">
        <v>1</v>
      </c>
      <c r="M28" s="512">
        <v>114</v>
      </c>
      <c r="N28" s="512"/>
      <c r="O28" s="512"/>
      <c r="P28" s="549"/>
      <c r="Q28" s="513"/>
    </row>
    <row r="29" spans="1:17" ht="14.4" customHeight="1" x14ac:dyDescent="0.3">
      <c r="A29" s="507" t="s">
        <v>1474</v>
      </c>
      <c r="B29" s="508" t="s">
        <v>1371</v>
      </c>
      <c r="C29" s="508" t="s">
        <v>1351</v>
      </c>
      <c r="D29" s="508" t="s">
        <v>1427</v>
      </c>
      <c r="E29" s="508" t="s">
        <v>1429</v>
      </c>
      <c r="F29" s="512">
        <v>3</v>
      </c>
      <c r="G29" s="512">
        <v>342</v>
      </c>
      <c r="H29" s="512">
        <v>0.2</v>
      </c>
      <c r="I29" s="512">
        <v>114</v>
      </c>
      <c r="J29" s="512">
        <v>15</v>
      </c>
      <c r="K29" s="512">
        <v>1710</v>
      </c>
      <c r="L29" s="512">
        <v>1</v>
      </c>
      <c r="M29" s="512">
        <v>114</v>
      </c>
      <c r="N29" s="512">
        <v>18</v>
      </c>
      <c r="O29" s="512">
        <v>2070</v>
      </c>
      <c r="P29" s="549">
        <v>1.2105263157894737</v>
      </c>
      <c r="Q29" s="513">
        <v>115</v>
      </c>
    </row>
    <row r="30" spans="1:17" ht="14.4" customHeight="1" x14ac:dyDescent="0.3">
      <c r="A30" s="507" t="s">
        <v>1474</v>
      </c>
      <c r="B30" s="508" t="s">
        <v>1371</v>
      </c>
      <c r="C30" s="508" t="s">
        <v>1351</v>
      </c>
      <c r="D30" s="508" t="s">
        <v>1430</v>
      </c>
      <c r="E30" s="508" t="s">
        <v>1431</v>
      </c>
      <c r="F30" s="512"/>
      <c r="G30" s="512"/>
      <c r="H30" s="512"/>
      <c r="I30" s="512"/>
      <c r="J30" s="512">
        <v>1</v>
      </c>
      <c r="K30" s="512">
        <v>347</v>
      </c>
      <c r="L30" s="512">
        <v>1</v>
      </c>
      <c r="M30" s="512">
        <v>347</v>
      </c>
      <c r="N30" s="512"/>
      <c r="O30" s="512"/>
      <c r="P30" s="549"/>
      <c r="Q30" s="513"/>
    </row>
    <row r="31" spans="1:17" ht="14.4" customHeight="1" x14ac:dyDescent="0.3">
      <c r="A31" s="507" t="s">
        <v>1474</v>
      </c>
      <c r="B31" s="508" t="s">
        <v>1371</v>
      </c>
      <c r="C31" s="508" t="s">
        <v>1351</v>
      </c>
      <c r="D31" s="508" t="s">
        <v>1437</v>
      </c>
      <c r="E31" s="508" t="s">
        <v>1438</v>
      </c>
      <c r="F31" s="512"/>
      <c r="G31" s="512"/>
      <c r="H31" s="512"/>
      <c r="I31" s="512"/>
      <c r="J31" s="512">
        <v>2</v>
      </c>
      <c r="K31" s="512">
        <v>2130</v>
      </c>
      <c r="L31" s="512">
        <v>1</v>
      </c>
      <c r="M31" s="512">
        <v>1065</v>
      </c>
      <c r="N31" s="512"/>
      <c r="O31" s="512"/>
      <c r="P31" s="549"/>
      <c r="Q31" s="513"/>
    </row>
    <row r="32" spans="1:17" ht="14.4" customHeight="1" x14ac:dyDescent="0.3">
      <c r="A32" s="507" t="s">
        <v>1475</v>
      </c>
      <c r="B32" s="508" t="s">
        <v>1371</v>
      </c>
      <c r="C32" s="508" t="s">
        <v>1351</v>
      </c>
      <c r="D32" s="508" t="s">
        <v>1375</v>
      </c>
      <c r="E32" s="508" t="s">
        <v>1376</v>
      </c>
      <c r="F32" s="512">
        <v>469</v>
      </c>
      <c r="G32" s="512">
        <v>98959</v>
      </c>
      <c r="H32" s="512">
        <v>0.75401929260450162</v>
      </c>
      <c r="I32" s="512">
        <v>211</v>
      </c>
      <c r="J32" s="512">
        <v>622</v>
      </c>
      <c r="K32" s="512">
        <v>131242</v>
      </c>
      <c r="L32" s="512">
        <v>1</v>
      </c>
      <c r="M32" s="512">
        <v>211</v>
      </c>
      <c r="N32" s="512">
        <v>538</v>
      </c>
      <c r="O32" s="512">
        <v>114056</v>
      </c>
      <c r="P32" s="549">
        <v>0.86905106596973525</v>
      </c>
      <c r="Q32" s="513">
        <v>212</v>
      </c>
    </row>
    <row r="33" spans="1:17" ht="14.4" customHeight="1" x14ac:dyDescent="0.3">
      <c r="A33" s="507" t="s">
        <v>1475</v>
      </c>
      <c r="B33" s="508" t="s">
        <v>1371</v>
      </c>
      <c r="C33" s="508" t="s">
        <v>1351</v>
      </c>
      <c r="D33" s="508" t="s">
        <v>1377</v>
      </c>
      <c r="E33" s="508" t="s">
        <v>1376</v>
      </c>
      <c r="F33" s="512">
        <v>18</v>
      </c>
      <c r="G33" s="512">
        <v>1566</v>
      </c>
      <c r="H33" s="512">
        <v>1.8</v>
      </c>
      <c r="I33" s="512">
        <v>87</v>
      </c>
      <c r="J33" s="512">
        <v>10</v>
      </c>
      <c r="K33" s="512">
        <v>870</v>
      </c>
      <c r="L33" s="512">
        <v>1</v>
      </c>
      <c r="M33" s="512">
        <v>87</v>
      </c>
      <c r="N33" s="512">
        <v>1</v>
      </c>
      <c r="O33" s="512">
        <v>87</v>
      </c>
      <c r="P33" s="549">
        <v>0.1</v>
      </c>
      <c r="Q33" s="513">
        <v>87</v>
      </c>
    </row>
    <row r="34" spans="1:17" ht="14.4" customHeight="1" x14ac:dyDescent="0.3">
      <c r="A34" s="507" t="s">
        <v>1475</v>
      </c>
      <c r="B34" s="508" t="s">
        <v>1371</v>
      </c>
      <c r="C34" s="508" t="s">
        <v>1351</v>
      </c>
      <c r="D34" s="508" t="s">
        <v>1378</v>
      </c>
      <c r="E34" s="508" t="s">
        <v>1379</v>
      </c>
      <c r="F34" s="512">
        <v>821</v>
      </c>
      <c r="G34" s="512">
        <v>247121</v>
      </c>
      <c r="H34" s="512">
        <v>1.3592715231788079</v>
      </c>
      <c r="I34" s="512">
        <v>301</v>
      </c>
      <c r="J34" s="512">
        <v>604</v>
      </c>
      <c r="K34" s="512">
        <v>181804</v>
      </c>
      <c r="L34" s="512">
        <v>1</v>
      </c>
      <c r="M34" s="512">
        <v>301</v>
      </c>
      <c r="N34" s="512">
        <v>959</v>
      </c>
      <c r="O34" s="512">
        <v>289618</v>
      </c>
      <c r="P34" s="549">
        <v>1.5930232558139534</v>
      </c>
      <c r="Q34" s="513">
        <v>302</v>
      </c>
    </row>
    <row r="35" spans="1:17" ht="14.4" customHeight="1" x14ac:dyDescent="0.3">
      <c r="A35" s="507" t="s">
        <v>1475</v>
      </c>
      <c r="B35" s="508" t="s">
        <v>1371</v>
      </c>
      <c r="C35" s="508" t="s">
        <v>1351</v>
      </c>
      <c r="D35" s="508" t="s">
        <v>1380</v>
      </c>
      <c r="E35" s="508" t="s">
        <v>1381</v>
      </c>
      <c r="F35" s="512">
        <v>3</v>
      </c>
      <c r="G35" s="512">
        <v>297</v>
      </c>
      <c r="H35" s="512">
        <v>0.33333333333333331</v>
      </c>
      <c r="I35" s="512">
        <v>99</v>
      </c>
      <c r="J35" s="512">
        <v>9</v>
      </c>
      <c r="K35" s="512">
        <v>891</v>
      </c>
      <c r="L35" s="512">
        <v>1</v>
      </c>
      <c r="M35" s="512">
        <v>99</v>
      </c>
      <c r="N35" s="512">
        <v>3</v>
      </c>
      <c r="O35" s="512">
        <v>300</v>
      </c>
      <c r="P35" s="549">
        <v>0.33670033670033672</v>
      </c>
      <c r="Q35" s="513">
        <v>100</v>
      </c>
    </row>
    <row r="36" spans="1:17" ht="14.4" customHeight="1" x14ac:dyDescent="0.3">
      <c r="A36" s="507" t="s">
        <v>1475</v>
      </c>
      <c r="B36" s="508" t="s">
        <v>1371</v>
      </c>
      <c r="C36" s="508" t="s">
        <v>1351</v>
      </c>
      <c r="D36" s="508" t="s">
        <v>1380</v>
      </c>
      <c r="E36" s="508" t="s">
        <v>1382</v>
      </c>
      <c r="F36" s="512">
        <v>15</v>
      </c>
      <c r="G36" s="512">
        <v>1485</v>
      </c>
      <c r="H36" s="512"/>
      <c r="I36" s="512">
        <v>99</v>
      </c>
      <c r="J36" s="512"/>
      <c r="K36" s="512"/>
      <c r="L36" s="512"/>
      <c r="M36" s="512"/>
      <c r="N36" s="512">
        <v>15</v>
      </c>
      <c r="O36" s="512">
        <v>1500</v>
      </c>
      <c r="P36" s="549"/>
      <c r="Q36" s="513">
        <v>100</v>
      </c>
    </row>
    <row r="37" spans="1:17" ht="14.4" customHeight="1" x14ac:dyDescent="0.3">
      <c r="A37" s="507" t="s">
        <v>1475</v>
      </c>
      <c r="B37" s="508" t="s">
        <v>1371</v>
      </c>
      <c r="C37" s="508" t="s">
        <v>1351</v>
      </c>
      <c r="D37" s="508" t="s">
        <v>1383</v>
      </c>
      <c r="E37" s="508" t="s">
        <v>1384</v>
      </c>
      <c r="F37" s="512"/>
      <c r="G37" s="512"/>
      <c r="H37" s="512"/>
      <c r="I37" s="512"/>
      <c r="J37" s="512"/>
      <c r="K37" s="512"/>
      <c r="L37" s="512"/>
      <c r="M37" s="512"/>
      <c r="N37" s="512">
        <v>1</v>
      </c>
      <c r="O37" s="512">
        <v>232</v>
      </c>
      <c r="P37" s="549"/>
      <c r="Q37" s="513">
        <v>232</v>
      </c>
    </row>
    <row r="38" spans="1:17" ht="14.4" customHeight="1" x14ac:dyDescent="0.3">
      <c r="A38" s="507" t="s">
        <v>1475</v>
      </c>
      <c r="B38" s="508" t="s">
        <v>1371</v>
      </c>
      <c r="C38" s="508" t="s">
        <v>1351</v>
      </c>
      <c r="D38" s="508" t="s">
        <v>1385</v>
      </c>
      <c r="E38" s="508" t="s">
        <v>1386</v>
      </c>
      <c r="F38" s="512">
        <v>158</v>
      </c>
      <c r="G38" s="512">
        <v>21646</v>
      </c>
      <c r="H38" s="512">
        <v>1.0896551724137931</v>
      </c>
      <c r="I38" s="512">
        <v>137</v>
      </c>
      <c r="J38" s="512">
        <v>145</v>
      </c>
      <c r="K38" s="512">
        <v>19865</v>
      </c>
      <c r="L38" s="512">
        <v>1</v>
      </c>
      <c r="M38" s="512">
        <v>137</v>
      </c>
      <c r="N38" s="512">
        <v>143</v>
      </c>
      <c r="O38" s="512">
        <v>19591</v>
      </c>
      <c r="P38" s="549">
        <v>0.98620689655172411</v>
      </c>
      <c r="Q38" s="513">
        <v>137</v>
      </c>
    </row>
    <row r="39" spans="1:17" ht="14.4" customHeight="1" x14ac:dyDescent="0.3">
      <c r="A39" s="507" t="s">
        <v>1475</v>
      </c>
      <c r="B39" s="508" t="s">
        <v>1371</v>
      </c>
      <c r="C39" s="508" t="s">
        <v>1351</v>
      </c>
      <c r="D39" s="508" t="s">
        <v>1387</v>
      </c>
      <c r="E39" s="508" t="s">
        <v>1386</v>
      </c>
      <c r="F39" s="512">
        <v>5</v>
      </c>
      <c r="G39" s="512">
        <v>915</v>
      </c>
      <c r="H39" s="512">
        <v>1</v>
      </c>
      <c r="I39" s="512">
        <v>183</v>
      </c>
      <c r="J39" s="512">
        <v>5</v>
      </c>
      <c r="K39" s="512">
        <v>915</v>
      </c>
      <c r="L39" s="512">
        <v>1</v>
      </c>
      <c r="M39" s="512">
        <v>183</v>
      </c>
      <c r="N39" s="512">
        <v>1</v>
      </c>
      <c r="O39" s="512">
        <v>184</v>
      </c>
      <c r="P39" s="549">
        <v>0.20109289617486339</v>
      </c>
      <c r="Q39" s="513">
        <v>184</v>
      </c>
    </row>
    <row r="40" spans="1:17" ht="14.4" customHeight="1" x14ac:dyDescent="0.3">
      <c r="A40" s="507" t="s">
        <v>1475</v>
      </c>
      <c r="B40" s="508" t="s">
        <v>1371</v>
      </c>
      <c r="C40" s="508" t="s">
        <v>1351</v>
      </c>
      <c r="D40" s="508" t="s">
        <v>1388</v>
      </c>
      <c r="E40" s="508" t="s">
        <v>1389</v>
      </c>
      <c r="F40" s="512">
        <v>1</v>
      </c>
      <c r="G40" s="512">
        <v>639</v>
      </c>
      <c r="H40" s="512"/>
      <c r="I40" s="512">
        <v>639</v>
      </c>
      <c r="J40" s="512"/>
      <c r="K40" s="512"/>
      <c r="L40" s="512"/>
      <c r="M40" s="512"/>
      <c r="N40" s="512">
        <v>2</v>
      </c>
      <c r="O40" s="512">
        <v>1280</v>
      </c>
      <c r="P40" s="549"/>
      <c r="Q40" s="513">
        <v>640</v>
      </c>
    </row>
    <row r="41" spans="1:17" ht="14.4" customHeight="1" x14ac:dyDescent="0.3">
      <c r="A41" s="507" t="s">
        <v>1475</v>
      </c>
      <c r="B41" s="508" t="s">
        <v>1371</v>
      </c>
      <c r="C41" s="508" t="s">
        <v>1351</v>
      </c>
      <c r="D41" s="508" t="s">
        <v>1390</v>
      </c>
      <c r="E41" s="508" t="s">
        <v>1391</v>
      </c>
      <c r="F41" s="512"/>
      <c r="G41" s="512"/>
      <c r="H41" s="512"/>
      <c r="I41" s="512"/>
      <c r="J41" s="512">
        <v>2</v>
      </c>
      <c r="K41" s="512">
        <v>1216</v>
      </c>
      <c r="L41" s="512">
        <v>1</v>
      </c>
      <c r="M41" s="512">
        <v>608</v>
      </c>
      <c r="N41" s="512"/>
      <c r="O41" s="512"/>
      <c r="P41" s="549"/>
      <c r="Q41" s="513"/>
    </row>
    <row r="42" spans="1:17" ht="14.4" customHeight="1" x14ac:dyDescent="0.3">
      <c r="A42" s="507" t="s">
        <v>1475</v>
      </c>
      <c r="B42" s="508" t="s">
        <v>1371</v>
      </c>
      <c r="C42" s="508" t="s">
        <v>1351</v>
      </c>
      <c r="D42" s="508" t="s">
        <v>1390</v>
      </c>
      <c r="E42" s="508" t="s">
        <v>1392</v>
      </c>
      <c r="F42" s="512"/>
      <c r="G42" s="512"/>
      <c r="H42" s="512"/>
      <c r="I42" s="512"/>
      <c r="J42" s="512">
        <v>1</v>
      </c>
      <c r="K42" s="512">
        <v>608</v>
      </c>
      <c r="L42" s="512">
        <v>1</v>
      </c>
      <c r="M42" s="512">
        <v>608</v>
      </c>
      <c r="N42" s="512"/>
      <c r="O42" s="512"/>
      <c r="P42" s="549"/>
      <c r="Q42" s="513"/>
    </row>
    <row r="43" spans="1:17" ht="14.4" customHeight="1" x14ac:dyDescent="0.3">
      <c r="A43" s="507" t="s">
        <v>1475</v>
      </c>
      <c r="B43" s="508" t="s">
        <v>1371</v>
      </c>
      <c r="C43" s="508" t="s">
        <v>1351</v>
      </c>
      <c r="D43" s="508" t="s">
        <v>1393</v>
      </c>
      <c r="E43" s="508" t="s">
        <v>1394</v>
      </c>
      <c r="F43" s="512">
        <v>23</v>
      </c>
      <c r="G43" s="512">
        <v>3979</v>
      </c>
      <c r="H43" s="512">
        <v>0.88461538461538458</v>
      </c>
      <c r="I43" s="512">
        <v>173</v>
      </c>
      <c r="J43" s="512">
        <v>26</v>
      </c>
      <c r="K43" s="512">
        <v>4498</v>
      </c>
      <c r="L43" s="512">
        <v>1</v>
      </c>
      <c r="M43" s="512">
        <v>173</v>
      </c>
      <c r="N43" s="512">
        <v>37</v>
      </c>
      <c r="O43" s="512">
        <v>6438</v>
      </c>
      <c r="P43" s="549">
        <v>1.4313028012449978</v>
      </c>
      <c r="Q43" s="513">
        <v>174</v>
      </c>
    </row>
    <row r="44" spans="1:17" ht="14.4" customHeight="1" x14ac:dyDescent="0.3">
      <c r="A44" s="507" t="s">
        <v>1475</v>
      </c>
      <c r="B44" s="508" t="s">
        <v>1371</v>
      </c>
      <c r="C44" s="508" t="s">
        <v>1351</v>
      </c>
      <c r="D44" s="508" t="s">
        <v>1397</v>
      </c>
      <c r="E44" s="508" t="s">
        <v>1398</v>
      </c>
      <c r="F44" s="512">
        <v>319</v>
      </c>
      <c r="G44" s="512">
        <v>5423</v>
      </c>
      <c r="H44" s="512">
        <v>31.9</v>
      </c>
      <c r="I44" s="512">
        <v>17</v>
      </c>
      <c r="J44" s="512">
        <v>10</v>
      </c>
      <c r="K44" s="512">
        <v>170</v>
      </c>
      <c r="L44" s="512">
        <v>1</v>
      </c>
      <c r="M44" s="512">
        <v>17</v>
      </c>
      <c r="N44" s="512">
        <v>303</v>
      </c>
      <c r="O44" s="512">
        <v>5151</v>
      </c>
      <c r="P44" s="549">
        <v>30.3</v>
      </c>
      <c r="Q44" s="513">
        <v>17</v>
      </c>
    </row>
    <row r="45" spans="1:17" ht="14.4" customHeight="1" x14ac:dyDescent="0.3">
      <c r="A45" s="507" t="s">
        <v>1475</v>
      </c>
      <c r="B45" s="508" t="s">
        <v>1371</v>
      </c>
      <c r="C45" s="508" t="s">
        <v>1351</v>
      </c>
      <c r="D45" s="508" t="s">
        <v>1397</v>
      </c>
      <c r="E45" s="508" t="s">
        <v>1399</v>
      </c>
      <c r="F45" s="512"/>
      <c r="G45" s="512"/>
      <c r="H45" s="512"/>
      <c r="I45" s="512"/>
      <c r="J45" s="512">
        <v>1</v>
      </c>
      <c r="K45" s="512">
        <v>17</v>
      </c>
      <c r="L45" s="512">
        <v>1</v>
      </c>
      <c r="M45" s="512">
        <v>17</v>
      </c>
      <c r="N45" s="512">
        <v>1</v>
      </c>
      <c r="O45" s="512">
        <v>17</v>
      </c>
      <c r="P45" s="549">
        <v>1</v>
      </c>
      <c r="Q45" s="513">
        <v>17</v>
      </c>
    </row>
    <row r="46" spans="1:17" ht="14.4" customHeight="1" x14ac:dyDescent="0.3">
      <c r="A46" s="507" t="s">
        <v>1475</v>
      </c>
      <c r="B46" s="508" t="s">
        <v>1371</v>
      </c>
      <c r="C46" s="508" t="s">
        <v>1351</v>
      </c>
      <c r="D46" s="508" t="s">
        <v>1400</v>
      </c>
      <c r="E46" s="508" t="s">
        <v>1401</v>
      </c>
      <c r="F46" s="512">
        <v>1</v>
      </c>
      <c r="G46" s="512">
        <v>273</v>
      </c>
      <c r="H46" s="512"/>
      <c r="I46" s="512">
        <v>273</v>
      </c>
      <c r="J46" s="512"/>
      <c r="K46" s="512"/>
      <c r="L46" s="512"/>
      <c r="M46" s="512"/>
      <c r="N46" s="512"/>
      <c r="O46" s="512"/>
      <c r="P46" s="549"/>
      <c r="Q46" s="513"/>
    </row>
    <row r="47" spans="1:17" ht="14.4" customHeight="1" x14ac:dyDescent="0.3">
      <c r="A47" s="507" t="s">
        <v>1475</v>
      </c>
      <c r="B47" s="508" t="s">
        <v>1371</v>
      </c>
      <c r="C47" s="508" t="s">
        <v>1351</v>
      </c>
      <c r="D47" s="508" t="s">
        <v>1400</v>
      </c>
      <c r="E47" s="508" t="s">
        <v>1402</v>
      </c>
      <c r="F47" s="512">
        <v>107</v>
      </c>
      <c r="G47" s="512">
        <v>29211</v>
      </c>
      <c r="H47" s="512"/>
      <c r="I47" s="512">
        <v>273</v>
      </c>
      <c r="J47" s="512"/>
      <c r="K47" s="512"/>
      <c r="L47" s="512"/>
      <c r="M47" s="512"/>
      <c r="N47" s="512">
        <v>138</v>
      </c>
      <c r="O47" s="512">
        <v>37812</v>
      </c>
      <c r="P47" s="549"/>
      <c r="Q47" s="513">
        <v>274</v>
      </c>
    </row>
    <row r="48" spans="1:17" ht="14.4" customHeight="1" x14ac:dyDescent="0.3">
      <c r="A48" s="507" t="s">
        <v>1475</v>
      </c>
      <c r="B48" s="508" t="s">
        <v>1371</v>
      </c>
      <c r="C48" s="508" t="s">
        <v>1351</v>
      </c>
      <c r="D48" s="508" t="s">
        <v>1403</v>
      </c>
      <c r="E48" s="508" t="s">
        <v>1404</v>
      </c>
      <c r="F48" s="512">
        <v>141</v>
      </c>
      <c r="G48" s="512">
        <v>20022</v>
      </c>
      <c r="H48" s="512">
        <v>0.82456140350877194</v>
      </c>
      <c r="I48" s="512">
        <v>142</v>
      </c>
      <c r="J48" s="512">
        <v>171</v>
      </c>
      <c r="K48" s="512">
        <v>24282</v>
      </c>
      <c r="L48" s="512">
        <v>1</v>
      </c>
      <c r="M48" s="512">
        <v>142</v>
      </c>
      <c r="N48" s="512">
        <v>151</v>
      </c>
      <c r="O48" s="512">
        <v>21442</v>
      </c>
      <c r="P48" s="549">
        <v>0.88304093567251463</v>
      </c>
      <c r="Q48" s="513">
        <v>142</v>
      </c>
    </row>
    <row r="49" spans="1:17" ht="14.4" customHeight="1" x14ac:dyDescent="0.3">
      <c r="A49" s="507" t="s">
        <v>1475</v>
      </c>
      <c r="B49" s="508" t="s">
        <v>1371</v>
      </c>
      <c r="C49" s="508" t="s">
        <v>1351</v>
      </c>
      <c r="D49" s="508" t="s">
        <v>1405</v>
      </c>
      <c r="E49" s="508" t="s">
        <v>1404</v>
      </c>
      <c r="F49" s="512">
        <v>158</v>
      </c>
      <c r="G49" s="512">
        <v>12324</v>
      </c>
      <c r="H49" s="512">
        <v>1.0896551724137931</v>
      </c>
      <c r="I49" s="512">
        <v>78</v>
      </c>
      <c r="J49" s="512">
        <v>145</v>
      </c>
      <c r="K49" s="512">
        <v>11310</v>
      </c>
      <c r="L49" s="512">
        <v>1</v>
      </c>
      <c r="M49" s="512">
        <v>78</v>
      </c>
      <c r="N49" s="512">
        <v>143</v>
      </c>
      <c r="O49" s="512">
        <v>11154</v>
      </c>
      <c r="P49" s="549">
        <v>0.98620689655172411</v>
      </c>
      <c r="Q49" s="513">
        <v>78</v>
      </c>
    </row>
    <row r="50" spans="1:17" ht="14.4" customHeight="1" x14ac:dyDescent="0.3">
      <c r="A50" s="507" t="s">
        <v>1475</v>
      </c>
      <c r="B50" s="508" t="s">
        <v>1371</v>
      </c>
      <c r="C50" s="508" t="s">
        <v>1351</v>
      </c>
      <c r="D50" s="508" t="s">
        <v>1406</v>
      </c>
      <c r="E50" s="508" t="s">
        <v>1407</v>
      </c>
      <c r="F50" s="512">
        <v>141</v>
      </c>
      <c r="G50" s="512">
        <v>44133</v>
      </c>
      <c r="H50" s="512">
        <v>0.81715671752332986</v>
      </c>
      <c r="I50" s="512">
        <v>313</v>
      </c>
      <c r="J50" s="512">
        <v>172</v>
      </c>
      <c r="K50" s="512">
        <v>54008</v>
      </c>
      <c r="L50" s="512">
        <v>1</v>
      </c>
      <c r="M50" s="512">
        <v>314</v>
      </c>
      <c r="N50" s="512">
        <v>151</v>
      </c>
      <c r="O50" s="512">
        <v>47414</v>
      </c>
      <c r="P50" s="549">
        <v>0.87790697674418605</v>
      </c>
      <c r="Q50" s="513">
        <v>314</v>
      </c>
    </row>
    <row r="51" spans="1:17" ht="14.4" customHeight="1" x14ac:dyDescent="0.3">
      <c r="A51" s="507" t="s">
        <v>1475</v>
      </c>
      <c r="B51" s="508" t="s">
        <v>1371</v>
      </c>
      <c r="C51" s="508" t="s">
        <v>1351</v>
      </c>
      <c r="D51" s="508" t="s">
        <v>1408</v>
      </c>
      <c r="E51" s="508" t="s">
        <v>1409</v>
      </c>
      <c r="F51" s="512"/>
      <c r="G51" s="512"/>
      <c r="H51" s="512"/>
      <c r="I51" s="512"/>
      <c r="J51" s="512"/>
      <c r="K51" s="512"/>
      <c r="L51" s="512"/>
      <c r="M51" s="512"/>
      <c r="N51" s="512">
        <v>1</v>
      </c>
      <c r="O51" s="512">
        <v>328</v>
      </c>
      <c r="P51" s="549"/>
      <c r="Q51" s="513">
        <v>328</v>
      </c>
    </row>
    <row r="52" spans="1:17" ht="14.4" customHeight="1" x14ac:dyDescent="0.3">
      <c r="A52" s="507" t="s">
        <v>1475</v>
      </c>
      <c r="B52" s="508" t="s">
        <v>1371</v>
      </c>
      <c r="C52" s="508" t="s">
        <v>1351</v>
      </c>
      <c r="D52" s="508" t="s">
        <v>1410</v>
      </c>
      <c r="E52" s="508" t="s">
        <v>1411</v>
      </c>
      <c r="F52" s="512">
        <v>88</v>
      </c>
      <c r="G52" s="512">
        <v>14344</v>
      </c>
      <c r="H52" s="512">
        <v>0.3235294117647059</v>
      </c>
      <c r="I52" s="512">
        <v>163</v>
      </c>
      <c r="J52" s="512">
        <v>272</v>
      </c>
      <c r="K52" s="512">
        <v>44336</v>
      </c>
      <c r="L52" s="512">
        <v>1</v>
      </c>
      <c r="M52" s="512">
        <v>163</v>
      </c>
      <c r="N52" s="512">
        <v>137</v>
      </c>
      <c r="O52" s="512">
        <v>22331</v>
      </c>
      <c r="P52" s="549">
        <v>0.50367647058823528</v>
      </c>
      <c r="Q52" s="513">
        <v>163</v>
      </c>
    </row>
    <row r="53" spans="1:17" ht="14.4" customHeight="1" x14ac:dyDescent="0.3">
      <c r="A53" s="507" t="s">
        <v>1475</v>
      </c>
      <c r="B53" s="508" t="s">
        <v>1371</v>
      </c>
      <c r="C53" s="508" t="s">
        <v>1351</v>
      </c>
      <c r="D53" s="508" t="s">
        <v>1410</v>
      </c>
      <c r="E53" s="508" t="s">
        <v>1412</v>
      </c>
      <c r="F53" s="512"/>
      <c r="G53" s="512"/>
      <c r="H53" s="512"/>
      <c r="I53" s="512"/>
      <c r="J53" s="512"/>
      <c r="K53" s="512"/>
      <c r="L53" s="512"/>
      <c r="M53" s="512"/>
      <c r="N53" s="512">
        <v>1</v>
      </c>
      <c r="O53" s="512">
        <v>163</v>
      </c>
      <c r="P53" s="549"/>
      <c r="Q53" s="513">
        <v>163</v>
      </c>
    </row>
    <row r="54" spans="1:17" ht="14.4" customHeight="1" x14ac:dyDescent="0.3">
      <c r="A54" s="507" t="s">
        <v>1475</v>
      </c>
      <c r="B54" s="508" t="s">
        <v>1371</v>
      </c>
      <c r="C54" s="508" t="s">
        <v>1351</v>
      </c>
      <c r="D54" s="508" t="s">
        <v>1416</v>
      </c>
      <c r="E54" s="508" t="s">
        <v>1376</v>
      </c>
      <c r="F54" s="512">
        <v>526</v>
      </c>
      <c r="G54" s="512">
        <v>37872</v>
      </c>
      <c r="H54" s="512">
        <v>1.1484716157205239</v>
      </c>
      <c r="I54" s="512">
        <v>72</v>
      </c>
      <c r="J54" s="512">
        <v>458</v>
      </c>
      <c r="K54" s="512">
        <v>32976</v>
      </c>
      <c r="L54" s="512">
        <v>1</v>
      </c>
      <c r="M54" s="512">
        <v>72</v>
      </c>
      <c r="N54" s="512">
        <v>526</v>
      </c>
      <c r="O54" s="512">
        <v>37872</v>
      </c>
      <c r="P54" s="549">
        <v>1.1484716157205239</v>
      </c>
      <c r="Q54" s="513">
        <v>72</v>
      </c>
    </row>
    <row r="55" spans="1:17" ht="14.4" customHeight="1" x14ac:dyDescent="0.3">
      <c r="A55" s="507" t="s">
        <v>1475</v>
      </c>
      <c r="B55" s="508" t="s">
        <v>1371</v>
      </c>
      <c r="C55" s="508" t="s">
        <v>1351</v>
      </c>
      <c r="D55" s="508" t="s">
        <v>1422</v>
      </c>
      <c r="E55" s="508" t="s">
        <v>1423</v>
      </c>
      <c r="F55" s="512">
        <v>9</v>
      </c>
      <c r="G55" s="512">
        <v>2061</v>
      </c>
      <c r="H55" s="512">
        <v>8.9608695652173918</v>
      </c>
      <c r="I55" s="512">
        <v>229</v>
      </c>
      <c r="J55" s="512">
        <v>1</v>
      </c>
      <c r="K55" s="512">
        <v>230</v>
      </c>
      <c r="L55" s="512">
        <v>1</v>
      </c>
      <c r="M55" s="512">
        <v>230</v>
      </c>
      <c r="N55" s="512"/>
      <c r="O55" s="512"/>
      <c r="P55" s="549"/>
      <c r="Q55" s="513"/>
    </row>
    <row r="56" spans="1:17" ht="14.4" customHeight="1" x14ac:dyDescent="0.3">
      <c r="A56" s="507" t="s">
        <v>1475</v>
      </c>
      <c r="B56" s="508" t="s">
        <v>1371</v>
      </c>
      <c r="C56" s="508" t="s">
        <v>1351</v>
      </c>
      <c r="D56" s="508" t="s">
        <v>1422</v>
      </c>
      <c r="E56" s="508" t="s">
        <v>1424</v>
      </c>
      <c r="F56" s="512">
        <v>7</v>
      </c>
      <c r="G56" s="512">
        <v>1603</v>
      </c>
      <c r="H56" s="512"/>
      <c r="I56" s="512">
        <v>229</v>
      </c>
      <c r="J56" s="512"/>
      <c r="K56" s="512"/>
      <c r="L56" s="512"/>
      <c r="M56" s="512"/>
      <c r="N56" s="512"/>
      <c r="O56" s="512"/>
      <c r="P56" s="549"/>
      <c r="Q56" s="513"/>
    </row>
    <row r="57" spans="1:17" ht="14.4" customHeight="1" x14ac:dyDescent="0.3">
      <c r="A57" s="507" t="s">
        <v>1475</v>
      </c>
      <c r="B57" s="508" t="s">
        <v>1371</v>
      </c>
      <c r="C57" s="508" t="s">
        <v>1351</v>
      </c>
      <c r="D57" s="508" t="s">
        <v>1425</v>
      </c>
      <c r="E57" s="508" t="s">
        <v>1426</v>
      </c>
      <c r="F57" s="512">
        <v>26</v>
      </c>
      <c r="G57" s="512">
        <v>31486</v>
      </c>
      <c r="H57" s="512">
        <v>1.0833333333333333</v>
      </c>
      <c r="I57" s="512">
        <v>1211</v>
      </c>
      <c r="J57" s="512">
        <v>24</v>
      </c>
      <c r="K57" s="512">
        <v>29064</v>
      </c>
      <c r="L57" s="512">
        <v>1</v>
      </c>
      <c r="M57" s="512">
        <v>1211</v>
      </c>
      <c r="N57" s="512">
        <v>31</v>
      </c>
      <c r="O57" s="512">
        <v>37572</v>
      </c>
      <c r="P57" s="549">
        <v>1.2927332782824112</v>
      </c>
      <c r="Q57" s="513">
        <v>1212</v>
      </c>
    </row>
    <row r="58" spans="1:17" ht="14.4" customHeight="1" x14ac:dyDescent="0.3">
      <c r="A58" s="507" t="s">
        <v>1475</v>
      </c>
      <c r="B58" s="508" t="s">
        <v>1371</v>
      </c>
      <c r="C58" s="508" t="s">
        <v>1351</v>
      </c>
      <c r="D58" s="508" t="s">
        <v>1427</v>
      </c>
      <c r="E58" s="508" t="s">
        <v>1428</v>
      </c>
      <c r="F58" s="512"/>
      <c r="G58" s="512"/>
      <c r="H58" s="512"/>
      <c r="I58" s="512"/>
      <c r="J58" s="512">
        <v>5</v>
      </c>
      <c r="K58" s="512">
        <v>570</v>
      </c>
      <c r="L58" s="512">
        <v>1</v>
      </c>
      <c r="M58" s="512">
        <v>114</v>
      </c>
      <c r="N58" s="512"/>
      <c r="O58" s="512"/>
      <c r="P58" s="549"/>
      <c r="Q58" s="513"/>
    </row>
    <row r="59" spans="1:17" ht="14.4" customHeight="1" x14ac:dyDescent="0.3">
      <c r="A59" s="507" t="s">
        <v>1475</v>
      </c>
      <c r="B59" s="508" t="s">
        <v>1371</v>
      </c>
      <c r="C59" s="508" t="s">
        <v>1351</v>
      </c>
      <c r="D59" s="508" t="s">
        <v>1427</v>
      </c>
      <c r="E59" s="508" t="s">
        <v>1429</v>
      </c>
      <c r="F59" s="512">
        <v>20</v>
      </c>
      <c r="G59" s="512">
        <v>2280</v>
      </c>
      <c r="H59" s="512">
        <v>1.1111111111111112</v>
      </c>
      <c r="I59" s="512">
        <v>114</v>
      </c>
      <c r="J59" s="512">
        <v>18</v>
      </c>
      <c r="K59" s="512">
        <v>2052</v>
      </c>
      <c r="L59" s="512">
        <v>1</v>
      </c>
      <c r="M59" s="512">
        <v>114</v>
      </c>
      <c r="N59" s="512">
        <v>22</v>
      </c>
      <c r="O59" s="512">
        <v>2530</v>
      </c>
      <c r="P59" s="549">
        <v>1.232943469785575</v>
      </c>
      <c r="Q59" s="513">
        <v>115</v>
      </c>
    </row>
    <row r="60" spans="1:17" ht="14.4" customHeight="1" x14ac:dyDescent="0.3">
      <c r="A60" s="507" t="s">
        <v>1475</v>
      </c>
      <c r="B60" s="508" t="s">
        <v>1371</v>
      </c>
      <c r="C60" s="508" t="s">
        <v>1351</v>
      </c>
      <c r="D60" s="508" t="s">
        <v>1430</v>
      </c>
      <c r="E60" s="508" t="s">
        <v>1431</v>
      </c>
      <c r="F60" s="512">
        <v>4</v>
      </c>
      <c r="G60" s="512">
        <v>1384</v>
      </c>
      <c r="H60" s="512">
        <v>1.994236311239193</v>
      </c>
      <c r="I60" s="512">
        <v>346</v>
      </c>
      <c r="J60" s="512">
        <v>2</v>
      </c>
      <c r="K60" s="512">
        <v>694</v>
      </c>
      <c r="L60" s="512">
        <v>1</v>
      </c>
      <c r="M60" s="512">
        <v>347</v>
      </c>
      <c r="N60" s="512"/>
      <c r="O60" s="512"/>
      <c r="P60" s="549"/>
      <c r="Q60" s="513"/>
    </row>
    <row r="61" spans="1:17" ht="14.4" customHeight="1" x14ac:dyDescent="0.3">
      <c r="A61" s="507" t="s">
        <v>1475</v>
      </c>
      <c r="B61" s="508" t="s">
        <v>1371</v>
      </c>
      <c r="C61" s="508" t="s">
        <v>1351</v>
      </c>
      <c r="D61" s="508" t="s">
        <v>1437</v>
      </c>
      <c r="E61" s="508" t="s">
        <v>1438</v>
      </c>
      <c r="F61" s="512">
        <v>2</v>
      </c>
      <c r="G61" s="512">
        <v>2128</v>
      </c>
      <c r="H61" s="512">
        <v>0.66604068857589982</v>
      </c>
      <c r="I61" s="512">
        <v>1064</v>
      </c>
      <c r="J61" s="512">
        <v>3</v>
      </c>
      <c r="K61" s="512">
        <v>3195</v>
      </c>
      <c r="L61" s="512">
        <v>1</v>
      </c>
      <c r="M61" s="512">
        <v>1065</v>
      </c>
      <c r="N61" s="512"/>
      <c r="O61" s="512"/>
      <c r="P61" s="549"/>
      <c r="Q61" s="513"/>
    </row>
    <row r="62" spans="1:17" ht="14.4" customHeight="1" x14ac:dyDescent="0.3">
      <c r="A62" s="507" t="s">
        <v>1475</v>
      </c>
      <c r="B62" s="508" t="s">
        <v>1371</v>
      </c>
      <c r="C62" s="508" t="s">
        <v>1351</v>
      </c>
      <c r="D62" s="508" t="s">
        <v>1439</v>
      </c>
      <c r="E62" s="508" t="s">
        <v>1440</v>
      </c>
      <c r="F62" s="512">
        <v>2</v>
      </c>
      <c r="G62" s="512">
        <v>602</v>
      </c>
      <c r="H62" s="512">
        <v>0.99668874172185429</v>
      </c>
      <c r="I62" s="512">
        <v>301</v>
      </c>
      <c r="J62" s="512">
        <v>2</v>
      </c>
      <c r="K62" s="512">
        <v>604</v>
      </c>
      <c r="L62" s="512">
        <v>1</v>
      </c>
      <c r="M62" s="512">
        <v>302</v>
      </c>
      <c r="N62" s="512">
        <v>1</v>
      </c>
      <c r="O62" s="512">
        <v>302</v>
      </c>
      <c r="P62" s="549">
        <v>0.5</v>
      </c>
      <c r="Q62" s="513">
        <v>302</v>
      </c>
    </row>
    <row r="63" spans="1:17" ht="14.4" customHeight="1" x14ac:dyDescent="0.3">
      <c r="A63" s="507" t="s">
        <v>1476</v>
      </c>
      <c r="B63" s="508" t="s">
        <v>1371</v>
      </c>
      <c r="C63" s="508" t="s">
        <v>1351</v>
      </c>
      <c r="D63" s="508" t="s">
        <v>1375</v>
      </c>
      <c r="E63" s="508" t="s">
        <v>1376</v>
      </c>
      <c r="F63" s="512">
        <v>116</v>
      </c>
      <c r="G63" s="512">
        <v>24476</v>
      </c>
      <c r="H63" s="512">
        <v>0.78911564625850339</v>
      </c>
      <c r="I63" s="512">
        <v>211</v>
      </c>
      <c r="J63" s="512">
        <v>147</v>
      </c>
      <c r="K63" s="512">
        <v>31017</v>
      </c>
      <c r="L63" s="512">
        <v>1</v>
      </c>
      <c r="M63" s="512">
        <v>211</v>
      </c>
      <c r="N63" s="512">
        <v>132</v>
      </c>
      <c r="O63" s="512">
        <v>27984</v>
      </c>
      <c r="P63" s="549">
        <v>0.9022149144017797</v>
      </c>
      <c r="Q63" s="513">
        <v>212</v>
      </c>
    </row>
    <row r="64" spans="1:17" ht="14.4" customHeight="1" x14ac:dyDescent="0.3">
      <c r="A64" s="507" t="s">
        <v>1476</v>
      </c>
      <c r="B64" s="508" t="s">
        <v>1371</v>
      </c>
      <c r="C64" s="508" t="s">
        <v>1351</v>
      </c>
      <c r="D64" s="508" t="s">
        <v>1377</v>
      </c>
      <c r="E64" s="508" t="s">
        <v>1376</v>
      </c>
      <c r="F64" s="512">
        <v>17</v>
      </c>
      <c r="G64" s="512">
        <v>1479</v>
      </c>
      <c r="H64" s="512">
        <v>2.8333333333333335</v>
      </c>
      <c r="I64" s="512">
        <v>87</v>
      </c>
      <c r="J64" s="512">
        <v>6</v>
      </c>
      <c r="K64" s="512">
        <v>522</v>
      </c>
      <c r="L64" s="512">
        <v>1</v>
      </c>
      <c r="M64" s="512">
        <v>87</v>
      </c>
      <c r="N64" s="512">
        <v>10</v>
      </c>
      <c r="O64" s="512">
        <v>870</v>
      </c>
      <c r="P64" s="549">
        <v>1.6666666666666667</v>
      </c>
      <c r="Q64" s="513">
        <v>87</v>
      </c>
    </row>
    <row r="65" spans="1:17" ht="14.4" customHeight="1" x14ac:dyDescent="0.3">
      <c r="A65" s="507" t="s">
        <v>1476</v>
      </c>
      <c r="B65" s="508" t="s">
        <v>1371</v>
      </c>
      <c r="C65" s="508" t="s">
        <v>1351</v>
      </c>
      <c r="D65" s="508" t="s">
        <v>1378</v>
      </c>
      <c r="E65" s="508" t="s">
        <v>1379</v>
      </c>
      <c r="F65" s="512">
        <v>465</v>
      </c>
      <c r="G65" s="512">
        <v>139965</v>
      </c>
      <c r="H65" s="512">
        <v>1.1018957345971565</v>
      </c>
      <c r="I65" s="512">
        <v>301</v>
      </c>
      <c r="J65" s="512">
        <v>422</v>
      </c>
      <c r="K65" s="512">
        <v>127022</v>
      </c>
      <c r="L65" s="512">
        <v>1</v>
      </c>
      <c r="M65" s="512">
        <v>301</v>
      </c>
      <c r="N65" s="512">
        <v>580</v>
      </c>
      <c r="O65" s="512">
        <v>175160</v>
      </c>
      <c r="P65" s="549">
        <v>1.3789737210876856</v>
      </c>
      <c r="Q65" s="513">
        <v>302</v>
      </c>
    </row>
    <row r="66" spans="1:17" ht="14.4" customHeight="1" x14ac:dyDescent="0.3">
      <c r="A66" s="507" t="s">
        <v>1476</v>
      </c>
      <c r="B66" s="508" t="s">
        <v>1371</v>
      </c>
      <c r="C66" s="508" t="s">
        <v>1351</v>
      </c>
      <c r="D66" s="508" t="s">
        <v>1380</v>
      </c>
      <c r="E66" s="508" t="s">
        <v>1381</v>
      </c>
      <c r="F66" s="512">
        <v>3</v>
      </c>
      <c r="G66" s="512">
        <v>297</v>
      </c>
      <c r="H66" s="512">
        <v>1</v>
      </c>
      <c r="I66" s="512">
        <v>99</v>
      </c>
      <c r="J66" s="512">
        <v>3</v>
      </c>
      <c r="K66" s="512">
        <v>297</v>
      </c>
      <c r="L66" s="512">
        <v>1</v>
      </c>
      <c r="M66" s="512">
        <v>99</v>
      </c>
      <c r="N66" s="512">
        <v>3</v>
      </c>
      <c r="O66" s="512">
        <v>300</v>
      </c>
      <c r="P66" s="549">
        <v>1.0101010101010102</v>
      </c>
      <c r="Q66" s="513">
        <v>100</v>
      </c>
    </row>
    <row r="67" spans="1:17" ht="14.4" customHeight="1" x14ac:dyDescent="0.3">
      <c r="A67" s="507" t="s">
        <v>1476</v>
      </c>
      <c r="B67" s="508" t="s">
        <v>1371</v>
      </c>
      <c r="C67" s="508" t="s">
        <v>1351</v>
      </c>
      <c r="D67" s="508" t="s">
        <v>1380</v>
      </c>
      <c r="E67" s="508" t="s">
        <v>1382</v>
      </c>
      <c r="F67" s="512">
        <v>21</v>
      </c>
      <c r="G67" s="512">
        <v>2079</v>
      </c>
      <c r="H67" s="512">
        <v>0.63636363636363635</v>
      </c>
      <c r="I67" s="512">
        <v>99</v>
      </c>
      <c r="J67" s="512">
        <v>33</v>
      </c>
      <c r="K67" s="512">
        <v>3267</v>
      </c>
      <c r="L67" s="512">
        <v>1</v>
      </c>
      <c r="M67" s="512">
        <v>99</v>
      </c>
      <c r="N67" s="512">
        <v>27</v>
      </c>
      <c r="O67" s="512">
        <v>2700</v>
      </c>
      <c r="P67" s="549">
        <v>0.82644628099173556</v>
      </c>
      <c r="Q67" s="513">
        <v>100</v>
      </c>
    </row>
    <row r="68" spans="1:17" ht="14.4" customHeight="1" x14ac:dyDescent="0.3">
      <c r="A68" s="507" t="s">
        <v>1476</v>
      </c>
      <c r="B68" s="508" t="s">
        <v>1371</v>
      </c>
      <c r="C68" s="508" t="s">
        <v>1351</v>
      </c>
      <c r="D68" s="508" t="s">
        <v>1383</v>
      </c>
      <c r="E68" s="508" t="s">
        <v>1384</v>
      </c>
      <c r="F68" s="512">
        <v>1</v>
      </c>
      <c r="G68" s="512">
        <v>231</v>
      </c>
      <c r="H68" s="512">
        <v>0.99568965517241381</v>
      </c>
      <c r="I68" s="512">
        <v>231</v>
      </c>
      <c r="J68" s="512">
        <v>1</v>
      </c>
      <c r="K68" s="512">
        <v>232</v>
      </c>
      <c r="L68" s="512">
        <v>1</v>
      </c>
      <c r="M68" s="512">
        <v>232</v>
      </c>
      <c r="N68" s="512">
        <v>2</v>
      </c>
      <c r="O68" s="512">
        <v>464</v>
      </c>
      <c r="P68" s="549">
        <v>2</v>
      </c>
      <c r="Q68" s="513">
        <v>232</v>
      </c>
    </row>
    <row r="69" spans="1:17" ht="14.4" customHeight="1" x14ac:dyDescent="0.3">
      <c r="A69" s="507" t="s">
        <v>1476</v>
      </c>
      <c r="B69" s="508" t="s">
        <v>1371</v>
      </c>
      <c r="C69" s="508" t="s">
        <v>1351</v>
      </c>
      <c r="D69" s="508" t="s">
        <v>1385</v>
      </c>
      <c r="E69" s="508" t="s">
        <v>1386</v>
      </c>
      <c r="F69" s="512">
        <v>176</v>
      </c>
      <c r="G69" s="512">
        <v>24112</v>
      </c>
      <c r="H69" s="512">
        <v>1.2661870503597121</v>
      </c>
      <c r="I69" s="512">
        <v>137</v>
      </c>
      <c r="J69" s="512">
        <v>139</v>
      </c>
      <c r="K69" s="512">
        <v>19043</v>
      </c>
      <c r="L69" s="512">
        <v>1</v>
      </c>
      <c r="M69" s="512">
        <v>137</v>
      </c>
      <c r="N69" s="512">
        <v>157</v>
      </c>
      <c r="O69" s="512">
        <v>21509</v>
      </c>
      <c r="P69" s="549">
        <v>1.1294964028776979</v>
      </c>
      <c r="Q69" s="513">
        <v>137</v>
      </c>
    </row>
    <row r="70" spans="1:17" ht="14.4" customHeight="1" x14ac:dyDescent="0.3">
      <c r="A70" s="507" t="s">
        <v>1476</v>
      </c>
      <c r="B70" s="508" t="s">
        <v>1371</v>
      </c>
      <c r="C70" s="508" t="s">
        <v>1351</v>
      </c>
      <c r="D70" s="508" t="s">
        <v>1387</v>
      </c>
      <c r="E70" s="508" t="s">
        <v>1386</v>
      </c>
      <c r="F70" s="512">
        <v>13</v>
      </c>
      <c r="G70" s="512">
        <v>2379</v>
      </c>
      <c r="H70" s="512">
        <v>2.1666666666666665</v>
      </c>
      <c r="I70" s="512">
        <v>183</v>
      </c>
      <c r="J70" s="512">
        <v>6</v>
      </c>
      <c r="K70" s="512">
        <v>1098</v>
      </c>
      <c r="L70" s="512">
        <v>1</v>
      </c>
      <c r="M70" s="512">
        <v>183</v>
      </c>
      <c r="N70" s="512">
        <v>8</v>
      </c>
      <c r="O70" s="512">
        <v>1472</v>
      </c>
      <c r="P70" s="549">
        <v>1.3406193078324227</v>
      </c>
      <c r="Q70" s="513">
        <v>184</v>
      </c>
    </row>
    <row r="71" spans="1:17" ht="14.4" customHeight="1" x14ac:dyDescent="0.3">
      <c r="A71" s="507" t="s">
        <v>1476</v>
      </c>
      <c r="B71" s="508" t="s">
        <v>1371</v>
      </c>
      <c r="C71" s="508" t="s">
        <v>1351</v>
      </c>
      <c r="D71" s="508" t="s">
        <v>1388</v>
      </c>
      <c r="E71" s="508" t="s">
        <v>1389</v>
      </c>
      <c r="F71" s="512">
        <v>1</v>
      </c>
      <c r="G71" s="512">
        <v>639</v>
      </c>
      <c r="H71" s="512">
        <v>0.33333333333333331</v>
      </c>
      <c r="I71" s="512">
        <v>639</v>
      </c>
      <c r="J71" s="512">
        <v>3</v>
      </c>
      <c r="K71" s="512">
        <v>1917</v>
      </c>
      <c r="L71" s="512">
        <v>1</v>
      </c>
      <c r="M71" s="512">
        <v>639</v>
      </c>
      <c r="N71" s="512">
        <v>1</v>
      </c>
      <c r="O71" s="512">
        <v>640</v>
      </c>
      <c r="P71" s="549">
        <v>0.33385498174230571</v>
      </c>
      <c r="Q71" s="513">
        <v>640</v>
      </c>
    </row>
    <row r="72" spans="1:17" ht="14.4" customHeight="1" x14ac:dyDescent="0.3">
      <c r="A72" s="507" t="s">
        <v>1476</v>
      </c>
      <c r="B72" s="508" t="s">
        <v>1371</v>
      </c>
      <c r="C72" s="508" t="s">
        <v>1351</v>
      </c>
      <c r="D72" s="508" t="s">
        <v>1390</v>
      </c>
      <c r="E72" s="508" t="s">
        <v>1392</v>
      </c>
      <c r="F72" s="512">
        <v>2</v>
      </c>
      <c r="G72" s="512">
        <v>1216</v>
      </c>
      <c r="H72" s="512">
        <v>0.4</v>
      </c>
      <c r="I72" s="512">
        <v>608</v>
      </c>
      <c r="J72" s="512">
        <v>5</v>
      </c>
      <c r="K72" s="512">
        <v>3040</v>
      </c>
      <c r="L72" s="512">
        <v>1</v>
      </c>
      <c r="M72" s="512">
        <v>608</v>
      </c>
      <c r="N72" s="512">
        <v>3</v>
      </c>
      <c r="O72" s="512">
        <v>1827</v>
      </c>
      <c r="P72" s="549">
        <v>0.60098684210526321</v>
      </c>
      <c r="Q72" s="513">
        <v>609</v>
      </c>
    </row>
    <row r="73" spans="1:17" ht="14.4" customHeight="1" x14ac:dyDescent="0.3">
      <c r="A73" s="507" t="s">
        <v>1476</v>
      </c>
      <c r="B73" s="508" t="s">
        <v>1371</v>
      </c>
      <c r="C73" s="508" t="s">
        <v>1351</v>
      </c>
      <c r="D73" s="508" t="s">
        <v>1393</v>
      </c>
      <c r="E73" s="508" t="s">
        <v>1394</v>
      </c>
      <c r="F73" s="512">
        <v>26</v>
      </c>
      <c r="G73" s="512">
        <v>4498</v>
      </c>
      <c r="H73" s="512">
        <v>0.76470588235294112</v>
      </c>
      <c r="I73" s="512">
        <v>173</v>
      </c>
      <c r="J73" s="512">
        <v>34</v>
      </c>
      <c r="K73" s="512">
        <v>5882</v>
      </c>
      <c r="L73" s="512">
        <v>1</v>
      </c>
      <c r="M73" s="512">
        <v>173</v>
      </c>
      <c r="N73" s="512">
        <v>35</v>
      </c>
      <c r="O73" s="512">
        <v>6090</v>
      </c>
      <c r="P73" s="549">
        <v>1.0353621217273037</v>
      </c>
      <c r="Q73" s="513">
        <v>174</v>
      </c>
    </row>
    <row r="74" spans="1:17" ht="14.4" customHeight="1" x14ac:dyDescent="0.3">
      <c r="A74" s="507" t="s">
        <v>1476</v>
      </c>
      <c r="B74" s="508" t="s">
        <v>1371</v>
      </c>
      <c r="C74" s="508" t="s">
        <v>1351</v>
      </c>
      <c r="D74" s="508" t="s">
        <v>1395</v>
      </c>
      <c r="E74" s="508" t="s">
        <v>1396</v>
      </c>
      <c r="F74" s="512">
        <v>2</v>
      </c>
      <c r="G74" s="512">
        <v>768</v>
      </c>
      <c r="H74" s="512">
        <v>1.106628242074928</v>
      </c>
      <c r="I74" s="512">
        <v>384</v>
      </c>
      <c r="J74" s="512">
        <v>2</v>
      </c>
      <c r="K74" s="512">
        <v>694</v>
      </c>
      <c r="L74" s="512">
        <v>1</v>
      </c>
      <c r="M74" s="512">
        <v>347</v>
      </c>
      <c r="N74" s="512">
        <v>2</v>
      </c>
      <c r="O74" s="512">
        <v>694</v>
      </c>
      <c r="P74" s="549">
        <v>1</v>
      </c>
      <c r="Q74" s="513">
        <v>347</v>
      </c>
    </row>
    <row r="75" spans="1:17" ht="14.4" customHeight="1" x14ac:dyDescent="0.3">
      <c r="A75" s="507" t="s">
        <v>1476</v>
      </c>
      <c r="B75" s="508" t="s">
        <v>1371</v>
      </c>
      <c r="C75" s="508" t="s">
        <v>1351</v>
      </c>
      <c r="D75" s="508" t="s">
        <v>1397</v>
      </c>
      <c r="E75" s="508" t="s">
        <v>1398</v>
      </c>
      <c r="F75" s="512">
        <v>230</v>
      </c>
      <c r="G75" s="512">
        <v>3910</v>
      </c>
      <c r="H75" s="512">
        <v>7.931034482758621</v>
      </c>
      <c r="I75" s="512">
        <v>17</v>
      </c>
      <c r="J75" s="512">
        <v>29</v>
      </c>
      <c r="K75" s="512">
        <v>493</v>
      </c>
      <c r="L75" s="512">
        <v>1</v>
      </c>
      <c r="M75" s="512">
        <v>17</v>
      </c>
      <c r="N75" s="512">
        <v>218</v>
      </c>
      <c r="O75" s="512">
        <v>3706</v>
      </c>
      <c r="P75" s="549">
        <v>7.5172413793103452</v>
      </c>
      <c r="Q75" s="513">
        <v>17</v>
      </c>
    </row>
    <row r="76" spans="1:17" ht="14.4" customHeight="1" x14ac:dyDescent="0.3">
      <c r="A76" s="507" t="s">
        <v>1476</v>
      </c>
      <c r="B76" s="508" t="s">
        <v>1371</v>
      </c>
      <c r="C76" s="508" t="s">
        <v>1351</v>
      </c>
      <c r="D76" s="508" t="s">
        <v>1397</v>
      </c>
      <c r="E76" s="508" t="s">
        <v>1399</v>
      </c>
      <c r="F76" s="512">
        <v>2</v>
      </c>
      <c r="G76" s="512">
        <v>34</v>
      </c>
      <c r="H76" s="512"/>
      <c r="I76" s="512">
        <v>17</v>
      </c>
      <c r="J76" s="512"/>
      <c r="K76" s="512"/>
      <c r="L76" s="512"/>
      <c r="M76" s="512"/>
      <c r="N76" s="512"/>
      <c r="O76" s="512"/>
      <c r="P76" s="549"/>
      <c r="Q76" s="513"/>
    </row>
    <row r="77" spans="1:17" ht="14.4" customHeight="1" x14ac:dyDescent="0.3">
      <c r="A77" s="507" t="s">
        <v>1476</v>
      </c>
      <c r="B77" s="508" t="s">
        <v>1371</v>
      </c>
      <c r="C77" s="508" t="s">
        <v>1351</v>
      </c>
      <c r="D77" s="508" t="s">
        <v>1400</v>
      </c>
      <c r="E77" s="508" t="s">
        <v>1401</v>
      </c>
      <c r="F77" s="512">
        <v>5</v>
      </c>
      <c r="G77" s="512">
        <v>1365</v>
      </c>
      <c r="H77" s="512"/>
      <c r="I77" s="512">
        <v>273</v>
      </c>
      <c r="J77" s="512"/>
      <c r="K77" s="512"/>
      <c r="L77" s="512"/>
      <c r="M77" s="512"/>
      <c r="N77" s="512">
        <v>3</v>
      </c>
      <c r="O77" s="512">
        <v>822</v>
      </c>
      <c r="P77" s="549"/>
      <c r="Q77" s="513">
        <v>274</v>
      </c>
    </row>
    <row r="78" spans="1:17" ht="14.4" customHeight="1" x14ac:dyDescent="0.3">
      <c r="A78" s="507" t="s">
        <v>1476</v>
      </c>
      <c r="B78" s="508" t="s">
        <v>1371</v>
      </c>
      <c r="C78" s="508" t="s">
        <v>1351</v>
      </c>
      <c r="D78" s="508" t="s">
        <v>1400</v>
      </c>
      <c r="E78" s="508" t="s">
        <v>1402</v>
      </c>
      <c r="F78" s="512">
        <v>24</v>
      </c>
      <c r="G78" s="512">
        <v>6552</v>
      </c>
      <c r="H78" s="512"/>
      <c r="I78" s="512">
        <v>273</v>
      </c>
      <c r="J78" s="512"/>
      <c r="K78" s="512"/>
      <c r="L78" s="512"/>
      <c r="M78" s="512"/>
      <c r="N78" s="512">
        <v>45</v>
      </c>
      <c r="O78" s="512">
        <v>12330</v>
      </c>
      <c r="P78" s="549"/>
      <c r="Q78" s="513">
        <v>274</v>
      </c>
    </row>
    <row r="79" spans="1:17" ht="14.4" customHeight="1" x14ac:dyDescent="0.3">
      <c r="A79" s="507" t="s">
        <v>1476</v>
      </c>
      <c r="B79" s="508" t="s">
        <v>1371</v>
      </c>
      <c r="C79" s="508" t="s">
        <v>1351</v>
      </c>
      <c r="D79" s="508" t="s">
        <v>1403</v>
      </c>
      <c r="E79" s="508" t="s">
        <v>1404</v>
      </c>
      <c r="F79" s="512">
        <v>40</v>
      </c>
      <c r="G79" s="512">
        <v>5680</v>
      </c>
      <c r="H79" s="512">
        <v>0.90909090909090906</v>
      </c>
      <c r="I79" s="512">
        <v>142</v>
      </c>
      <c r="J79" s="512">
        <v>44</v>
      </c>
      <c r="K79" s="512">
        <v>6248</v>
      </c>
      <c r="L79" s="512">
        <v>1</v>
      </c>
      <c r="M79" s="512">
        <v>142</v>
      </c>
      <c r="N79" s="512">
        <v>53</v>
      </c>
      <c r="O79" s="512">
        <v>7526</v>
      </c>
      <c r="P79" s="549">
        <v>1.2045454545454546</v>
      </c>
      <c r="Q79" s="513">
        <v>142</v>
      </c>
    </row>
    <row r="80" spans="1:17" ht="14.4" customHeight="1" x14ac:dyDescent="0.3">
      <c r="A80" s="507" t="s">
        <v>1476</v>
      </c>
      <c r="B80" s="508" t="s">
        <v>1371</v>
      </c>
      <c r="C80" s="508" t="s">
        <v>1351</v>
      </c>
      <c r="D80" s="508" t="s">
        <v>1405</v>
      </c>
      <c r="E80" s="508" t="s">
        <v>1404</v>
      </c>
      <c r="F80" s="512">
        <v>171</v>
      </c>
      <c r="G80" s="512">
        <v>13338</v>
      </c>
      <c r="H80" s="512">
        <v>1.2857142857142858</v>
      </c>
      <c r="I80" s="512">
        <v>78</v>
      </c>
      <c r="J80" s="512">
        <v>133</v>
      </c>
      <c r="K80" s="512">
        <v>10374</v>
      </c>
      <c r="L80" s="512">
        <v>1</v>
      </c>
      <c r="M80" s="512">
        <v>78</v>
      </c>
      <c r="N80" s="512">
        <v>140</v>
      </c>
      <c r="O80" s="512">
        <v>10920</v>
      </c>
      <c r="P80" s="549">
        <v>1.0526315789473684</v>
      </c>
      <c r="Q80" s="513">
        <v>78</v>
      </c>
    </row>
    <row r="81" spans="1:17" ht="14.4" customHeight="1" x14ac:dyDescent="0.3">
      <c r="A81" s="507" t="s">
        <v>1476</v>
      </c>
      <c r="B81" s="508" t="s">
        <v>1371</v>
      </c>
      <c r="C81" s="508" t="s">
        <v>1351</v>
      </c>
      <c r="D81" s="508" t="s">
        <v>1406</v>
      </c>
      <c r="E81" s="508" t="s">
        <v>1407</v>
      </c>
      <c r="F81" s="512">
        <v>40</v>
      </c>
      <c r="G81" s="512">
        <v>12520</v>
      </c>
      <c r="H81" s="512">
        <v>0.90619571511291253</v>
      </c>
      <c r="I81" s="512">
        <v>313</v>
      </c>
      <c r="J81" s="512">
        <v>44</v>
      </c>
      <c r="K81" s="512">
        <v>13816</v>
      </c>
      <c r="L81" s="512">
        <v>1</v>
      </c>
      <c r="M81" s="512">
        <v>314</v>
      </c>
      <c r="N81" s="512">
        <v>53</v>
      </c>
      <c r="O81" s="512">
        <v>16642</v>
      </c>
      <c r="P81" s="549">
        <v>1.2045454545454546</v>
      </c>
      <c r="Q81" s="513">
        <v>314</v>
      </c>
    </row>
    <row r="82" spans="1:17" ht="14.4" customHeight="1" x14ac:dyDescent="0.3">
      <c r="A82" s="507" t="s">
        <v>1476</v>
      </c>
      <c r="B82" s="508" t="s">
        <v>1371</v>
      </c>
      <c r="C82" s="508" t="s">
        <v>1351</v>
      </c>
      <c r="D82" s="508" t="s">
        <v>1408</v>
      </c>
      <c r="E82" s="508" t="s">
        <v>1409</v>
      </c>
      <c r="F82" s="512">
        <v>2</v>
      </c>
      <c r="G82" s="512">
        <v>976</v>
      </c>
      <c r="H82" s="512">
        <v>1.4878048780487805</v>
      </c>
      <c r="I82" s="512">
        <v>488</v>
      </c>
      <c r="J82" s="512">
        <v>2</v>
      </c>
      <c r="K82" s="512">
        <v>656</v>
      </c>
      <c r="L82" s="512">
        <v>1</v>
      </c>
      <c r="M82" s="512">
        <v>328</v>
      </c>
      <c r="N82" s="512">
        <v>2</v>
      </c>
      <c r="O82" s="512">
        <v>656</v>
      </c>
      <c r="P82" s="549">
        <v>1</v>
      </c>
      <c r="Q82" s="513">
        <v>328</v>
      </c>
    </row>
    <row r="83" spans="1:17" ht="14.4" customHeight="1" x14ac:dyDescent="0.3">
      <c r="A83" s="507" t="s">
        <v>1476</v>
      </c>
      <c r="B83" s="508" t="s">
        <v>1371</v>
      </c>
      <c r="C83" s="508" t="s">
        <v>1351</v>
      </c>
      <c r="D83" s="508" t="s">
        <v>1410</v>
      </c>
      <c r="E83" s="508" t="s">
        <v>1411</v>
      </c>
      <c r="F83" s="512">
        <v>102</v>
      </c>
      <c r="G83" s="512">
        <v>16626</v>
      </c>
      <c r="H83" s="512">
        <v>0.68456375838926176</v>
      </c>
      <c r="I83" s="512">
        <v>163</v>
      </c>
      <c r="J83" s="512">
        <v>149</v>
      </c>
      <c r="K83" s="512">
        <v>24287</v>
      </c>
      <c r="L83" s="512">
        <v>1</v>
      </c>
      <c r="M83" s="512">
        <v>163</v>
      </c>
      <c r="N83" s="512">
        <v>123</v>
      </c>
      <c r="O83" s="512">
        <v>20049</v>
      </c>
      <c r="P83" s="549">
        <v>0.82550335570469802</v>
      </c>
      <c r="Q83" s="513">
        <v>163</v>
      </c>
    </row>
    <row r="84" spans="1:17" ht="14.4" customHeight="1" x14ac:dyDescent="0.3">
      <c r="A84" s="507" t="s">
        <v>1476</v>
      </c>
      <c r="B84" s="508" t="s">
        <v>1371</v>
      </c>
      <c r="C84" s="508" t="s">
        <v>1351</v>
      </c>
      <c r="D84" s="508" t="s">
        <v>1410</v>
      </c>
      <c r="E84" s="508" t="s">
        <v>1412</v>
      </c>
      <c r="F84" s="512">
        <v>3</v>
      </c>
      <c r="G84" s="512">
        <v>489</v>
      </c>
      <c r="H84" s="512">
        <v>3</v>
      </c>
      <c r="I84" s="512">
        <v>163</v>
      </c>
      <c r="J84" s="512">
        <v>1</v>
      </c>
      <c r="K84" s="512">
        <v>163</v>
      </c>
      <c r="L84" s="512">
        <v>1</v>
      </c>
      <c r="M84" s="512">
        <v>163</v>
      </c>
      <c r="N84" s="512"/>
      <c r="O84" s="512"/>
      <c r="P84" s="549"/>
      <c r="Q84" s="513"/>
    </row>
    <row r="85" spans="1:17" ht="14.4" customHeight="1" x14ac:dyDescent="0.3">
      <c r="A85" s="507" t="s">
        <v>1476</v>
      </c>
      <c r="B85" s="508" t="s">
        <v>1371</v>
      </c>
      <c r="C85" s="508" t="s">
        <v>1351</v>
      </c>
      <c r="D85" s="508" t="s">
        <v>1416</v>
      </c>
      <c r="E85" s="508" t="s">
        <v>1376</v>
      </c>
      <c r="F85" s="512">
        <v>356</v>
      </c>
      <c r="G85" s="512">
        <v>25632</v>
      </c>
      <c r="H85" s="512">
        <v>1.1633986928104576</v>
      </c>
      <c r="I85" s="512">
        <v>72</v>
      </c>
      <c r="J85" s="512">
        <v>306</v>
      </c>
      <c r="K85" s="512">
        <v>22032</v>
      </c>
      <c r="L85" s="512">
        <v>1</v>
      </c>
      <c r="M85" s="512">
        <v>72</v>
      </c>
      <c r="N85" s="512">
        <v>314</v>
      </c>
      <c r="O85" s="512">
        <v>22608</v>
      </c>
      <c r="P85" s="549">
        <v>1.0261437908496731</v>
      </c>
      <c r="Q85" s="513">
        <v>72</v>
      </c>
    </row>
    <row r="86" spans="1:17" ht="14.4" customHeight="1" x14ac:dyDescent="0.3">
      <c r="A86" s="507" t="s">
        <v>1476</v>
      </c>
      <c r="B86" s="508" t="s">
        <v>1371</v>
      </c>
      <c r="C86" s="508" t="s">
        <v>1351</v>
      </c>
      <c r="D86" s="508" t="s">
        <v>1422</v>
      </c>
      <c r="E86" s="508" t="s">
        <v>1423</v>
      </c>
      <c r="F86" s="512">
        <v>4</v>
      </c>
      <c r="G86" s="512">
        <v>916</v>
      </c>
      <c r="H86" s="512"/>
      <c r="I86" s="512">
        <v>229</v>
      </c>
      <c r="J86" s="512"/>
      <c r="K86" s="512"/>
      <c r="L86" s="512"/>
      <c r="M86" s="512"/>
      <c r="N86" s="512"/>
      <c r="O86" s="512"/>
      <c r="P86" s="549"/>
      <c r="Q86" s="513"/>
    </row>
    <row r="87" spans="1:17" ht="14.4" customHeight="1" x14ac:dyDescent="0.3">
      <c r="A87" s="507" t="s">
        <v>1476</v>
      </c>
      <c r="B87" s="508" t="s">
        <v>1371</v>
      </c>
      <c r="C87" s="508" t="s">
        <v>1351</v>
      </c>
      <c r="D87" s="508" t="s">
        <v>1422</v>
      </c>
      <c r="E87" s="508" t="s">
        <v>1424</v>
      </c>
      <c r="F87" s="512">
        <v>13</v>
      </c>
      <c r="G87" s="512">
        <v>2977</v>
      </c>
      <c r="H87" s="512">
        <v>4.3144927536231883</v>
      </c>
      <c r="I87" s="512">
        <v>229</v>
      </c>
      <c r="J87" s="512">
        <v>3</v>
      </c>
      <c r="K87" s="512">
        <v>690</v>
      </c>
      <c r="L87" s="512">
        <v>1</v>
      </c>
      <c r="M87" s="512">
        <v>230</v>
      </c>
      <c r="N87" s="512">
        <v>1</v>
      </c>
      <c r="O87" s="512">
        <v>230</v>
      </c>
      <c r="P87" s="549">
        <v>0.33333333333333331</v>
      </c>
      <c r="Q87" s="513">
        <v>230</v>
      </c>
    </row>
    <row r="88" spans="1:17" ht="14.4" customHeight="1" x14ac:dyDescent="0.3">
      <c r="A88" s="507" t="s">
        <v>1476</v>
      </c>
      <c r="B88" s="508" t="s">
        <v>1371</v>
      </c>
      <c r="C88" s="508" t="s">
        <v>1351</v>
      </c>
      <c r="D88" s="508" t="s">
        <v>1425</v>
      </c>
      <c r="E88" s="508" t="s">
        <v>1426</v>
      </c>
      <c r="F88" s="512">
        <v>10</v>
      </c>
      <c r="G88" s="512">
        <v>12110</v>
      </c>
      <c r="H88" s="512">
        <v>0.3125</v>
      </c>
      <c r="I88" s="512">
        <v>1211</v>
      </c>
      <c r="J88" s="512">
        <v>32</v>
      </c>
      <c r="K88" s="512">
        <v>38752</v>
      </c>
      <c r="L88" s="512">
        <v>1</v>
      </c>
      <c r="M88" s="512">
        <v>1211</v>
      </c>
      <c r="N88" s="512">
        <v>32</v>
      </c>
      <c r="O88" s="512">
        <v>38784</v>
      </c>
      <c r="P88" s="549">
        <v>1.0008257638315441</v>
      </c>
      <c r="Q88" s="513">
        <v>1212</v>
      </c>
    </row>
    <row r="89" spans="1:17" ht="14.4" customHeight="1" x14ac:dyDescent="0.3">
      <c r="A89" s="507" t="s">
        <v>1476</v>
      </c>
      <c r="B89" s="508" t="s">
        <v>1371</v>
      </c>
      <c r="C89" s="508" t="s">
        <v>1351</v>
      </c>
      <c r="D89" s="508" t="s">
        <v>1427</v>
      </c>
      <c r="E89" s="508" t="s">
        <v>1428</v>
      </c>
      <c r="F89" s="512">
        <v>1</v>
      </c>
      <c r="G89" s="512">
        <v>114</v>
      </c>
      <c r="H89" s="512"/>
      <c r="I89" s="512">
        <v>114</v>
      </c>
      <c r="J89" s="512"/>
      <c r="K89" s="512"/>
      <c r="L89" s="512"/>
      <c r="M89" s="512"/>
      <c r="N89" s="512">
        <v>2</v>
      </c>
      <c r="O89" s="512">
        <v>230</v>
      </c>
      <c r="P89" s="549"/>
      <c r="Q89" s="513">
        <v>115</v>
      </c>
    </row>
    <row r="90" spans="1:17" ht="14.4" customHeight="1" x14ac:dyDescent="0.3">
      <c r="A90" s="507" t="s">
        <v>1476</v>
      </c>
      <c r="B90" s="508" t="s">
        <v>1371</v>
      </c>
      <c r="C90" s="508" t="s">
        <v>1351</v>
      </c>
      <c r="D90" s="508" t="s">
        <v>1427</v>
      </c>
      <c r="E90" s="508" t="s">
        <v>1429</v>
      </c>
      <c r="F90" s="512">
        <v>27</v>
      </c>
      <c r="G90" s="512">
        <v>3078</v>
      </c>
      <c r="H90" s="512">
        <v>0.77142857142857146</v>
      </c>
      <c r="I90" s="512">
        <v>114</v>
      </c>
      <c r="J90" s="512">
        <v>35</v>
      </c>
      <c r="K90" s="512">
        <v>3990</v>
      </c>
      <c r="L90" s="512">
        <v>1</v>
      </c>
      <c r="M90" s="512">
        <v>114</v>
      </c>
      <c r="N90" s="512">
        <v>40</v>
      </c>
      <c r="O90" s="512">
        <v>4600</v>
      </c>
      <c r="P90" s="549">
        <v>1.1528822055137844</v>
      </c>
      <c r="Q90" s="513">
        <v>115</v>
      </c>
    </row>
    <row r="91" spans="1:17" ht="14.4" customHeight="1" x14ac:dyDescent="0.3">
      <c r="A91" s="507" t="s">
        <v>1476</v>
      </c>
      <c r="B91" s="508" t="s">
        <v>1371</v>
      </c>
      <c r="C91" s="508" t="s">
        <v>1351</v>
      </c>
      <c r="D91" s="508" t="s">
        <v>1430</v>
      </c>
      <c r="E91" s="508" t="s">
        <v>1431</v>
      </c>
      <c r="F91" s="512">
        <v>1</v>
      </c>
      <c r="G91" s="512">
        <v>346</v>
      </c>
      <c r="H91" s="512"/>
      <c r="I91" s="512">
        <v>346</v>
      </c>
      <c r="J91" s="512"/>
      <c r="K91" s="512"/>
      <c r="L91" s="512"/>
      <c r="M91" s="512"/>
      <c r="N91" s="512">
        <v>1</v>
      </c>
      <c r="O91" s="512">
        <v>347</v>
      </c>
      <c r="P91" s="549"/>
      <c r="Q91" s="513">
        <v>347</v>
      </c>
    </row>
    <row r="92" spans="1:17" ht="14.4" customHeight="1" x14ac:dyDescent="0.3">
      <c r="A92" s="507" t="s">
        <v>1476</v>
      </c>
      <c r="B92" s="508" t="s">
        <v>1371</v>
      </c>
      <c r="C92" s="508" t="s">
        <v>1351</v>
      </c>
      <c r="D92" s="508" t="s">
        <v>1437</v>
      </c>
      <c r="E92" s="508" t="s">
        <v>1438</v>
      </c>
      <c r="F92" s="512">
        <v>6</v>
      </c>
      <c r="G92" s="512">
        <v>6384</v>
      </c>
      <c r="H92" s="512">
        <v>1.4985915492957746</v>
      </c>
      <c r="I92" s="512">
        <v>1064</v>
      </c>
      <c r="J92" s="512">
        <v>4</v>
      </c>
      <c r="K92" s="512">
        <v>4260</v>
      </c>
      <c r="L92" s="512">
        <v>1</v>
      </c>
      <c r="M92" s="512">
        <v>1065</v>
      </c>
      <c r="N92" s="512">
        <v>1</v>
      </c>
      <c r="O92" s="512">
        <v>1067</v>
      </c>
      <c r="P92" s="549">
        <v>0.25046948356807514</v>
      </c>
      <c r="Q92" s="513">
        <v>1067</v>
      </c>
    </row>
    <row r="93" spans="1:17" ht="14.4" customHeight="1" x14ac:dyDescent="0.3">
      <c r="A93" s="507" t="s">
        <v>1476</v>
      </c>
      <c r="B93" s="508" t="s">
        <v>1371</v>
      </c>
      <c r="C93" s="508" t="s">
        <v>1351</v>
      </c>
      <c r="D93" s="508" t="s">
        <v>1439</v>
      </c>
      <c r="E93" s="508" t="s">
        <v>1440</v>
      </c>
      <c r="F93" s="512">
        <v>1</v>
      </c>
      <c r="G93" s="512">
        <v>301</v>
      </c>
      <c r="H93" s="512">
        <v>0.33222958057395141</v>
      </c>
      <c r="I93" s="512">
        <v>301</v>
      </c>
      <c r="J93" s="512">
        <v>3</v>
      </c>
      <c r="K93" s="512">
        <v>906</v>
      </c>
      <c r="L93" s="512">
        <v>1</v>
      </c>
      <c r="M93" s="512">
        <v>302</v>
      </c>
      <c r="N93" s="512">
        <v>2</v>
      </c>
      <c r="O93" s="512">
        <v>604</v>
      </c>
      <c r="P93" s="549">
        <v>0.66666666666666663</v>
      </c>
      <c r="Q93" s="513">
        <v>302</v>
      </c>
    </row>
    <row r="94" spans="1:17" ht="14.4" customHeight="1" x14ac:dyDescent="0.3">
      <c r="A94" s="507" t="s">
        <v>1477</v>
      </c>
      <c r="B94" s="508" t="s">
        <v>1371</v>
      </c>
      <c r="C94" s="508" t="s">
        <v>1351</v>
      </c>
      <c r="D94" s="508" t="s">
        <v>1375</v>
      </c>
      <c r="E94" s="508" t="s">
        <v>1376</v>
      </c>
      <c r="F94" s="512">
        <v>465</v>
      </c>
      <c r="G94" s="512">
        <v>98115</v>
      </c>
      <c r="H94" s="512">
        <v>1.4396284829721362</v>
      </c>
      <c r="I94" s="512">
        <v>211</v>
      </c>
      <c r="J94" s="512">
        <v>323</v>
      </c>
      <c r="K94" s="512">
        <v>68153</v>
      </c>
      <c r="L94" s="512">
        <v>1</v>
      </c>
      <c r="M94" s="512">
        <v>211</v>
      </c>
      <c r="N94" s="512">
        <v>426</v>
      </c>
      <c r="O94" s="512">
        <v>90312</v>
      </c>
      <c r="P94" s="549">
        <v>1.3251360908544012</v>
      </c>
      <c r="Q94" s="513">
        <v>212</v>
      </c>
    </row>
    <row r="95" spans="1:17" ht="14.4" customHeight="1" x14ac:dyDescent="0.3">
      <c r="A95" s="507" t="s">
        <v>1477</v>
      </c>
      <c r="B95" s="508" t="s">
        <v>1371</v>
      </c>
      <c r="C95" s="508" t="s">
        <v>1351</v>
      </c>
      <c r="D95" s="508" t="s">
        <v>1378</v>
      </c>
      <c r="E95" s="508" t="s">
        <v>1379</v>
      </c>
      <c r="F95" s="512">
        <v>630</v>
      </c>
      <c r="G95" s="512">
        <v>189630</v>
      </c>
      <c r="H95" s="512">
        <v>0.82352941176470584</v>
      </c>
      <c r="I95" s="512">
        <v>301</v>
      </c>
      <c r="J95" s="512">
        <v>765</v>
      </c>
      <c r="K95" s="512">
        <v>230265</v>
      </c>
      <c r="L95" s="512">
        <v>1</v>
      </c>
      <c r="M95" s="512">
        <v>301</v>
      </c>
      <c r="N95" s="512">
        <v>836</v>
      </c>
      <c r="O95" s="512">
        <v>252472</v>
      </c>
      <c r="P95" s="549">
        <v>1.0964410570429721</v>
      </c>
      <c r="Q95" s="513">
        <v>302</v>
      </c>
    </row>
    <row r="96" spans="1:17" ht="14.4" customHeight="1" x14ac:dyDescent="0.3">
      <c r="A96" s="507" t="s">
        <v>1477</v>
      </c>
      <c r="B96" s="508" t="s">
        <v>1371</v>
      </c>
      <c r="C96" s="508" t="s">
        <v>1351</v>
      </c>
      <c r="D96" s="508" t="s">
        <v>1380</v>
      </c>
      <c r="E96" s="508" t="s">
        <v>1381</v>
      </c>
      <c r="F96" s="512">
        <v>6</v>
      </c>
      <c r="G96" s="512">
        <v>594</v>
      </c>
      <c r="H96" s="512">
        <v>2</v>
      </c>
      <c r="I96" s="512">
        <v>99</v>
      </c>
      <c r="J96" s="512">
        <v>3</v>
      </c>
      <c r="K96" s="512">
        <v>297</v>
      </c>
      <c r="L96" s="512">
        <v>1</v>
      </c>
      <c r="M96" s="512">
        <v>99</v>
      </c>
      <c r="N96" s="512">
        <v>6</v>
      </c>
      <c r="O96" s="512">
        <v>600</v>
      </c>
      <c r="P96" s="549">
        <v>2.0202020202020203</v>
      </c>
      <c r="Q96" s="513">
        <v>100</v>
      </c>
    </row>
    <row r="97" spans="1:17" ht="14.4" customHeight="1" x14ac:dyDescent="0.3">
      <c r="A97" s="507" t="s">
        <v>1477</v>
      </c>
      <c r="B97" s="508" t="s">
        <v>1371</v>
      </c>
      <c r="C97" s="508" t="s">
        <v>1351</v>
      </c>
      <c r="D97" s="508" t="s">
        <v>1380</v>
      </c>
      <c r="E97" s="508" t="s">
        <v>1382</v>
      </c>
      <c r="F97" s="512"/>
      <c r="G97" s="512"/>
      <c r="H97" s="512"/>
      <c r="I97" s="512"/>
      <c r="J97" s="512">
        <v>9</v>
      </c>
      <c r="K97" s="512">
        <v>891</v>
      </c>
      <c r="L97" s="512">
        <v>1</v>
      </c>
      <c r="M97" s="512">
        <v>99</v>
      </c>
      <c r="N97" s="512">
        <v>3</v>
      </c>
      <c r="O97" s="512">
        <v>300</v>
      </c>
      <c r="P97" s="549">
        <v>0.33670033670033672</v>
      </c>
      <c r="Q97" s="513">
        <v>100</v>
      </c>
    </row>
    <row r="98" spans="1:17" ht="14.4" customHeight="1" x14ac:dyDescent="0.3">
      <c r="A98" s="507" t="s">
        <v>1477</v>
      </c>
      <c r="B98" s="508" t="s">
        <v>1371</v>
      </c>
      <c r="C98" s="508" t="s">
        <v>1351</v>
      </c>
      <c r="D98" s="508" t="s">
        <v>1383</v>
      </c>
      <c r="E98" s="508" t="s">
        <v>1384</v>
      </c>
      <c r="F98" s="512">
        <v>1</v>
      </c>
      <c r="G98" s="512">
        <v>231</v>
      </c>
      <c r="H98" s="512"/>
      <c r="I98" s="512">
        <v>231</v>
      </c>
      <c r="J98" s="512"/>
      <c r="K98" s="512"/>
      <c r="L98" s="512"/>
      <c r="M98" s="512"/>
      <c r="N98" s="512"/>
      <c r="O98" s="512"/>
      <c r="P98" s="549"/>
      <c r="Q98" s="513"/>
    </row>
    <row r="99" spans="1:17" ht="14.4" customHeight="1" x14ac:dyDescent="0.3">
      <c r="A99" s="507" t="s">
        <v>1477</v>
      </c>
      <c r="B99" s="508" t="s">
        <v>1371</v>
      </c>
      <c r="C99" s="508" t="s">
        <v>1351</v>
      </c>
      <c r="D99" s="508" t="s">
        <v>1385</v>
      </c>
      <c r="E99" s="508" t="s">
        <v>1386</v>
      </c>
      <c r="F99" s="512">
        <v>483</v>
      </c>
      <c r="G99" s="512">
        <v>66171</v>
      </c>
      <c r="H99" s="512">
        <v>1.0733333333333333</v>
      </c>
      <c r="I99" s="512">
        <v>137</v>
      </c>
      <c r="J99" s="512">
        <v>450</v>
      </c>
      <c r="K99" s="512">
        <v>61650</v>
      </c>
      <c r="L99" s="512">
        <v>1</v>
      </c>
      <c r="M99" s="512">
        <v>137</v>
      </c>
      <c r="N99" s="512">
        <v>457</v>
      </c>
      <c r="O99" s="512">
        <v>62609</v>
      </c>
      <c r="P99" s="549">
        <v>1.0155555555555555</v>
      </c>
      <c r="Q99" s="513">
        <v>137</v>
      </c>
    </row>
    <row r="100" spans="1:17" ht="14.4" customHeight="1" x14ac:dyDescent="0.3">
      <c r="A100" s="507" t="s">
        <v>1477</v>
      </c>
      <c r="B100" s="508" t="s">
        <v>1371</v>
      </c>
      <c r="C100" s="508" t="s">
        <v>1351</v>
      </c>
      <c r="D100" s="508" t="s">
        <v>1387</v>
      </c>
      <c r="E100" s="508" t="s">
        <v>1386</v>
      </c>
      <c r="F100" s="512"/>
      <c r="G100" s="512"/>
      <c r="H100" s="512"/>
      <c r="I100" s="512"/>
      <c r="J100" s="512">
        <v>1</v>
      </c>
      <c r="K100" s="512">
        <v>183</v>
      </c>
      <c r="L100" s="512">
        <v>1</v>
      </c>
      <c r="M100" s="512">
        <v>183</v>
      </c>
      <c r="N100" s="512"/>
      <c r="O100" s="512"/>
      <c r="P100" s="549"/>
      <c r="Q100" s="513"/>
    </row>
    <row r="101" spans="1:17" ht="14.4" customHeight="1" x14ac:dyDescent="0.3">
      <c r="A101" s="507" t="s">
        <v>1477</v>
      </c>
      <c r="B101" s="508" t="s">
        <v>1371</v>
      </c>
      <c r="C101" s="508" t="s">
        <v>1351</v>
      </c>
      <c r="D101" s="508" t="s">
        <v>1388</v>
      </c>
      <c r="E101" s="508" t="s">
        <v>1389</v>
      </c>
      <c r="F101" s="512">
        <v>3</v>
      </c>
      <c r="G101" s="512">
        <v>1917</v>
      </c>
      <c r="H101" s="512">
        <v>1.5</v>
      </c>
      <c r="I101" s="512">
        <v>639</v>
      </c>
      <c r="J101" s="512">
        <v>2</v>
      </c>
      <c r="K101" s="512">
        <v>1278</v>
      </c>
      <c r="L101" s="512">
        <v>1</v>
      </c>
      <c r="M101" s="512">
        <v>639</v>
      </c>
      <c r="N101" s="512">
        <v>1</v>
      </c>
      <c r="O101" s="512">
        <v>640</v>
      </c>
      <c r="P101" s="549">
        <v>0.50078247261345854</v>
      </c>
      <c r="Q101" s="513">
        <v>640</v>
      </c>
    </row>
    <row r="102" spans="1:17" ht="14.4" customHeight="1" x14ac:dyDescent="0.3">
      <c r="A102" s="507" t="s">
        <v>1477</v>
      </c>
      <c r="B102" s="508" t="s">
        <v>1371</v>
      </c>
      <c r="C102" s="508" t="s">
        <v>1351</v>
      </c>
      <c r="D102" s="508" t="s">
        <v>1393</v>
      </c>
      <c r="E102" s="508" t="s">
        <v>1394</v>
      </c>
      <c r="F102" s="512">
        <v>27</v>
      </c>
      <c r="G102" s="512">
        <v>4671</v>
      </c>
      <c r="H102" s="512">
        <v>0.9</v>
      </c>
      <c r="I102" s="512">
        <v>173</v>
      </c>
      <c r="J102" s="512">
        <v>30</v>
      </c>
      <c r="K102" s="512">
        <v>5190</v>
      </c>
      <c r="L102" s="512">
        <v>1</v>
      </c>
      <c r="M102" s="512">
        <v>173</v>
      </c>
      <c r="N102" s="512">
        <v>29</v>
      </c>
      <c r="O102" s="512">
        <v>5046</v>
      </c>
      <c r="P102" s="549">
        <v>0.97225433526011562</v>
      </c>
      <c r="Q102" s="513">
        <v>174</v>
      </c>
    </row>
    <row r="103" spans="1:17" ht="14.4" customHeight="1" x14ac:dyDescent="0.3">
      <c r="A103" s="507" t="s">
        <v>1477</v>
      </c>
      <c r="B103" s="508" t="s">
        <v>1371</v>
      </c>
      <c r="C103" s="508" t="s">
        <v>1351</v>
      </c>
      <c r="D103" s="508" t="s">
        <v>1395</v>
      </c>
      <c r="E103" s="508" t="s">
        <v>1396</v>
      </c>
      <c r="F103" s="512"/>
      <c r="G103" s="512"/>
      <c r="H103" s="512"/>
      <c r="I103" s="512"/>
      <c r="J103" s="512">
        <v>1</v>
      </c>
      <c r="K103" s="512">
        <v>347</v>
      </c>
      <c r="L103" s="512">
        <v>1</v>
      </c>
      <c r="M103" s="512">
        <v>347</v>
      </c>
      <c r="N103" s="512"/>
      <c r="O103" s="512"/>
      <c r="P103" s="549"/>
      <c r="Q103" s="513"/>
    </row>
    <row r="104" spans="1:17" ht="14.4" customHeight="1" x14ac:dyDescent="0.3">
      <c r="A104" s="507" t="s">
        <v>1477</v>
      </c>
      <c r="B104" s="508" t="s">
        <v>1371</v>
      </c>
      <c r="C104" s="508" t="s">
        <v>1351</v>
      </c>
      <c r="D104" s="508" t="s">
        <v>1397</v>
      </c>
      <c r="E104" s="508" t="s">
        <v>1398</v>
      </c>
      <c r="F104" s="512">
        <v>614</v>
      </c>
      <c r="G104" s="512">
        <v>10438</v>
      </c>
      <c r="H104" s="512">
        <v>61.4</v>
      </c>
      <c r="I104" s="512">
        <v>17</v>
      </c>
      <c r="J104" s="512">
        <v>10</v>
      </c>
      <c r="K104" s="512">
        <v>170</v>
      </c>
      <c r="L104" s="512">
        <v>1</v>
      </c>
      <c r="M104" s="512">
        <v>17</v>
      </c>
      <c r="N104" s="512">
        <v>562</v>
      </c>
      <c r="O104" s="512">
        <v>9554</v>
      </c>
      <c r="P104" s="549">
        <v>56.2</v>
      </c>
      <c r="Q104" s="513">
        <v>17</v>
      </c>
    </row>
    <row r="105" spans="1:17" ht="14.4" customHeight="1" x14ac:dyDescent="0.3">
      <c r="A105" s="507" t="s">
        <v>1477</v>
      </c>
      <c r="B105" s="508" t="s">
        <v>1371</v>
      </c>
      <c r="C105" s="508" t="s">
        <v>1351</v>
      </c>
      <c r="D105" s="508" t="s">
        <v>1397</v>
      </c>
      <c r="E105" s="508" t="s">
        <v>1399</v>
      </c>
      <c r="F105" s="512">
        <v>1</v>
      </c>
      <c r="G105" s="512">
        <v>17</v>
      </c>
      <c r="H105" s="512"/>
      <c r="I105" s="512">
        <v>17</v>
      </c>
      <c r="J105" s="512"/>
      <c r="K105" s="512"/>
      <c r="L105" s="512"/>
      <c r="M105" s="512"/>
      <c r="N105" s="512">
        <v>4</v>
      </c>
      <c r="O105" s="512">
        <v>68</v>
      </c>
      <c r="P105" s="549"/>
      <c r="Q105" s="513">
        <v>17</v>
      </c>
    </row>
    <row r="106" spans="1:17" ht="14.4" customHeight="1" x14ac:dyDescent="0.3">
      <c r="A106" s="507" t="s">
        <v>1477</v>
      </c>
      <c r="B106" s="508" t="s">
        <v>1371</v>
      </c>
      <c r="C106" s="508" t="s">
        <v>1351</v>
      </c>
      <c r="D106" s="508" t="s">
        <v>1400</v>
      </c>
      <c r="E106" s="508" t="s">
        <v>1401</v>
      </c>
      <c r="F106" s="512">
        <v>5</v>
      </c>
      <c r="G106" s="512">
        <v>1365</v>
      </c>
      <c r="H106" s="512"/>
      <c r="I106" s="512">
        <v>273</v>
      </c>
      <c r="J106" s="512"/>
      <c r="K106" s="512"/>
      <c r="L106" s="512"/>
      <c r="M106" s="512"/>
      <c r="N106" s="512">
        <v>4</v>
      </c>
      <c r="O106" s="512">
        <v>1096</v>
      </c>
      <c r="P106" s="549"/>
      <c r="Q106" s="513">
        <v>274</v>
      </c>
    </row>
    <row r="107" spans="1:17" ht="14.4" customHeight="1" x14ac:dyDescent="0.3">
      <c r="A107" s="507" t="s">
        <v>1477</v>
      </c>
      <c r="B107" s="508" t="s">
        <v>1371</v>
      </c>
      <c r="C107" s="508" t="s">
        <v>1351</v>
      </c>
      <c r="D107" s="508" t="s">
        <v>1400</v>
      </c>
      <c r="E107" s="508" t="s">
        <v>1402</v>
      </c>
      <c r="F107" s="512">
        <v>64</v>
      </c>
      <c r="G107" s="512">
        <v>17472</v>
      </c>
      <c r="H107" s="512"/>
      <c r="I107" s="512">
        <v>273</v>
      </c>
      <c r="J107" s="512"/>
      <c r="K107" s="512"/>
      <c r="L107" s="512"/>
      <c r="M107" s="512"/>
      <c r="N107" s="512">
        <v>92</v>
      </c>
      <c r="O107" s="512">
        <v>25208</v>
      </c>
      <c r="P107" s="549"/>
      <c r="Q107" s="513">
        <v>274</v>
      </c>
    </row>
    <row r="108" spans="1:17" ht="14.4" customHeight="1" x14ac:dyDescent="0.3">
      <c r="A108" s="507" t="s">
        <v>1477</v>
      </c>
      <c r="B108" s="508" t="s">
        <v>1371</v>
      </c>
      <c r="C108" s="508" t="s">
        <v>1351</v>
      </c>
      <c r="D108" s="508" t="s">
        <v>1403</v>
      </c>
      <c r="E108" s="508" t="s">
        <v>1404</v>
      </c>
      <c r="F108" s="512">
        <v>125</v>
      </c>
      <c r="G108" s="512">
        <v>17750</v>
      </c>
      <c r="H108" s="512">
        <v>1.5432098765432098</v>
      </c>
      <c r="I108" s="512">
        <v>142</v>
      </c>
      <c r="J108" s="512">
        <v>81</v>
      </c>
      <c r="K108" s="512">
        <v>11502</v>
      </c>
      <c r="L108" s="512">
        <v>1</v>
      </c>
      <c r="M108" s="512">
        <v>142</v>
      </c>
      <c r="N108" s="512">
        <v>109</v>
      </c>
      <c r="O108" s="512">
        <v>15478</v>
      </c>
      <c r="P108" s="549">
        <v>1.345679012345679</v>
      </c>
      <c r="Q108" s="513">
        <v>142</v>
      </c>
    </row>
    <row r="109" spans="1:17" ht="14.4" customHeight="1" x14ac:dyDescent="0.3">
      <c r="A109" s="507" t="s">
        <v>1477</v>
      </c>
      <c r="B109" s="508" t="s">
        <v>1371</v>
      </c>
      <c r="C109" s="508" t="s">
        <v>1351</v>
      </c>
      <c r="D109" s="508" t="s">
        <v>1405</v>
      </c>
      <c r="E109" s="508" t="s">
        <v>1404</v>
      </c>
      <c r="F109" s="512">
        <v>483</v>
      </c>
      <c r="G109" s="512">
        <v>37674</v>
      </c>
      <c r="H109" s="512">
        <v>1.0733333333333333</v>
      </c>
      <c r="I109" s="512">
        <v>78</v>
      </c>
      <c r="J109" s="512">
        <v>450</v>
      </c>
      <c r="K109" s="512">
        <v>35100</v>
      </c>
      <c r="L109" s="512">
        <v>1</v>
      </c>
      <c r="M109" s="512">
        <v>78</v>
      </c>
      <c r="N109" s="512">
        <v>457</v>
      </c>
      <c r="O109" s="512">
        <v>35646</v>
      </c>
      <c r="P109" s="549">
        <v>1.0155555555555555</v>
      </c>
      <c r="Q109" s="513">
        <v>78</v>
      </c>
    </row>
    <row r="110" spans="1:17" ht="14.4" customHeight="1" x14ac:dyDescent="0.3">
      <c r="A110" s="507" t="s">
        <v>1477</v>
      </c>
      <c r="B110" s="508" t="s">
        <v>1371</v>
      </c>
      <c r="C110" s="508" t="s">
        <v>1351</v>
      </c>
      <c r="D110" s="508" t="s">
        <v>1406</v>
      </c>
      <c r="E110" s="508" t="s">
        <v>1407</v>
      </c>
      <c r="F110" s="512">
        <v>125</v>
      </c>
      <c r="G110" s="512">
        <v>39125</v>
      </c>
      <c r="H110" s="512">
        <v>1.538295195407722</v>
      </c>
      <c r="I110" s="512">
        <v>313</v>
      </c>
      <c r="J110" s="512">
        <v>81</v>
      </c>
      <c r="K110" s="512">
        <v>25434</v>
      </c>
      <c r="L110" s="512">
        <v>1</v>
      </c>
      <c r="M110" s="512">
        <v>314</v>
      </c>
      <c r="N110" s="512">
        <v>109</v>
      </c>
      <c r="O110" s="512">
        <v>34226</v>
      </c>
      <c r="P110" s="549">
        <v>1.345679012345679</v>
      </c>
      <c r="Q110" s="513">
        <v>314</v>
      </c>
    </row>
    <row r="111" spans="1:17" ht="14.4" customHeight="1" x14ac:dyDescent="0.3">
      <c r="A111" s="507" t="s">
        <v>1477</v>
      </c>
      <c r="B111" s="508" t="s">
        <v>1371</v>
      </c>
      <c r="C111" s="508" t="s">
        <v>1351</v>
      </c>
      <c r="D111" s="508" t="s">
        <v>1408</v>
      </c>
      <c r="E111" s="508" t="s">
        <v>1409</v>
      </c>
      <c r="F111" s="512"/>
      <c r="G111" s="512"/>
      <c r="H111" s="512"/>
      <c r="I111" s="512"/>
      <c r="J111" s="512">
        <v>2</v>
      </c>
      <c r="K111" s="512">
        <v>656</v>
      </c>
      <c r="L111" s="512">
        <v>1</v>
      </c>
      <c r="M111" s="512">
        <v>328</v>
      </c>
      <c r="N111" s="512"/>
      <c r="O111" s="512"/>
      <c r="P111" s="549"/>
      <c r="Q111" s="513"/>
    </row>
    <row r="112" spans="1:17" ht="14.4" customHeight="1" x14ac:dyDescent="0.3">
      <c r="A112" s="507" t="s">
        <v>1477</v>
      </c>
      <c r="B112" s="508" t="s">
        <v>1371</v>
      </c>
      <c r="C112" s="508" t="s">
        <v>1351</v>
      </c>
      <c r="D112" s="508" t="s">
        <v>1410</v>
      </c>
      <c r="E112" s="508" t="s">
        <v>1411</v>
      </c>
      <c r="F112" s="512">
        <v>378</v>
      </c>
      <c r="G112" s="512">
        <v>61614</v>
      </c>
      <c r="H112" s="512">
        <v>0.74851485148514851</v>
      </c>
      <c r="I112" s="512">
        <v>163</v>
      </c>
      <c r="J112" s="512">
        <v>505</v>
      </c>
      <c r="K112" s="512">
        <v>82315</v>
      </c>
      <c r="L112" s="512">
        <v>1</v>
      </c>
      <c r="M112" s="512">
        <v>163</v>
      </c>
      <c r="N112" s="512">
        <v>435</v>
      </c>
      <c r="O112" s="512">
        <v>70905</v>
      </c>
      <c r="P112" s="549">
        <v>0.86138613861386137</v>
      </c>
      <c r="Q112" s="513">
        <v>163</v>
      </c>
    </row>
    <row r="113" spans="1:17" ht="14.4" customHeight="1" x14ac:dyDescent="0.3">
      <c r="A113" s="507" t="s">
        <v>1477</v>
      </c>
      <c r="B113" s="508" t="s">
        <v>1371</v>
      </c>
      <c r="C113" s="508" t="s">
        <v>1351</v>
      </c>
      <c r="D113" s="508" t="s">
        <v>1410</v>
      </c>
      <c r="E113" s="508" t="s">
        <v>1412</v>
      </c>
      <c r="F113" s="512">
        <v>6</v>
      </c>
      <c r="G113" s="512">
        <v>978</v>
      </c>
      <c r="H113" s="512"/>
      <c r="I113" s="512">
        <v>163</v>
      </c>
      <c r="J113" s="512"/>
      <c r="K113" s="512"/>
      <c r="L113" s="512"/>
      <c r="M113" s="512"/>
      <c r="N113" s="512"/>
      <c r="O113" s="512"/>
      <c r="P113" s="549"/>
      <c r="Q113" s="513"/>
    </row>
    <row r="114" spans="1:17" ht="14.4" customHeight="1" x14ac:dyDescent="0.3">
      <c r="A114" s="507" t="s">
        <v>1477</v>
      </c>
      <c r="B114" s="508" t="s">
        <v>1371</v>
      </c>
      <c r="C114" s="508" t="s">
        <v>1351</v>
      </c>
      <c r="D114" s="508" t="s">
        <v>1416</v>
      </c>
      <c r="E114" s="508" t="s">
        <v>1376</v>
      </c>
      <c r="F114" s="512">
        <v>1319</v>
      </c>
      <c r="G114" s="512">
        <v>94968</v>
      </c>
      <c r="H114" s="512">
        <v>1.0749796251018744</v>
      </c>
      <c r="I114" s="512">
        <v>72</v>
      </c>
      <c r="J114" s="512">
        <v>1227</v>
      </c>
      <c r="K114" s="512">
        <v>88344</v>
      </c>
      <c r="L114" s="512">
        <v>1</v>
      </c>
      <c r="M114" s="512">
        <v>72</v>
      </c>
      <c r="N114" s="512">
        <v>1240</v>
      </c>
      <c r="O114" s="512">
        <v>89280</v>
      </c>
      <c r="P114" s="549">
        <v>1.0105949470252649</v>
      </c>
      <c r="Q114" s="513">
        <v>72</v>
      </c>
    </row>
    <row r="115" spans="1:17" ht="14.4" customHeight="1" x14ac:dyDescent="0.3">
      <c r="A115" s="507" t="s">
        <v>1477</v>
      </c>
      <c r="B115" s="508" t="s">
        <v>1371</v>
      </c>
      <c r="C115" s="508" t="s">
        <v>1351</v>
      </c>
      <c r="D115" s="508" t="s">
        <v>1425</v>
      </c>
      <c r="E115" s="508" t="s">
        <v>1426</v>
      </c>
      <c r="F115" s="512">
        <v>18</v>
      </c>
      <c r="G115" s="512">
        <v>21798</v>
      </c>
      <c r="H115" s="512">
        <v>0.5</v>
      </c>
      <c r="I115" s="512">
        <v>1211</v>
      </c>
      <c r="J115" s="512">
        <v>36</v>
      </c>
      <c r="K115" s="512">
        <v>43596</v>
      </c>
      <c r="L115" s="512">
        <v>1</v>
      </c>
      <c r="M115" s="512">
        <v>1211</v>
      </c>
      <c r="N115" s="512">
        <v>43</v>
      </c>
      <c r="O115" s="512">
        <v>52116</v>
      </c>
      <c r="P115" s="549">
        <v>1.1954307734654555</v>
      </c>
      <c r="Q115" s="513">
        <v>1212</v>
      </c>
    </row>
    <row r="116" spans="1:17" ht="14.4" customHeight="1" x14ac:dyDescent="0.3">
      <c r="A116" s="507" t="s">
        <v>1477</v>
      </c>
      <c r="B116" s="508" t="s">
        <v>1371</v>
      </c>
      <c r="C116" s="508" t="s">
        <v>1351</v>
      </c>
      <c r="D116" s="508" t="s">
        <v>1427</v>
      </c>
      <c r="E116" s="508" t="s">
        <v>1428</v>
      </c>
      <c r="F116" s="512">
        <v>3</v>
      </c>
      <c r="G116" s="512">
        <v>342</v>
      </c>
      <c r="H116" s="512">
        <v>3</v>
      </c>
      <c r="I116" s="512">
        <v>114</v>
      </c>
      <c r="J116" s="512">
        <v>1</v>
      </c>
      <c r="K116" s="512">
        <v>114</v>
      </c>
      <c r="L116" s="512">
        <v>1</v>
      </c>
      <c r="M116" s="512">
        <v>114</v>
      </c>
      <c r="N116" s="512"/>
      <c r="O116" s="512"/>
      <c r="P116" s="549"/>
      <c r="Q116" s="513"/>
    </row>
    <row r="117" spans="1:17" ht="14.4" customHeight="1" x14ac:dyDescent="0.3">
      <c r="A117" s="507" t="s">
        <v>1477</v>
      </c>
      <c r="B117" s="508" t="s">
        <v>1371</v>
      </c>
      <c r="C117" s="508" t="s">
        <v>1351</v>
      </c>
      <c r="D117" s="508" t="s">
        <v>1427</v>
      </c>
      <c r="E117" s="508" t="s">
        <v>1429</v>
      </c>
      <c r="F117" s="512">
        <v>12</v>
      </c>
      <c r="G117" s="512">
        <v>1368</v>
      </c>
      <c r="H117" s="512">
        <v>0.5</v>
      </c>
      <c r="I117" s="512">
        <v>114</v>
      </c>
      <c r="J117" s="512">
        <v>24</v>
      </c>
      <c r="K117" s="512">
        <v>2736</v>
      </c>
      <c r="L117" s="512">
        <v>1</v>
      </c>
      <c r="M117" s="512">
        <v>114</v>
      </c>
      <c r="N117" s="512">
        <v>27</v>
      </c>
      <c r="O117" s="512">
        <v>3105</v>
      </c>
      <c r="P117" s="549">
        <v>1.1348684210526316</v>
      </c>
      <c r="Q117" s="513">
        <v>115</v>
      </c>
    </row>
    <row r="118" spans="1:17" ht="14.4" customHeight="1" x14ac:dyDescent="0.3">
      <c r="A118" s="507" t="s">
        <v>1477</v>
      </c>
      <c r="B118" s="508" t="s">
        <v>1371</v>
      </c>
      <c r="C118" s="508" t="s">
        <v>1351</v>
      </c>
      <c r="D118" s="508" t="s">
        <v>1437</v>
      </c>
      <c r="E118" s="508" t="s">
        <v>1438</v>
      </c>
      <c r="F118" s="512"/>
      <c r="G118" s="512"/>
      <c r="H118" s="512"/>
      <c r="I118" s="512"/>
      <c r="J118" s="512">
        <v>1</v>
      </c>
      <c r="K118" s="512">
        <v>1065</v>
      </c>
      <c r="L118" s="512">
        <v>1</v>
      </c>
      <c r="M118" s="512">
        <v>1065</v>
      </c>
      <c r="N118" s="512"/>
      <c r="O118" s="512"/>
      <c r="P118" s="549"/>
      <c r="Q118" s="513"/>
    </row>
    <row r="119" spans="1:17" ht="14.4" customHeight="1" x14ac:dyDescent="0.3">
      <c r="A119" s="507" t="s">
        <v>1477</v>
      </c>
      <c r="B119" s="508" t="s">
        <v>1371</v>
      </c>
      <c r="C119" s="508" t="s">
        <v>1351</v>
      </c>
      <c r="D119" s="508" t="s">
        <v>1439</v>
      </c>
      <c r="E119" s="508" t="s">
        <v>1440</v>
      </c>
      <c r="F119" s="512">
        <v>1</v>
      </c>
      <c r="G119" s="512">
        <v>301</v>
      </c>
      <c r="H119" s="512"/>
      <c r="I119" s="512">
        <v>301</v>
      </c>
      <c r="J119" s="512"/>
      <c r="K119" s="512"/>
      <c r="L119" s="512"/>
      <c r="M119" s="512"/>
      <c r="N119" s="512"/>
      <c r="O119" s="512"/>
      <c r="P119" s="549"/>
      <c r="Q119" s="513"/>
    </row>
    <row r="120" spans="1:17" ht="14.4" customHeight="1" x14ac:dyDescent="0.3">
      <c r="A120" s="507" t="s">
        <v>1478</v>
      </c>
      <c r="B120" s="508" t="s">
        <v>1371</v>
      </c>
      <c r="C120" s="508" t="s">
        <v>1351</v>
      </c>
      <c r="D120" s="508" t="s">
        <v>1375</v>
      </c>
      <c r="E120" s="508" t="s">
        <v>1376</v>
      </c>
      <c r="F120" s="512">
        <v>267</v>
      </c>
      <c r="G120" s="512">
        <v>56337</v>
      </c>
      <c r="H120" s="512">
        <v>1.1361702127659574</v>
      </c>
      <c r="I120" s="512">
        <v>211</v>
      </c>
      <c r="J120" s="512">
        <v>235</v>
      </c>
      <c r="K120" s="512">
        <v>49585</v>
      </c>
      <c r="L120" s="512">
        <v>1</v>
      </c>
      <c r="M120" s="512">
        <v>211</v>
      </c>
      <c r="N120" s="512">
        <v>267</v>
      </c>
      <c r="O120" s="512">
        <v>56604</v>
      </c>
      <c r="P120" s="549">
        <v>1.1415549057174548</v>
      </c>
      <c r="Q120" s="513">
        <v>212</v>
      </c>
    </row>
    <row r="121" spans="1:17" ht="14.4" customHeight="1" x14ac:dyDescent="0.3">
      <c r="A121" s="507" t="s">
        <v>1478</v>
      </c>
      <c r="B121" s="508" t="s">
        <v>1371</v>
      </c>
      <c r="C121" s="508" t="s">
        <v>1351</v>
      </c>
      <c r="D121" s="508" t="s">
        <v>1378</v>
      </c>
      <c r="E121" s="508" t="s">
        <v>1379</v>
      </c>
      <c r="F121" s="512">
        <v>286</v>
      </c>
      <c r="G121" s="512">
        <v>86086</v>
      </c>
      <c r="H121" s="512">
        <v>0.94701986754966883</v>
      </c>
      <c r="I121" s="512">
        <v>301</v>
      </c>
      <c r="J121" s="512">
        <v>302</v>
      </c>
      <c r="K121" s="512">
        <v>90902</v>
      </c>
      <c r="L121" s="512">
        <v>1</v>
      </c>
      <c r="M121" s="512">
        <v>301</v>
      </c>
      <c r="N121" s="512">
        <v>444</v>
      </c>
      <c r="O121" s="512">
        <v>134088</v>
      </c>
      <c r="P121" s="549">
        <v>1.4750830564784052</v>
      </c>
      <c r="Q121" s="513">
        <v>302</v>
      </c>
    </row>
    <row r="122" spans="1:17" ht="14.4" customHeight="1" x14ac:dyDescent="0.3">
      <c r="A122" s="507" t="s">
        <v>1478</v>
      </c>
      <c r="B122" s="508" t="s">
        <v>1371</v>
      </c>
      <c r="C122" s="508" t="s">
        <v>1351</v>
      </c>
      <c r="D122" s="508" t="s">
        <v>1380</v>
      </c>
      <c r="E122" s="508" t="s">
        <v>1381</v>
      </c>
      <c r="F122" s="512"/>
      <c r="G122" s="512"/>
      <c r="H122" s="512"/>
      <c r="I122" s="512"/>
      <c r="J122" s="512"/>
      <c r="K122" s="512"/>
      <c r="L122" s="512"/>
      <c r="M122" s="512"/>
      <c r="N122" s="512">
        <v>6</v>
      </c>
      <c r="O122" s="512">
        <v>600</v>
      </c>
      <c r="P122" s="549"/>
      <c r="Q122" s="513">
        <v>100</v>
      </c>
    </row>
    <row r="123" spans="1:17" ht="14.4" customHeight="1" x14ac:dyDescent="0.3">
      <c r="A123" s="507" t="s">
        <v>1478</v>
      </c>
      <c r="B123" s="508" t="s">
        <v>1371</v>
      </c>
      <c r="C123" s="508" t="s">
        <v>1351</v>
      </c>
      <c r="D123" s="508" t="s">
        <v>1380</v>
      </c>
      <c r="E123" s="508" t="s">
        <v>1382</v>
      </c>
      <c r="F123" s="512">
        <v>6</v>
      </c>
      <c r="G123" s="512">
        <v>594</v>
      </c>
      <c r="H123" s="512">
        <v>2</v>
      </c>
      <c r="I123" s="512">
        <v>99</v>
      </c>
      <c r="J123" s="512">
        <v>3</v>
      </c>
      <c r="K123" s="512">
        <v>297</v>
      </c>
      <c r="L123" s="512">
        <v>1</v>
      </c>
      <c r="M123" s="512">
        <v>99</v>
      </c>
      <c r="N123" s="512"/>
      <c r="O123" s="512"/>
      <c r="P123" s="549"/>
      <c r="Q123" s="513"/>
    </row>
    <row r="124" spans="1:17" ht="14.4" customHeight="1" x14ac:dyDescent="0.3">
      <c r="A124" s="507" t="s">
        <v>1478</v>
      </c>
      <c r="B124" s="508" t="s">
        <v>1371</v>
      </c>
      <c r="C124" s="508" t="s">
        <v>1351</v>
      </c>
      <c r="D124" s="508" t="s">
        <v>1385</v>
      </c>
      <c r="E124" s="508" t="s">
        <v>1386</v>
      </c>
      <c r="F124" s="512">
        <v>173</v>
      </c>
      <c r="G124" s="512">
        <v>23701</v>
      </c>
      <c r="H124" s="512">
        <v>1.1533333333333333</v>
      </c>
      <c r="I124" s="512">
        <v>137</v>
      </c>
      <c r="J124" s="512">
        <v>150</v>
      </c>
      <c r="K124" s="512">
        <v>20550</v>
      </c>
      <c r="L124" s="512">
        <v>1</v>
      </c>
      <c r="M124" s="512">
        <v>137</v>
      </c>
      <c r="N124" s="512">
        <v>179</v>
      </c>
      <c r="O124" s="512">
        <v>24523</v>
      </c>
      <c r="P124" s="549">
        <v>1.1933333333333334</v>
      </c>
      <c r="Q124" s="513">
        <v>137</v>
      </c>
    </row>
    <row r="125" spans="1:17" ht="14.4" customHeight="1" x14ac:dyDescent="0.3">
      <c r="A125" s="507" t="s">
        <v>1478</v>
      </c>
      <c r="B125" s="508" t="s">
        <v>1371</v>
      </c>
      <c r="C125" s="508" t="s">
        <v>1351</v>
      </c>
      <c r="D125" s="508" t="s">
        <v>1387</v>
      </c>
      <c r="E125" s="508" t="s">
        <v>1386</v>
      </c>
      <c r="F125" s="512">
        <v>1</v>
      </c>
      <c r="G125" s="512">
        <v>183</v>
      </c>
      <c r="H125" s="512"/>
      <c r="I125" s="512">
        <v>183</v>
      </c>
      <c r="J125" s="512"/>
      <c r="K125" s="512"/>
      <c r="L125" s="512"/>
      <c r="M125" s="512"/>
      <c r="N125" s="512"/>
      <c r="O125" s="512"/>
      <c r="P125" s="549"/>
      <c r="Q125" s="513"/>
    </row>
    <row r="126" spans="1:17" ht="14.4" customHeight="1" x14ac:dyDescent="0.3">
      <c r="A126" s="507" t="s">
        <v>1478</v>
      </c>
      <c r="B126" s="508" t="s">
        <v>1371</v>
      </c>
      <c r="C126" s="508" t="s">
        <v>1351</v>
      </c>
      <c r="D126" s="508" t="s">
        <v>1388</v>
      </c>
      <c r="E126" s="508" t="s">
        <v>1389</v>
      </c>
      <c r="F126" s="512"/>
      <c r="G126" s="512"/>
      <c r="H126" s="512"/>
      <c r="I126" s="512"/>
      <c r="J126" s="512">
        <v>1</v>
      </c>
      <c r="K126" s="512">
        <v>639</v>
      </c>
      <c r="L126" s="512">
        <v>1</v>
      </c>
      <c r="M126" s="512">
        <v>639</v>
      </c>
      <c r="N126" s="512">
        <v>4</v>
      </c>
      <c r="O126" s="512">
        <v>2560</v>
      </c>
      <c r="P126" s="549">
        <v>4.0062597809076683</v>
      </c>
      <c r="Q126" s="513">
        <v>640</v>
      </c>
    </row>
    <row r="127" spans="1:17" ht="14.4" customHeight="1" x14ac:dyDescent="0.3">
      <c r="A127" s="507" t="s">
        <v>1478</v>
      </c>
      <c r="B127" s="508" t="s">
        <v>1371</v>
      </c>
      <c r="C127" s="508" t="s">
        <v>1351</v>
      </c>
      <c r="D127" s="508" t="s">
        <v>1393</v>
      </c>
      <c r="E127" s="508" t="s">
        <v>1394</v>
      </c>
      <c r="F127" s="512">
        <v>11</v>
      </c>
      <c r="G127" s="512">
        <v>1903</v>
      </c>
      <c r="H127" s="512">
        <v>0.84615384615384615</v>
      </c>
      <c r="I127" s="512">
        <v>173</v>
      </c>
      <c r="J127" s="512">
        <v>13</v>
      </c>
      <c r="K127" s="512">
        <v>2249</v>
      </c>
      <c r="L127" s="512">
        <v>1</v>
      </c>
      <c r="M127" s="512">
        <v>173</v>
      </c>
      <c r="N127" s="512">
        <v>18</v>
      </c>
      <c r="O127" s="512">
        <v>3132</v>
      </c>
      <c r="P127" s="549">
        <v>1.3926189417518897</v>
      </c>
      <c r="Q127" s="513">
        <v>174</v>
      </c>
    </row>
    <row r="128" spans="1:17" ht="14.4" customHeight="1" x14ac:dyDescent="0.3">
      <c r="A128" s="507" t="s">
        <v>1478</v>
      </c>
      <c r="B128" s="508" t="s">
        <v>1371</v>
      </c>
      <c r="C128" s="508" t="s">
        <v>1351</v>
      </c>
      <c r="D128" s="508" t="s">
        <v>1395</v>
      </c>
      <c r="E128" s="508" t="s">
        <v>1396</v>
      </c>
      <c r="F128" s="512">
        <v>3</v>
      </c>
      <c r="G128" s="512">
        <v>1152</v>
      </c>
      <c r="H128" s="512"/>
      <c r="I128" s="512">
        <v>384</v>
      </c>
      <c r="J128" s="512"/>
      <c r="K128" s="512"/>
      <c r="L128" s="512"/>
      <c r="M128" s="512"/>
      <c r="N128" s="512"/>
      <c r="O128" s="512"/>
      <c r="P128" s="549"/>
      <c r="Q128" s="513"/>
    </row>
    <row r="129" spans="1:17" ht="14.4" customHeight="1" x14ac:dyDescent="0.3">
      <c r="A129" s="507" t="s">
        <v>1478</v>
      </c>
      <c r="B129" s="508" t="s">
        <v>1371</v>
      </c>
      <c r="C129" s="508" t="s">
        <v>1351</v>
      </c>
      <c r="D129" s="508" t="s">
        <v>1397</v>
      </c>
      <c r="E129" s="508" t="s">
        <v>1398</v>
      </c>
      <c r="F129" s="512">
        <v>252</v>
      </c>
      <c r="G129" s="512">
        <v>4284</v>
      </c>
      <c r="H129" s="512">
        <v>22.90909090909091</v>
      </c>
      <c r="I129" s="512">
        <v>17</v>
      </c>
      <c r="J129" s="512">
        <v>11</v>
      </c>
      <c r="K129" s="512">
        <v>187</v>
      </c>
      <c r="L129" s="512">
        <v>1</v>
      </c>
      <c r="M129" s="512">
        <v>17</v>
      </c>
      <c r="N129" s="512">
        <v>254</v>
      </c>
      <c r="O129" s="512">
        <v>4318</v>
      </c>
      <c r="P129" s="549">
        <v>23.09090909090909</v>
      </c>
      <c r="Q129" s="513">
        <v>17</v>
      </c>
    </row>
    <row r="130" spans="1:17" ht="14.4" customHeight="1" x14ac:dyDescent="0.3">
      <c r="A130" s="507" t="s">
        <v>1478</v>
      </c>
      <c r="B130" s="508" t="s">
        <v>1371</v>
      </c>
      <c r="C130" s="508" t="s">
        <v>1351</v>
      </c>
      <c r="D130" s="508" t="s">
        <v>1397</v>
      </c>
      <c r="E130" s="508" t="s">
        <v>1399</v>
      </c>
      <c r="F130" s="512">
        <v>3</v>
      </c>
      <c r="G130" s="512">
        <v>51</v>
      </c>
      <c r="H130" s="512"/>
      <c r="I130" s="512">
        <v>17</v>
      </c>
      <c r="J130" s="512"/>
      <c r="K130" s="512"/>
      <c r="L130" s="512"/>
      <c r="M130" s="512"/>
      <c r="N130" s="512">
        <v>1</v>
      </c>
      <c r="O130" s="512">
        <v>17</v>
      </c>
      <c r="P130" s="549"/>
      <c r="Q130" s="513">
        <v>17</v>
      </c>
    </row>
    <row r="131" spans="1:17" ht="14.4" customHeight="1" x14ac:dyDescent="0.3">
      <c r="A131" s="507" t="s">
        <v>1478</v>
      </c>
      <c r="B131" s="508" t="s">
        <v>1371</v>
      </c>
      <c r="C131" s="508" t="s">
        <v>1351</v>
      </c>
      <c r="D131" s="508" t="s">
        <v>1400</v>
      </c>
      <c r="E131" s="508" t="s">
        <v>1401</v>
      </c>
      <c r="F131" s="512">
        <v>1</v>
      </c>
      <c r="G131" s="512">
        <v>273</v>
      </c>
      <c r="H131" s="512"/>
      <c r="I131" s="512">
        <v>273</v>
      </c>
      <c r="J131" s="512"/>
      <c r="K131" s="512"/>
      <c r="L131" s="512"/>
      <c r="M131" s="512"/>
      <c r="N131" s="512">
        <v>3</v>
      </c>
      <c r="O131" s="512">
        <v>822</v>
      </c>
      <c r="P131" s="549"/>
      <c r="Q131" s="513">
        <v>274</v>
      </c>
    </row>
    <row r="132" spans="1:17" ht="14.4" customHeight="1" x14ac:dyDescent="0.3">
      <c r="A132" s="507" t="s">
        <v>1478</v>
      </c>
      <c r="B132" s="508" t="s">
        <v>1371</v>
      </c>
      <c r="C132" s="508" t="s">
        <v>1351</v>
      </c>
      <c r="D132" s="508" t="s">
        <v>1400</v>
      </c>
      <c r="E132" s="508" t="s">
        <v>1402</v>
      </c>
      <c r="F132" s="512">
        <v>43</v>
      </c>
      <c r="G132" s="512">
        <v>11739</v>
      </c>
      <c r="H132" s="512"/>
      <c r="I132" s="512">
        <v>273</v>
      </c>
      <c r="J132" s="512"/>
      <c r="K132" s="512"/>
      <c r="L132" s="512"/>
      <c r="M132" s="512"/>
      <c r="N132" s="512">
        <v>56</v>
      </c>
      <c r="O132" s="512">
        <v>15344</v>
      </c>
      <c r="P132" s="549"/>
      <c r="Q132" s="513">
        <v>274</v>
      </c>
    </row>
    <row r="133" spans="1:17" ht="14.4" customHeight="1" x14ac:dyDescent="0.3">
      <c r="A133" s="507" t="s">
        <v>1478</v>
      </c>
      <c r="B133" s="508" t="s">
        <v>1371</v>
      </c>
      <c r="C133" s="508" t="s">
        <v>1351</v>
      </c>
      <c r="D133" s="508" t="s">
        <v>1403</v>
      </c>
      <c r="E133" s="508" t="s">
        <v>1404</v>
      </c>
      <c r="F133" s="512">
        <v>70</v>
      </c>
      <c r="G133" s="512">
        <v>9940</v>
      </c>
      <c r="H133" s="512">
        <v>1.1666666666666667</v>
      </c>
      <c r="I133" s="512">
        <v>142</v>
      </c>
      <c r="J133" s="512">
        <v>60</v>
      </c>
      <c r="K133" s="512">
        <v>8520</v>
      </c>
      <c r="L133" s="512">
        <v>1</v>
      </c>
      <c r="M133" s="512">
        <v>142</v>
      </c>
      <c r="N133" s="512">
        <v>67</v>
      </c>
      <c r="O133" s="512">
        <v>9514</v>
      </c>
      <c r="P133" s="549">
        <v>1.1166666666666667</v>
      </c>
      <c r="Q133" s="513">
        <v>142</v>
      </c>
    </row>
    <row r="134" spans="1:17" ht="14.4" customHeight="1" x14ac:dyDescent="0.3">
      <c r="A134" s="507" t="s">
        <v>1478</v>
      </c>
      <c r="B134" s="508" t="s">
        <v>1371</v>
      </c>
      <c r="C134" s="508" t="s">
        <v>1351</v>
      </c>
      <c r="D134" s="508" t="s">
        <v>1405</v>
      </c>
      <c r="E134" s="508" t="s">
        <v>1404</v>
      </c>
      <c r="F134" s="512">
        <v>173</v>
      </c>
      <c r="G134" s="512">
        <v>13494</v>
      </c>
      <c r="H134" s="512">
        <v>1.1533333333333333</v>
      </c>
      <c r="I134" s="512">
        <v>78</v>
      </c>
      <c r="J134" s="512">
        <v>150</v>
      </c>
      <c r="K134" s="512">
        <v>11700</v>
      </c>
      <c r="L134" s="512">
        <v>1</v>
      </c>
      <c r="M134" s="512">
        <v>78</v>
      </c>
      <c r="N134" s="512">
        <v>179</v>
      </c>
      <c r="O134" s="512">
        <v>13962</v>
      </c>
      <c r="P134" s="549">
        <v>1.1933333333333334</v>
      </c>
      <c r="Q134" s="513">
        <v>78</v>
      </c>
    </row>
    <row r="135" spans="1:17" ht="14.4" customHeight="1" x14ac:dyDescent="0.3">
      <c r="A135" s="507" t="s">
        <v>1478</v>
      </c>
      <c r="B135" s="508" t="s">
        <v>1371</v>
      </c>
      <c r="C135" s="508" t="s">
        <v>1351</v>
      </c>
      <c r="D135" s="508" t="s">
        <v>1406</v>
      </c>
      <c r="E135" s="508" t="s">
        <v>1407</v>
      </c>
      <c r="F135" s="512">
        <v>70</v>
      </c>
      <c r="G135" s="512">
        <v>21910</v>
      </c>
      <c r="H135" s="512">
        <v>1.1629511677282378</v>
      </c>
      <c r="I135" s="512">
        <v>313</v>
      </c>
      <c r="J135" s="512">
        <v>60</v>
      </c>
      <c r="K135" s="512">
        <v>18840</v>
      </c>
      <c r="L135" s="512">
        <v>1</v>
      </c>
      <c r="M135" s="512">
        <v>314</v>
      </c>
      <c r="N135" s="512">
        <v>67</v>
      </c>
      <c r="O135" s="512">
        <v>21038</v>
      </c>
      <c r="P135" s="549">
        <v>1.1166666666666667</v>
      </c>
      <c r="Q135" s="513">
        <v>314</v>
      </c>
    </row>
    <row r="136" spans="1:17" ht="14.4" customHeight="1" x14ac:dyDescent="0.3">
      <c r="A136" s="507" t="s">
        <v>1478</v>
      </c>
      <c r="B136" s="508" t="s">
        <v>1371</v>
      </c>
      <c r="C136" s="508" t="s">
        <v>1351</v>
      </c>
      <c r="D136" s="508" t="s">
        <v>1408</v>
      </c>
      <c r="E136" s="508" t="s">
        <v>1409</v>
      </c>
      <c r="F136" s="512">
        <v>3</v>
      </c>
      <c r="G136" s="512">
        <v>1464</v>
      </c>
      <c r="H136" s="512"/>
      <c r="I136" s="512">
        <v>488</v>
      </c>
      <c r="J136" s="512"/>
      <c r="K136" s="512"/>
      <c r="L136" s="512"/>
      <c r="M136" s="512"/>
      <c r="N136" s="512"/>
      <c r="O136" s="512"/>
      <c r="P136" s="549"/>
      <c r="Q136" s="513"/>
    </row>
    <row r="137" spans="1:17" ht="14.4" customHeight="1" x14ac:dyDescent="0.3">
      <c r="A137" s="507" t="s">
        <v>1478</v>
      </c>
      <c r="B137" s="508" t="s">
        <v>1371</v>
      </c>
      <c r="C137" s="508" t="s">
        <v>1351</v>
      </c>
      <c r="D137" s="508" t="s">
        <v>1410</v>
      </c>
      <c r="E137" s="508" t="s">
        <v>1411</v>
      </c>
      <c r="F137" s="512">
        <v>153</v>
      </c>
      <c r="G137" s="512">
        <v>24939</v>
      </c>
      <c r="H137" s="512">
        <v>0.80104712041884818</v>
      </c>
      <c r="I137" s="512">
        <v>163</v>
      </c>
      <c r="J137" s="512">
        <v>191</v>
      </c>
      <c r="K137" s="512">
        <v>31133</v>
      </c>
      <c r="L137" s="512">
        <v>1</v>
      </c>
      <c r="M137" s="512">
        <v>163</v>
      </c>
      <c r="N137" s="512">
        <v>169</v>
      </c>
      <c r="O137" s="512">
        <v>27547</v>
      </c>
      <c r="P137" s="549">
        <v>0.88481675392670156</v>
      </c>
      <c r="Q137" s="513">
        <v>163</v>
      </c>
    </row>
    <row r="138" spans="1:17" ht="14.4" customHeight="1" x14ac:dyDescent="0.3">
      <c r="A138" s="507" t="s">
        <v>1478</v>
      </c>
      <c r="B138" s="508" t="s">
        <v>1371</v>
      </c>
      <c r="C138" s="508" t="s">
        <v>1351</v>
      </c>
      <c r="D138" s="508" t="s">
        <v>1410</v>
      </c>
      <c r="E138" s="508" t="s">
        <v>1412</v>
      </c>
      <c r="F138" s="512">
        <v>3</v>
      </c>
      <c r="G138" s="512">
        <v>489</v>
      </c>
      <c r="H138" s="512"/>
      <c r="I138" s="512">
        <v>163</v>
      </c>
      <c r="J138" s="512"/>
      <c r="K138" s="512"/>
      <c r="L138" s="512"/>
      <c r="M138" s="512"/>
      <c r="N138" s="512">
        <v>1</v>
      </c>
      <c r="O138" s="512">
        <v>163</v>
      </c>
      <c r="P138" s="549"/>
      <c r="Q138" s="513">
        <v>163</v>
      </c>
    </row>
    <row r="139" spans="1:17" ht="14.4" customHeight="1" x14ac:dyDescent="0.3">
      <c r="A139" s="507" t="s">
        <v>1478</v>
      </c>
      <c r="B139" s="508" t="s">
        <v>1371</v>
      </c>
      <c r="C139" s="508" t="s">
        <v>1351</v>
      </c>
      <c r="D139" s="508" t="s">
        <v>1416</v>
      </c>
      <c r="E139" s="508" t="s">
        <v>1376</v>
      </c>
      <c r="F139" s="512">
        <v>457</v>
      </c>
      <c r="G139" s="512">
        <v>32904</v>
      </c>
      <c r="H139" s="512">
        <v>1.1339950372208436</v>
      </c>
      <c r="I139" s="512">
        <v>72</v>
      </c>
      <c r="J139" s="512">
        <v>403</v>
      </c>
      <c r="K139" s="512">
        <v>29016</v>
      </c>
      <c r="L139" s="512">
        <v>1</v>
      </c>
      <c r="M139" s="512">
        <v>72</v>
      </c>
      <c r="N139" s="512">
        <v>472</v>
      </c>
      <c r="O139" s="512">
        <v>33984</v>
      </c>
      <c r="P139" s="549">
        <v>1.1712158808933002</v>
      </c>
      <c r="Q139" s="513">
        <v>72</v>
      </c>
    </row>
    <row r="140" spans="1:17" ht="14.4" customHeight="1" x14ac:dyDescent="0.3">
      <c r="A140" s="507" t="s">
        <v>1478</v>
      </c>
      <c r="B140" s="508" t="s">
        <v>1371</v>
      </c>
      <c r="C140" s="508" t="s">
        <v>1351</v>
      </c>
      <c r="D140" s="508" t="s">
        <v>1425</v>
      </c>
      <c r="E140" s="508" t="s">
        <v>1426</v>
      </c>
      <c r="F140" s="512">
        <v>17</v>
      </c>
      <c r="G140" s="512">
        <v>20587</v>
      </c>
      <c r="H140" s="512">
        <v>1.0625</v>
      </c>
      <c r="I140" s="512">
        <v>1211</v>
      </c>
      <c r="J140" s="512">
        <v>16</v>
      </c>
      <c r="K140" s="512">
        <v>19376</v>
      </c>
      <c r="L140" s="512">
        <v>1</v>
      </c>
      <c r="M140" s="512">
        <v>1211</v>
      </c>
      <c r="N140" s="512">
        <v>29</v>
      </c>
      <c r="O140" s="512">
        <v>35148</v>
      </c>
      <c r="P140" s="549">
        <v>1.8139966969446739</v>
      </c>
      <c r="Q140" s="513">
        <v>1212</v>
      </c>
    </row>
    <row r="141" spans="1:17" ht="14.4" customHeight="1" x14ac:dyDescent="0.3">
      <c r="A141" s="507" t="s">
        <v>1478</v>
      </c>
      <c r="B141" s="508" t="s">
        <v>1371</v>
      </c>
      <c r="C141" s="508" t="s">
        <v>1351</v>
      </c>
      <c r="D141" s="508" t="s">
        <v>1427</v>
      </c>
      <c r="E141" s="508" t="s">
        <v>1428</v>
      </c>
      <c r="F141" s="512">
        <v>1</v>
      </c>
      <c r="G141" s="512">
        <v>114</v>
      </c>
      <c r="H141" s="512">
        <v>1</v>
      </c>
      <c r="I141" s="512">
        <v>114</v>
      </c>
      <c r="J141" s="512">
        <v>1</v>
      </c>
      <c r="K141" s="512">
        <v>114</v>
      </c>
      <c r="L141" s="512">
        <v>1</v>
      </c>
      <c r="M141" s="512">
        <v>114</v>
      </c>
      <c r="N141" s="512">
        <v>3</v>
      </c>
      <c r="O141" s="512">
        <v>345</v>
      </c>
      <c r="P141" s="549">
        <v>3.0263157894736841</v>
      </c>
      <c r="Q141" s="513">
        <v>115</v>
      </c>
    </row>
    <row r="142" spans="1:17" ht="14.4" customHeight="1" x14ac:dyDescent="0.3">
      <c r="A142" s="507" t="s">
        <v>1478</v>
      </c>
      <c r="B142" s="508" t="s">
        <v>1371</v>
      </c>
      <c r="C142" s="508" t="s">
        <v>1351</v>
      </c>
      <c r="D142" s="508" t="s">
        <v>1427</v>
      </c>
      <c r="E142" s="508" t="s">
        <v>1429</v>
      </c>
      <c r="F142" s="512">
        <v>8</v>
      </c>
      <c r="G142" s="512">
        <v>912</v>
      </c>
      <c r="H142" s="512">
        <v>0.8</v>
      </c>
      <c r="I142" s="512">
        <v>114</v>
      </c>
      <c r="J142" s="512">
        <v>10</v>
      </c>
      <c r="K142" s="512">
        <v>1140</v>
      </c>
      <c r="L142" s="512">
        <v>1</v>
      </c>
      <c r="M142" s="512">
        <v>114</v>
      </c>
      <c r="N142" s="512">
        <v>16</v>
      </c>
      <c r="O142" s="512">
        <v>1840</v>
      </c>
      <c r="P142" s="549">
        <v>1.6140350877192982</v>
      </c>
      <c r="Q142" s="513">
        <v>115</v>
      </c>
    </row>
    <row r="143" spans="1:17" ht="14.4" customHeight="1" x14ac:dyDescent="0.3">
      <c r="A143" s="507" t="s">
        <v>1349</v>
      </c>
      <c r="B143" s="508" t="s">
        <v>1371</v>
      </c>
      <c r="C143" s="508" t="s">
        <v>1351</v>
      </c>
      <c r="D143" s="508" t="s">
        <v>1375</v>
      </c>
      <c r="E143" s="508" t="s">
        <v>1376</v>
      </c>
      <c r="F143" s="512">
        <v>390</v>
      </c>
      <c r="G143" s="512">
        <v>82290</v>
      </c>
      <c r="H143" s="512">
        <v>1.2264150943396226</v>
      </c>
      <c r="I143" s="512">
        <v>211</v>
      </c>
      <c r="J143" s="512">
        <v>318</v>
      </c>
      <c r="K143" s="512">
        <v>67098</v>
      </c>
      <c r="L143" s="512">
        <v>1</v>
      </c>
      <c r="M143" s="512">
        <v>211</v>
      </c>
      <c r="N143" s="512">
        <v>297</v>
      </c>
      <c r="O143" s="512">
        <v>62964</v>
      </c>
      <c r="P143" s="549">
        <v>0.93838862559241709</v>
      </c>
      <c r="Q143" s="513">
        <v>212</v>
      </c>
    </row>
    <row r="144" spans="1:17" ht="14.4" customHeight="1" x14ac:dyDescent="0.3">
      <c r="A144" s="507" t="s">
        <v>1349</v>
      </c>
      <c r="B144" s="508" t="s">
        <v>1371</v>
      </c>
      <c r="C144" s="508" t="s">
        <v>1351</v>
      </c>
      <c r="D144" s="508" t="s">
        <v>1377</v>
      </c>
      <c r="E144" s="508" t="s">
        <v>1376</v>
      </c>
      <c r="F144" s="512">
        <v>3</v>
      </c>
      <c r="G144" s="512">
        <v>261</v>
      </c>
      <c r="H144" s="512"/>
      <c r="I144" s="512">
        <v>87</v>
      </c>
      <c r="J144" s="512"/>
      <c r="K144" s="512"/>
      <c r="L144" s="512"/>
      <c r="M144" s="512"/>
      <c r="N144" s="512"/>
      <c r="O144" s="512"/>
      <c r="P144" s="549"/>
      <c r="Q144" s="513"/>
    </row>
    <row r="145" spans="1:17" ht="14.4" customHeight="1" x14ac:dyDescent="0.3">
      <c r="A145" s="507" t="s">
        <v>1349</v>
      </c>
      <c r="B145" s="508" t="s">
        <v>1371</v>
      </c>
      <c r="C145" s="508" t="s">
        <v>1351</v>
      </c>
      <c r="D145" s="508" t="s">
        <v>1378</v>
      </c>
      <c r="E145" s="508" t="s">
        <v>1379</v>
      </c>
      <c r="F145" s="512">
        <v>177</v>
      </c>
      <c r="G145" s="512">
        <v>53277</v>
      </c>
      <c r="H145" s="512">
        <v>0.42650602409638555</v>
      </c>
      <c r="I145" s="512">
        <v>301</v>
      </c>
      <c r="J145" s="512">
        <v>415</v>
      </c>
      <c r="K145" s="512">
        <v>124915</v>
      </c>
      <c r="L145" s="512">
        <v>1</v>
      </c>
      <c r="M145" s="512">
        <v>301</v>
      </c>
      <c r="N145" s="512">
        <v>210</v>
      </c>
      <c r="O145" s="512">
        <v>63420</v>
      </c>
      <c r="P145" s="549">
        <v>0.50770523956290281</v>
      </c>
      <c r="Q145" s="513">
        <v>302</v>
      </c>
    </row>
    <row r="146" spans="1:17" ht="14.4" customHeight="1" x14ac:dyDescent="0.3">
      <c r="A146" s="507" t="s">
        <v>1349</v>
      </c>
      <c r="B146" s="508" t="s">
        <v>1371</v>
      </c>
      <c r="C146" s="508" t="s">
        <v>1351</v>
      </c>
      <c r="D146" s="508" t="s">
        <v>1380</v>
      </c>
      <c r="E146" s="508" t="s">
        <v>1381</v>
      </c>
      <c r="F146" s="512">
        <v>3</v>
      </c>
      <c r="G146" s="512">
        <v>297</v>
      </c>
      <c r="H146" s="512"/>
      <c r="I146" s="512">
        <v>99</v>
      </c>
      <c r="J146" s="512"/>
      <c r="K146" s="512"/>
      <c r="L146" s="512"/>
      <c r="M146" s="512"/>
      <c r="N146" s="512"/>
      <c r="O146" s="512"/>
      <c r="P146" s="549"/>
      <c r="Q146" s="513"/>
    </row>
    <row r="147" spans="1:17" ht="14.4" customHeight="1" x14ac:dyDescent="0.3">
      <c r="A147" s="507" t="s">
        <v>1349</v>
      </c>
      <c r="B147" s="508" t="s">
        <v>1371</v>
      </c>
      <c r="C147" s="508" t="s">
        <v>1351</v>
      </c>
      <c r="D147" s="508" t="s">
        <v>1380</v>
      </c>
      <c r="E147" s="508" t="s">
        <v>1382</v>
      </c>
      <c r="F147" s="512">
        <v>3</v>
      </c>
      <c r="G147" s="512">
        <v>297</v>
      </c>
      <c r="H147" s="512"/>
      <c r="I147" s="512">
        <v>99</v>
      </c>
      <c r="J147" s="512"/>
      <c r="K147" s="512"/>
      <c r="L147" s="512"/>
      <c r="M147" s="512"/>
      <c r="N147" s="512"/>
      <c r="O147" s="512"/>
      <c r="P147" s="549"/>
      <c r="Q147" s="513"/>
    </row>
    <row r="148" spans="1:17" ht="14.4" customHeight="1" x14ac:dyDescent="0.3">
      <c r="A148" s="507" t="s">
        <v>1349</v>
      </c>
      <c r="B148" s="508" t="s">
        <v>1371</v>
      </c>
      <c r="C148" s="508" t="s">
        <v>1351</v>
      </c>
      <c r="D148" s="508" t="s">
        <v>1385</v>
      </c>
      <c r="E148" s="508" t="s">
        <v>1386</v>
      </c>
      <c r="F148" s="512">
        <v>203</v>
      </c>
      <c r="G148" s="512">
        <v>27811</v>
      </c>
      <c r="H148" s="512">
        <v>1.215568862275449</v>
      </c>
      <c r="I148" s="512">
        <v>137</v>
      </c>
      <c r="J148" s="512">
        <v>167</v>
      </c>
      <c r="K148" s="512">
        <v>22879</v>
      </c>
      <c r="L148" s="512">
        <v>1</v>
      </c>
      <c r="M148" s="512">
        <v>137</v>
      </c>
      <c r="N148" s="512">
        <v>144</v>
      </c>
      <c r="O148" s="512">
        <v>19728</v>
      </c>
      <c r="P148" s="549">
        <v>0.86227544910179643</v>
      </c>
      <c r="Q148" s="513">
        <v>137</v>
      </c>
    </row>
    <row r="149" spans="1:17" ht="14.4" customHeight="1" x14ac:dyDescent="0.3">
      <c r="A149" s="507" t="s">
        <v>1349</v>
      </c>
      <c r="B149" s="508" t="s">
        <v>1371</v>
      </c>
      <c r="C149" s="508" t="s">
        <v>1351</v>
      </c>
      <c r="D149" s="508" t="s">
        <v>1387</v>
      </c>
      <c r="E149" s="508" t="s">
        <v>1386</v>
      </c>
      <c r="F149" s="512">
        <v>1</v>
      </c>
      <c r="G149" s="512">
        <v>183</v>
      </c>
      <c r="H149" s="512"/>
      <c r="I149" s="512">
        <v>183</v>
      </c>
      <c r="J149" s="512"/>
      <c r="K149" s="512"/>
      <c r="L149" s="512"/>
      <c r="M149" s="512"/>
      <c r="N149" s="512">
        <v>1</v>
      </c>
      <c r="O149" s="512">
        <v>184</v>
      </c>
      <c r="P149" s="549"/>
      <c r="Q149" s="513">
        <v>184</v>
      </c>
    </row>
    <row r="150" spans="1:17" ht="14.4" customHeight="1" x14ac:dyDescent="0.3">
      <c r="A150" s="507" t="s">
        <v>1349</v>
      </c>
      <c r="B150" s="508" t="s">
        <v>1371</v>
      </c>
      <c r="C150" s="508" t="s">
        <v>1351</v>
      </c>
      <c r="D150" s="508" t="s">
        <v>1388</v>
      </c>
      <c r="E150" s="508" t="s">
        <v>1389</v>
      </c>
      <c r="F150" s="512">
        <v>1</v>
      </c>
      <c r="G150" s="512">
        <v>639</v>
      </c>
      <c r="H150" s="512"/>
      <c r="I150" s="512">
        <v>639</v>
      </c>
      <c r="J150" s="512"/>
      <c r="K150" s="512"/>
      <c r="L150" s="512"/>
      <c r="M150" s="512"/>
      <c r="N150" s="512"/>
      <c r="O150" s="512"/>
      <c r="P150" s="549"/>
      <c r="Q150" s="513"/>
    </row>
    <row r="151" spans="1:17" ht="14.4" customHeight="1" x14ac:dyDescent="0.3">
      <c r="A151" s="507" t="s">
        <v>1349</v>
      </c>
      <c r="B151" s="508" t="s">
        <v>1371</v>
      </c>
      <c r="C151" s="508" t="s">
        <v>1351</v>
      </c>
      <c r="D151" s="508" t="s">
        <v>1393</v>
      </c>
      <c r="E151" s="508" t="s">
        <v>1394</v>
      </c>
      <c r="F151" s="512">
        <v>7</v>
      </c>
      <c r="G151" s="512">
        <v>1211</v>
      </c>
      <c r="H151" s="512">
        <v>0.4375</v>
      </c>
      <c r="I151" s="512">
        <v>173</v>
      </c>
      <c r="J151" s="512">
        <v>16</v>
      </c>
      <c r="K151" s="512">
        <v>2768</v>
      </c>
      <c r="L151" s="512">
        <v>1</v>
      </c>
      <c r="M151" s="512">
        <v>173</v>
      </c>
      <c r="N151" s="512">
        <v>10</v>
      </c>
      <c r="O151" s="512">
        <v>1740</v>
      </c>
      <c r="P151" s="549">
        <v>0.62861271676300579</v>
      </c>
      <c r="Q151" s="513">
        <v>174</v>
      </c>
    </row>
    <row r="152" spans="1:17" ht="14.4" customHeight="1" x14ac:dyDescent="0.3">
      <c r="A152" s="507" t="s">
        <v>1349</v>
      </c>
      <c r="B152" s="508" t="s">
        <v>1371</v>
      </c>
      <c r="C152" s="508" t="s">
        <v>1351</v>
      </c>
      <c r="D152" s="508" t="s">
        <v>1397</v>
      </c>
      <c r="E152" s="508" t="s">
        <v>1398</v>
      </c>
      <c r="F152" s="512">
        <v>338</v>
      </c>
      <c r="G152" s="512">
        <v>5746</v>
      </c>
      <c r="H152" s="512">
        <v>169</v>
      </c>
      <c r="I152" s="512">
        <v>17</v>
      </c>
      <c r="J152" s="512">
        <v>2</v>
      </c>
      <c r="K152" s="512">
        <v>34</v>
      </c>
      <c r="L152" s="512">
        <v>1</v>
      </c>
      <c r="M152" s="512">
        <v>17</v>
      </c>
      <c r="N152" s="512">
        <v>256</v>
      </c>
      <c r="O152" s="512">
        <v>4352</v>
      </c>
      <c r="P152" s="549">
        <v>128</v>
      </c>
      <c r="Q152" s="513">
        <v>17</v>
      </c>
    </row>
    <row r="153" spans="1:17" ht="14.4" customHeight="1" x14ac:dyDescent="0.3">
      <c r="A153" s="507" t="s">
        <v>1349</v>
      </c>
      <c r="B153" s="508" t="s">
        <v>1371</v>
      </c>
      <c r="C153" s="508" t="s">
        <v>1351</v>
      </c>
      <c r="D153" s="508" t="s">
        <v>1400</v>
      </c>
      <c r="E153" s="508" t="s">
        <v>1401</v>
      </c>
      <c r="F153" s="512"/>
      <c r="G153" s="512"/>
      <c r="H153" s="512"/>
      <c r="I153" s="512"/>
      <c r="J153" s="512"/>
      <c r="K153" s="512"/>
      <c r="L153" s="512"/>
      <c r="M153" s="512"/>
      <c r="N153" s="512">
        <v>6</v>
      </c>
      <c r="O153" s="512">
        <v>1644</v>
      </c>
      <c r="P153" s="549"/>
      <c r="Q153" s="513">
        <v>274</v>
      </c>
    </row>
    <row r="154" spans="1:17" ht="14.4" customHeight="1" x14ac:dyDescent="0.3">
      <c r="A154" s="507" t="s">
        <v>1349</v>
      </c>
      <c r="B154" s="508" t="s">
        <v>1371</v>
      </c>
      <c r="C154" s="508" t="s">
        <v>1351</v>
      </c>
      <c r="D154" s="508" t="s">
        <v>1400</v>
      </c>
      <c r="E154" s="508" t="s">
        <v>1402</v>
      </c>
      <c r="F154" s="512">
        <v>107</v>
      </c>
      <c r="G154" s="512">
        <v>29211</v>
      </c>
      <c r="H154" s="512"/>
      <c r="I154" s="512">
        <v>273</v>
      </c>
      <c r="J154" s="512"/>
      <c r="K154" s="512"/>
      <c r="L154" s="512"/>
      <c r="M154" s="512"/>
      <c r="N154" s="512">
        <v>100</v>
      </c>
      <c r="O154" s="512">
        <v>27400</v>
      </c>
      <c r="P154" s="549"/>
      <c r="Q154" s="513">
        <v>274</v>
      </c>
    </row>
    <row r="155" spans="1:17" ht="14.4" customHeight="1" x14ac:dyDescent="0.3">
      <c r="A155" s="507" t="s">
        <v>1349</v>
      </c>
      <c r="B155" s="508" t="s">
        <v>1371</v>
      </c>
      <c r="C155" s="508" t="s">
        <v>1351</v>
      </c>
      <c r="D155" s="508" t="s">
        <v>1403</v>
      </c>
      <c r="E155" s="508" t="s">
        <v>1404</v>
      </c>
      <c r="F155" s="512">
        <v>133</v>
      </c>
      <c r="G155" s="512">
        <v>18886</v>
      </c>
      <c r="H155" s="512">
        <v>1.303921568627451</v>
      </c>
      <c r="I155" s="512">
        <v>142</v>
      </c>
      <c r="J155" s="512">
        <v>102</v>
      </c>
      <c r="K155" s="512">
        <v>14484</v>
      </c>
      <c r="L155" s="512">
        <v>1</v>
      </c>
      <c r="M155" s="512">
        <v>142</v>
      </c>
      <c r="N155" s="512">
        <v>113</v>
      </c>
      <c r="O155" s="512">
        <v>16046</v>
      </c>
      <c r="P155" s="549">
        <v>1.107843137254902</v>
      </c>
      <c r="Q155" s="513">
        <v>142</v>
      </c>
    </row>
    <row r="156" spans="1:17" ht="14.4" customHeight="1" x14ac:dyDescent="0.3">
      <c r="A156" s="507" t="s">
        <v>1349</v>
      </c>
      <c r="B156" s="508" t="s">
        <v>1371</v>
      </c>
      <c r="C156" s="508" t="s">
        <v>1351</v>
      </c>
      <c r="D156" s="508" t="s">
        <v>1405</v>
      </c>
      <c r="E156" s="508" t="s">
        <v>1404</v>
      </c>
      <c r="F156" s="512">
        <v>204</v>
      </c>
      <c r="G156" s="512">
        <v>15912</v>
      </c>
      <c r="H156" s="512">
        <v>1.221556886227545</v>
      </c>
      <c r="I156" s="512">
        <v>78</v>
      </c>
      <c r="J156" s="512">
        <v>167</v>
      </c>
      <c r="K156" s="512">
        <v>13026</v>
      </c>
      <c r="L156" s="512">
        <v>1</v>
      </c>
      <c r="M156" s="512">
        <v>78</v>
      </c>
      <c r="N156" s="512">
        <v>144</v>
      </c>
      <c r="O156" s="512">
        <v>11232</v>
      </c>
      <c r="P156" s="549">
        <v>0.86227544910179643</v>
      </c>
      <c r="Q156" s="513">
        <v>78</v>
      </c>
    </row>
    <row r="157" spans="1:17" ht="14.4" customHeight="1" x14ac:dyDescent="0.3">
      <c r="A157" s="507" t="s">
        <v>1349</v>
      </c>
      <c r="B157" s="508" t="s">
        <v>1371</v>
      </c>
      <c r="C157" s="508" t="s">
        <v>1351</v>
      </c>
      <c r="D157" s="508" t="s">
        <v>1406</v>
      </c>
      <c r="E157" s="508" t="s">
        <v>1407</v>
      </c>
      <c r="F157" s="512">
        <v>133</v>
      </c>
      <c r="G157" s="512">
        <v>41629</v>
      </c>
      <c r="H157" s="512">
        <v>1.2997689521668541</v>
      </c>
      <c r="I157" s="512">
        <v>313</v>
      </c>
      <c r="J157" s="512">
        <v>102</v>
      </c>
      <c r="K157" s="512">
        <v>32028</v>
      </c>
      <c r="L157" s="512">
        <v>1</v>
      </c>
      <c r="M157" s="512">
        <v>314</v>
      </c>
      <c r="N157" s="512">
        <v>113</v>
      </c>
      <c r="O157" s="512">
        <v>35482</v>
      </c>
      <c r="P157" s="549">
        <v>1.107843137254902</v>
      </c>
      <c r="Q157" s="513">
        <v>314</v>
      </c>
    </row>
    <row r="158" spans="1:17" ht="14.4" customHeight="1" x14ac:dyDescent="0.3">
      <c r="A158" s="507" t="s">
        <v>1349</v>
      </c>
      <c r="B158" s="508" t="s">
        <v>1371</v>
      </c>
      <c r="C158" s="508" t="s">
        <v>1351</v>
      </c>
      <c r="D158" s="508" t="s">
        <v>1410</v>
      </c>
      <c r="E158" s="508" t="s">
        <v>1411</v>
      </c>
      <c r="F158" s="512">
        <v>192</v>
      </c>
      <c r="G158" s="512">
        <v>31296</v>
      </c>
      <c r="H158" s="512">
        <v>0.74131274131274127</v>
      </c>
      <c r="I158" s="512">
        <v>163</v>
      </c>
      <c r="J158" s="512">
        <v>259</v>
      </c>
      <c r="K158" s="512">
        <v>42217</v>
      </c>
      <c r="L158" s="512">
        <v>1</v>
      </c>
      <c r="M158" s="512">
        <v>163</v>
      </c>
      <c r="N158" s="512">
        <v>141</v>
      </c>
      <c r="O158" s="512">
        <v>22983</v>
      </c>
      <c r="P158" s="549">
        <v>0.54440154440154442</v>
      </c>
      <c r="Q158" s="513">
        <v>163</v>
      </c>
    </row>
    <row r="159" spans="1:17" ht="14.4" customHeight="1" x14ac:dyDescent="0.3">
      <c r="A159" s="507" t="s">
        <v>1349</v>
      </c>
      <c r="B159" s="508" t="s">
        <v>1371</v>
      </c>
      <c r="C159" s="508" t="s">
        <v>1351</v>
      </c>
      <c r="D159" s="508" t="s">
        <v>1416</v>
      </c>
      <c r="E159" s="508" t="s">
        <v>1376</v>
      </c>
      <c r="F159" s="512">
        <v>378</v>
      </c>
      <c r="G159" s="512">
        <v>27216</v>
      </c>
      <c r="H159" s="512">
        <v>1.0956521739130434</v>
      </c>
      <c r="I159" s="512">
        <v>72</v>
      </c>
      <c r="J159" s="512">
        <v>345</v>
      </c>
      <c r="K159" s="512">
        <v>24840</v>
      </c>
      <c r="L159" s="512">
        <v>1</v>
      </c>
      <c r="M159" s="512">
        <v>72</v>
      </c>
      <c r="N159" s="512">
        <v>322</v>
      </c>
      <c r="O159" s="512">
        <v>23184</v>
      </c>
      <c r="P159" s="549">
        <v>0.93333333333333335</v>
      </c>
      <c r="Q159" s="513">
        <v>72</v>
      </c>
    </row>
    <row r="160" spans="1:17" ht="14.4" customHeight="1" x14ac:dyDescent="0.3">
      <c r="A160" s="507" t="s">
        <v>1349</v>
      </c>
      <c r="B160" s="508" t="s">
        <v>1371</v>
      </c>
      <c r="C160" s="508" t="s">
        <v>1351</v>
      </c>
      <c r="D160" s="508" t="s">
        <v>1422</v>
      </c>
      <c r="E160" s="508" t="s">
        <v>1424</v>
      </c>
      <c r="F160" s="512">
        <v>3</v>
      </c>
      <c r="G160" s="512">
        <v>687</v>
      </c>
      <c r="H160" s="512"/>
      <c r="I160" s="512">
        <v>229</v>
      </c>
      <c r="J160" s="512"/>
      <c r="K160" s="512"/>
      <c r="L160" s="512"/>
      <c r="M160" s="512"/>
      <c r="N160" s="512"/>
      <c r="O160" s="512"/>
      <c r="P160" s="549"/>
      <c r="Q160" s="513"/>
    </row>
    <row r="161" spans="1:17" ht="14.4" customHeight="1" x14ac:dyDescent="0.3">
      <c r="A161" s="507" t="s">
        <v>1349</v>
      </c>
      <c r="B161" s="508" t="s">
        <v>1371</v>
      </c>
      <c r="C161" s="508" t="s">
        <v>1351</v>
      </c>
      <c r="D161" s="508" t="s">
        <v>1425</v>
      </c>
      <c r="E161" s="508" t="s">
        <v>1426</v>
      </c>
      <c r="F161" s="512">
        <v>12</v>
      </c>
      <c r="G161" s="512">
        <v>14532</v>
      </c>
      <c r="H161" s="512">
        <v>0.70588235294117652</v>
      </c>
      <c r="I161" s="512">
        <v>1211</v>
      </c>
      <c r="J161" s="512">
        <v>17</v>
      </c>
      <c r="K161" s="512">
        <v>20587</v>
      </c>
      <c r="L161" s="512">
        <v>1</v>
      </c>
      <c r="M161" s="512">
        <v>1211</v>
      </c>
      <c r="N161" s="512">
        <v>16</v>
      </c>
      <c r="O161" s="512">
        <v>19392</v>
      </c>
      <c r="P161" s="549">
        <v>0.94195366007674741</v>
      </c>
      <c r="Q161" s="513">
        <v>1212</v>
      </c>
    </row>
    <row r="162" spans="1:17" ht="14.4" customHeight="1" x14ac:dyDescent="0.3">
      <c r="A162" s="507" t="s">
        <v>1349</v>
      </c>
      <c r="B162" s="508" t="s">
        <v>1371</v>
      </c>
      <c r="C162" s="508" t="s">
        <v>1351</v>
      </c>
      <c r="D162" s="508" t="s">
        <v>1427</v>
      </c>
      <c r="E162" s="508" t="s">
        <v>1428</v>
      </c>
      <c r="F162" s="512">
        <v>3</v>
      </c>
      <c r="G162" s="512">
        <v>342</v>
      </c>
      <c r="H162" s="512"/>
      <c r="I162" s="512">
        <v>114</v>
      </c>
      <c r="J162" s="512"/>
      <c r="K162" s="512"/>
      <c r="L162" s="512"/>
      <c r="M162" s="512"/>
      <c r="N162" s="512"/>
      <c r="O162" s="512"/>
      <c r="P162" s="549"/>
      <c r="Q162" s="513"/>
    </row>
    <row r="163" spans="1:17" ht="14.4" customHeight="1" x14ac:dyDescent="0.3">
      <c r="A163" s="507" t="s">
        <v>1349</v>
      </c>
      <c r="B163" s="508" t="s">
        <v>1371</v>
      </c>
      <c r="C163" s="508" t="s">
        <v>1351</v>
      </c>
      <c r="D163" s="508" t="s">
        <v>1427</v>
      </c>
      <c r="E163" s="508" t="s">
        <v>1429</v>
      </c>
      <c r="F163" s="512">
        <v>5</v>
      </c>
      <c r="G163" s="512">
        <v>570</v>
      </c>
      <c r="H163" s="512">
        <v>0.33333333333333331</v>
      </c>
      <c r="I163" s="512">
        <v>114</v>
      </c>
      <c r="J163" s="512">
        <v>15</v>
      </c>
      <c r="K163" s="512">
        <v>1710</v>
      </c>
      <c r="L163" s="512">
        <v>1</v>
      </c>
      <c r="M163" s="512">
        <v>114</v>
      </c>
      <c r="N163" s="512">
        <v>9</v>
      </c>
      <c r="O163" s="512">
        <v>1035</v>
      </c>
      <c r="P163" s="549">
        <v>0.60526315789473684</v>
      </c>
      <c r="Q163" s="513">
        <v>115</v>
      </c>
    </row>
    <row r="164" spans="1:17" ht="14.4" customHeight="1" x14ac:dyDescent="0.3">
      <c r="A164" s="507" t="s">
        <v>1349</v>
      </c>
      <c r="B164" s="508" t="s">
        <v>1371</v>
      </c>
      <c r="C164" s="508" t="s">
        <v>1351</v>
      </c>
      <c r="D164" s="508" t="s">
        <v>1430</v>
      </c>
      <c r="E164" s="508" t="s">
        <v>1431</v>
      </c>
      <c r="F164" s="512">
        <v>2</v>
      </c>
      <c r="G164" s="512">
        <v>692</v>
      </c>
      <c r="H164" s="512"/>
      <c r="I164" s="512">
        <v>346</v>
      </c>
      <c r="J164" s="512"/>
      <c r="K164" s="512"/>
      <c r="L164" s="512"/>
      <c r="M164" s="512"/>
      <c r="N164" s="512"/>
      <c r="O164" s="512"/>
      <c r="P164" s="549"/>
      <c r="Q164" s="513"/>
    </row>
    <row r="165" spans="1:17" ht="14.4" customHeight="1" x14ac:dyDescent="0.3">
      <c r="A165" s="507" t="s">
        <v>1349</v>
      </c>
      <c r="B165" s="508" t="s">
        <v>1371</v>
      </c>
      <c r="C165" s="508" t="s">
        <v>1351</v>
      </c>
      <c r="D165" s="508" t="s">
        <v>1439</v>
      </c>
      <c r="E165" s="508" t="s">
        <v>1440</v>
      </c>
      <c r="F165" s="512">
        <v>1</v>
      </c>
      <c r="G165" s="512">
        <v>301</v>
      </c>
      <c r="H165" s="512"/>
      <c r="I165" s="512">
        <v>301</v>
      </c>
      <c r="J165" s="512"/>
      <c r="K165" s="512"/>
      <c r="L165" s="512"/>
      <c r="M165" s="512"/>
      <c r="N165" s="512"/>
      <c r="O165" s="512"/>
      <c r="P165" s="549"/>
      <c r="Q165" s="513"/>
    </row>
    <row r="166" spans="1:17" ht="14.4" customHeight="1" x14ac:dyDescent="0.3">
      <c r="A166" s="507" t="s">
        <v>1479</v>
      </c>
      <c r="B166" s="508" t="s">
        <v>1371</v>
      </c>
      <c r="C166" s="508" t="s">
        <v>1351</v>
      </c>
      <c r="D166" s="508" t="s">
        <v>1375</v>
      </c>
      <c r="E166" s="508" t="s">
        <v>1376</v>
      </c>
      <c r="F166" s="512">
        <v>380</v>
      </c>
      <c r="G166" s="512">
        <v>80180</v>
      </c>
      <c r="H166" s="512">
        <v>0.89411764705882357</v>
      </c>
      <c r="I166" s="512">
        <v>211</v>
      </c>
      <c r="J166" s="512">
        <v>425</v>
      </c>
      <c r="K166" s="512">
        <v>89675</v>
      </c>
      <c r="L166" s="512">
        <v>1</v>
      </c>
      <c r="M166" s="512">
        <v>211</v>
      </c>
      <c r="N166" s="512">
        <v>479</v>
      </c>
      <c r="O166" s="512">
        <v>101548</v>
      </c>
      <c r="P166" s="549">
        <v>1.1324003345413995</v>
      </c>
      <c r="Q166" s="513">
        <v>212</v>
      </c>
    </row>
    <row r="167" spans="1:17" ht="14.4" customHeight="1" x14ac:dyDescent="0.3">
      <c r="A167" s="507" t="s">
        <v>1479</v>
      </c>
      <c r="B167" s="508" t="s">
        <v>1371</v>
      </c>
      <c r="C167" s="508" t="s">
        <v>1351</v>
      </c>
      <c r="D167" s="508" t="s">
        <v>1378</v>
      </c>
      <c r="E167" s="508" t="s">
        <v>1379</v>
      </c>
      <c r="F167" s="512">
        <v>316</v>
      </c>
      <c r="G167" s="512">
        <v>95116</v>
      </c>
      <c r="H167" s="512">
        <v>1.462962962962963</v>
      </c>
      <c r="I167" s="512">
        <v>301</v>
      </c>
      <c r="J167" s="512">
        <v>216</v>
      </c>
      <c r="K167" s="512">
        <v>65016</v>
      </c>
      <c r="L167" s="512">
        <v>1</v>
      </c>
      <c r="M167" s="512">
        <v>301</v>
      </c>
      <c r="N167" s="512">
        <v>335</v>
      </c>
      <c r="O167" s="512">
        <v>101170</v>
      </c>
      <c r="P167" s="549">
        <v>1.5560785037529223</v>
      </c>
      <c r="Q167" s="513">
        <v>302</v>
      </c>
    </row>
    <row r="168" spans="1:17" ht="14.4" customHeight="1" x14ac:dyDescent="0.3">
      <c r="A168" s="507" t="s">
        <v>1479</v>
      </c>
      <c r="B168" s="508" t="s">
        <v>1371</v>
      </c>
      <c r="C168" s="508" t="s">
        <v>1351</v>
      </c>
      <c r="D168" s="508" t="s">
        <v>1380</v>
      </c>
      <c r="E168" s="508" t="s">
        <v>1381</v>
      </c>
      <c r="F168" s="512"/>
      <c r="G168" s="512"/>
      <c r="H168" s="512"/>
      <c r="I168" s="512"/>
      <c r="J168" s="512"/>
      <c r="K168" s="512"/>
      <c r="L168" s="512"/>
      <c r="M168" s="512"/>
      <c r="N168" s="512">
        <v>6</v>
      </c>
      <c r="O168" s="512">
        <v>600</v>
      </c>
      <c r="P168" s="549"/>
      <c r="Q168" s="513">
        <v>100</v>
      </c>
    </row>
    <row r="169" spans="1:17" ht="14.4" customHeight="1" x14ac:dyDescent="0.3">
      <c r="A169" s="507" t="s">
        <v>1479</v>
      </c>
      <c r="B169" s="508" t="s">
        <v>1371</v>
      </c>
      <c r="C169" s="508" t="s">
        <v>1351</v>
      </c>
      <c r="D169" s="508" t="s">
        <v>1380</v>
      </c>
      <c r="E169" s="508" t="s">
        <v>1382</v>
      </c>
      <c r="F169" s="512">
        <v>9</v>
      </c>
      <c r="G169" s="512">
        <v>891</v>
      </c>
      <c r="H169" s="512"/>
      <c r="I169" s="512">
        <v>99</v>
      </c>
      <c r="J169" s="512"/>
      <c r="K169" s="512"/>
      <c r="L169" s="512"/>
      <c r="M169" s="512"/>
      <c r="N169" s="512"/>
      <c r="O169" s="512"/>
      <c r="P169" s="549"/>
      <c r="Q169" s="513"/>
    </row>
    <row r="170" spans="1:17" ht="14.4" customHeight="1" x14ac:dyDescent="0.3">
      <c r="A170" s="507" t="s">
        <v>1479</v>
      </c>
      <c r="B170" s="508" t="s">
        <v>1371</v>
      </c>
      <c r="C170" s="508" t="s">
        <v>1351</v>
      </c>
      <c r="D170" s="508" t="s">
        <v>1385</v>
      </c>
      <c r="E170" s="508" t="s">
        <v>1386</v>
      </c>
      <c r="F170" s="512">
        <v>100</v>
      </c>
      <c r="G170" s="512">
        <v>13700</v>
      </c>
      <c r="H170" s="512">
        <v>1.2820512820512822</v>
      </c>
      <c r="I170" s="512">
        <v>137</v>
      </c>
      <c r="J170" s="512">
        <v>78</v>
      </c>
      <c r="K170" s="512">
        <v>10686</v>
      </c>
      <c r="L170" s="512">
        <v>1</v>
      </c>
      <c r="M170" s="512">
        <v>137</v>
      </c>
      <c r="N170" s="512">
        <v>69</v>
      </c>
      <c r="O170" s="512">
        <v>9453</v>
      </c>
      <c r="P170" s="549">
        <v>0.88461538461538458</v>
      </c>
      <c r="Q170" s="513">
        <v>137</v>
      </c>
    </row>
    <row r="171" spans="1:17" ht="14.4" customHeight="1" x14ac:dyDescent="0.3">
      <c r="A171" s="507" t="s">
        <v>1479</v>
      </c>
      <c r="B171" s="508" t="s">
        <v>1371</v>
      </c>
      <c r="C171" s="508" t="s">
        <v>1351</v>
      </c>
      <c r="D171" s="508" t="s">
        <v>1388</v>
      </c>
      <c r="E171" s="508" t="s">
        <v>1389</v>
      </c>
      <c r="F171" s="512"/>
      <c r="G171" s="512"/>
      <c r="H171" s="512"/>
      <c r="I171" s="512"/>
      <c r="J171" s="512"/>
      <c r="K171" s="512"/>
      <c r="L171" s="512"/>
      <c r="M171" s="512"/>
      <c r="N171" s="512">
        <v>1</v>
      </c>
      <c r="O171" s="512">
        <v>640</v>
      </c>
      <c r="P171" s="549"/>
      <c r="Q171" s="513">
        <v>640</v>
      </c>
    </row>
    <row r="172" spans="1:17" ht="14.4" customHeight="1" x14ac:dyDescent="0.3">
      <c r="A172" s="507" t="s">
        <v>1479</v>
      </c>
      <c r="B172" s="508" t="s">
        <v>1371</v>
      </c>
      <c r="C172" s="508" t="s">
        <v>1351</v>
      </c>
      <c r="D172" s="508" t="s">
        <v>1393</v>
      </c>
      <c r="E172" s="508" t="s">
        <v>1394</v>
      </c>
      <c r="F172" s="512">
        <v>11</v>
      </c>
      <c r="G172" s="512">
        <v>1903</v>
      </c>
      <c r="H172" s="512">
        <v>1.375</v>
      </c>
      <c r="I172" s="512">
        <v>173</v>
      </c>
      <c r="J172" s="512">
        <v>8</v>
      </c>
      <c r="K172" s="512">
        <v>1384</v>
      </c>
      <c r="L172" s="512">
        <v>1</v>
      </c>
      <c r="M172" s="512">
        <v>173</v>
      </c>
      <c r="N172" s="512">
        <v>11</v>
      </c>
      <c r="O172" s="512">
        <v>1914</v>
      </c>
      <c r="P172" s="549">
        <v>1.3829479768786128</v>
      </c>
      <c r="Q172" s="513">
        <v>174</v>
      </c>
    </row>
    <row r="173" spans="1:17" ht="14.4" customHeight="1" x14ac:dyDescent="0.3">
      <c r="A173" s="507" t="s">
        <v>1479</v>
      </c>
      <c r="B173" s="508" t="s">
        <v>1371</v>
      </c>
      <c r="C173" s="508" t="s">
        <v>1351</v>
      </c>
      <c r="D173" s="508" t="s">
        <v>1395</v>
      </c>
      <c r="E173" s="508" t="s">
        <v>1396</v>
      </c>
      <c r="F173" s="512">
        <v>1</v>
      </c>
      <c r="G173" s="512">
        <v>384</v>
      </c>
      <c r="H173" s="512"/>
      <c r="I173" s="512">
        <v>384</v>
      </c>
      <c r="J173" s="512"/>
      <c r="K173" s="512"/>
      <c r="L173" s="512"/>
      <c r="M173" s="512"/>
      <c r="N173" s="512"/>
      <c r="O173" s="512"/>
      <c r="P173" s="549"/>
      <c r="Q173" s="513"/>
    </row>
    <row r="174" spans="1:17" ht="14.4" customHeight="1" x14ac:dyDescent="0.3">
      <c r="A174" s="507" t="s">
        <v>1479</v>
      </c>
      <c r="B174" s="508" t="s">
        <v>1371</v>
      </c>
      <c r="C174" s="508" t="s">
        <v>1351</v>
      </c>
      <c r="D174" s="508" t="s">
        <v>1397</v>
      </c>
      <c r="E174" s="508" t="s">
        <v>1398</v>
      </c>
      <c r="F174" s="512">
        <v>207</v>
      </c>
      <c r="G174" s="512">
        <v>3519</v>
      </c>
      <c r="H174" s="512">
        <v>103.5</v>
      </c>
      <c r="I174" s="512">
        <v>17</v>
      </c>
      <c r="J174" s="512">
        <v>2</v>
      </c>
      <c r="K174" s="512">
        <v>34</v>
      </c>
      <c r="L174" s="512">
        <v>1</v>
      </c>
      <c r="M174" s="512">
        <v>17</v>
      </c>
      <c r="N174" s="512">
        <v>178</v>
      </c>
      <c r="O174" s="512">
        <v>3026</v>
      </c>
      <c r="P174" s="549">
        <v>89</v>
      </c>
      <c r="Q174" s="513">
        <v>17</v>
      </c>
    </row>
    <row r="175" spans="1:17" ht="14.4" customHeight="1" x14ac:dyDescent="0.3">
      <c r="A175" s="507" t="s">
        <v>1479</v>
      </c>
      <c r="B175" s="508" t="s">
        <v>1371</v>
      </c>
      <c r="C175" s="508" t="s">
        <v>1351</v>
      </c>
      <c r="D175" s="508" t="s">
        <v>1400</v>
      </c>
      <c r="E175" s="508" t="s">
        <v>1402</v>
      </c>
      <c r="F175" s="512">
        <v>43</v>
      </c>
      <c r="G175" s="512">
        <v>11739</v>
      </c>
      <c r="H175" s="512"/>
      <c r="I175" s="512">
        <v>273</v>
      </c>
      <c r="J175" s="512"/>
      <c r="K175" s="512"/>
      <c r="L175" s="512"/>
      <c r="M175" s="512"/>
      <c r="N175" s="512">
        <v>82</v>
      </c>
      <c r="O175" s="512">
        <v>22468</v>
      </c>
      <c r="P175" s="549"/>
      <c r="Q175" s="513">
        <v>274</v>
      </c>
    </row>
    <row r="176" spans="1:17" ht="14.4" customHeight="1" x14ac:dyDescent="0.3">
      <c r="A176" s="507" t="s">
        <v>1479</v>
      </c>
      <c r="B176" s="508" t="s">
        <v>1371</v>
      </c>
      <c r="C176" s="508" t="s">
        <v>1351</v>
      </c>
      <c r="D176" s="508" t="s">
        <v>1403</v>
      </c>
      <c r="E176" s="508" t="s">
        <v>1404</v>
      </c>
      <c r="F176" s="512">
        <v>94</v>
      </c>
      <c r="G176" s="512">
        <v>13348</v>
      </c>
      <c r="H176" s="512">
        <v>1</v>
      </c>
      <c r="I176" s="512">
        <v>142</v>
      </c>
      <c r="J176" s="512">
        <v>94</v>
      </c>
      <c r="K176" s="512">
        <v>13348</v>
      </c>
      <c r="L176" s="512">
        <v>1</v>
      </c>
      <c r="M176" s="512">
        <v>142</v>
      </c>
      <c r="N176" s="512">
        <v>102</v>
      </c>
      <c r="O176" s="512">
        <v>14484</v>
      </c>
      <c r="P176" s="549">
        <v>1.0851063829787233</v>
      </c>
      <c r="Q176" s="513">
        <v>142</v>
      </c>
    </row>
    <row r="177" spans="1:17" ht="14.4" customHeight="1" x14ac:dyDescent="0.3">
      <c r="A177" s="507" t="s">
        <v>1479</v>
      </c>
      <c r="B177" s="508" t="s">
        <v>1371</v>
      </c>
      <c r="C177" s="508" t="s">
        <v>1351</v>
      </c>
      <c r="D177" s="508" t="s">
        <v>1405</v>
      </c>
      <c r="E177" s="508" t="s">
        <v>1404</v>
      </c>
      <c r="F177" s="512">
        <v>100</v>
      </c>
      <c r="G177" s="512">
        <v>7800</v>
      </c>
      <c r="H177" s="512">
        <v>1.2820512820512822</v>
      </c>
      <c r="I177" s="512">
        <v>78</v>
      </c>
      <c r="J177" s="512">
        <v>78</v>
      </c>
      <c r="K177" s="512">
        <v>6084</v>
      </c>
      <c r="L177" s="512">
        <v>1</v>
      </c>
      <c r="M177" s="512">
        <v>78</v>
      </c>
      <c r="N177" s="512">
        <v>69</v>
      </c>
      <c r="O177" s="512">
        <v>5382</v>
      </c>
      <c r="P177" s="549">
        <v>0.88461538461538458</v>
      </c>
      <c r="Q177" s="513">
        <v>78</v>
      </c>
    </row>
    <row r="178" spans="1:17" ht="14.4" customHeight="1" x14ac:dyDescent="0.3">
      <c r="A178" s="507" t="s">
        <v>1479</v>
      </c>
      <c r="B178" s="508" t="s">
        <v>1371</v>
      </c>
      <c r="C178" s="508" t="s">
        <v>1351</v>
      </c>
      <c r="D178" s="508" t="s">
        <v>1406</v>
      </c>
      <c r="E178" s="508" t="s">
        <v>1407</v>
      </c>
      <c r="F178" s="512">
        <v>94</v>
      </c>
      <c r="G178" s="512">
        <v>29422</v>
      </c>
      <c r="H178" s="512">
        <v>0.99681528662420382</v>
      </c>
      <c r="I178" s="512">
        <v>313</v>
      </c>
      <c r="J178" s="512">
        <v>94</v>
      </c>
      <c r="K178" s="512">
        <v>29516</v>
      </c>
      <c r="L178" s="512">
        <v>1</v>
      </c>
      <c r="M178" s="512">
        <v>314</v>
      </c>
      <c r="N178" s="512">
        <v>102</v>
      </c>
      <c r="O178" s="512">
        <v>32028</v>
      </c>
      <c r="P178" s="549">
        <v>1.0851063829787233</v>
      </c>
      <c r="Q178" s="513">
        <v>314</v>
      </c>
    </row>
    <row r="179" spans="1:17" ht="14.4" customHeight="1" x14ac:dyDescent="0.3">
      <c r="A179" s="507" t="s">
        <v>1479</v>
      </c>
      <c r="B179" s="508" t="s">
        <v>1371</v>
      </c>
      <c r="C179" s="508" t="s">
        <v>1351</v>
      </c>
      <c r="D179" s="508" t="s">
        <v>1408</v>
      </c>
      <c r="E179" s="508" t="s">
        <v>1409</v>
      </c>
      <c r="F179" s="512">
        <v>1</v>
      </c>
      <c r="G179" s="512">
        <v>488</v>
      </c>
      <c r="H179" s="512"/>
      <c r="I179" s="512">
        <v>488</v>
      </c>
      <c r="J179" s="512"/>
      <c r="K179" s="512"/>
      <c r="L179" s="512"/>
      <c r="M179" s="512"/>
      <c r="N179" s="512"/>
      <c r="O179" s="512"/>
      <c r="P179" s="549"/>
      <c r="Q179" s="513"/>
    </row>
    <row r="180" spans="1:17" ht="14.4" customHeight="1" x14ac:dyDescent="0.3">
      <c r="A180" s="507" t="s">
        <v>1479</v>
      </c>
      <c r="B180" s="508" t="s">
        <v>1371</v>
      </c>
      <c r="C180" s="508" t="s">
        <v>1351</v>
      </c>
      <c r="D180" s="508" t="s">
        <v>1410</v>
      </c>
      <c r="E180" s="508" t="s">
        <v>1411</v>
      </c>
      <c r="F180" s="512">
        <v>28</v>
      </c>
      <c r="G180" s="512">
        <v>4564</v>
      </c>
      <c r="H180" s="512">
        <v>0.26415094339622641</v>
      </c>
      <c r="I180" s="512">
        <v>163</v>
      </c>
      <c r="J180" s="512">
        <v>106</v>
      </c>
      <c r="K180" s="512">
        <v>17278</v>
      </c>
      <c r="L180" s="512">
        <v>1</v>
      </c>
      <c r="M180" s="512">
        <v>163</v>
      </c>
      <c r="N180" s="512">
        <v>64</v>
      </c>
      <c r="O180" s="512">
        <v>10432</v>
      </c>
      <c r="P180" s="549">
        <v>0.60377358490566035</v>
      </c>
      <c r="Q180" s="513">
        <v>163</v>
      </c>
    </row>
    <row r="181" spans="1:17" ht="14.4" customHeight="1" x14ac:dyDescent="0.3">
      <c r="A181" s="507" t="s">
        <v>1479</v>
      </c>
      <c r="B181" s="508" t="s">
        <v>1371</v>
      </c>
      <c r="C181" s="508" t="s">
        <v>1351</v>
      </c>
      <c r="D181" s="508" t="s">
        <v>1410</v>
      </c>
      <c r="E181" s="508" t="s">
        <v>1412</v>
      </c>
      <c r="F181" s="512">
        <v>2</v>
      </c>
      <c r="G181" s="512">
        <v>326</v>
      </c>
      <c r="H181" s="512"/>
      <c r="I181" s="512">
        <v>163</v>
      </c>
      <c r="J181" s="512"/>
      <c r="K181" s="512"/>
      <c r="L181" s="512"/>
      <c r="M181" s="512"/>
      <c r="N181" s="512"/>
      <c r="O181" s="512"/>
      <c r="P181" s="549"/>
      <c r="Q181" s="513"/>
    </row>
    <row r="182" spans="1:17" ht="14.4" customHeight="1" x14ac:dyDescent="0.3">
      <c r="A182" s="507" t="s">
        <v>1479</v>
      </c>
      <c r="B182" s="508" t="s">
        <v>1371</v>
      </c>
      <c r="C182" s="508" t="s">
        <v>1351</v>
      </c>
      <c r="D182" s="508" t="s">
        <v>1416</v>
      </c>
      <c r="E182" s="508" t="s">
        <v>1376</v>
      </c>
      <c r="F182" s="512">
        <v>273</v>
      </c>
      <c r="G182" s="512">
        <v>19656</v>
      </c>
      <c r="H182" s="512">
        <v>1.1818181818181819</v>
      </c>
      <c r="I182" s="512">
        <v>72</v>
      </c>
      <c r="J182" s="512">
        <v>231</v>
      </c>
      <c r="K182" s="512">
        <v>16632</v>
      </c>
      <c r="L182" s="512">
        <v>1</v>
      </c>
      <c r="M182" s="512">
        <v>72</v>
      </c>
      <c r="N182" s="512">
        <v>287</v>
      </c>
      <c r="O182" s="512">
        <v>20664</v>
      </c>
      <c r="P182" s="549">
        <v>1.2424242424242424</v>
      </c>
      <c r="Q182" s="513">
        <v>72</v>
      </c>
    </row>
    <row r="183" spans="1:17" ht="14.4" customHeight="1" x14ac:dyDescent="0.3">
      <c r="A183" s="507" t="s">
        <v>1479</v>
      </c>
      <c r="B183" s="508" t="s">
        <v>1371</v>
      </c>
      <c r="C183" s="508" t="s">
        <v>1351</v>
      </c>
      <c r="D183" s="508" t="s">
        <v>1425</v>
      </c>
      <c r="E183" s="508" t="s">
        <v>1426</v>
      </c>
      <c r="F183" s="512">
        <v>16</v>
      </c>
      <c r="G183" s="512">
        <v>19376</v>
      </c>
      <c r="H183" s="512">
        <v>3.2</v>
      </c>
      <c r="I183" s="512">
        <v>1211</v>
      </c>
      <c r="J183" s="512">
        <v>5</v>
      </c>
      <c r="K183" s="512">
        <v>6055</v>
      </c>
      <c r="L183" s="512">
        <v>1</v>
      </c>
      <c r="M183" s="512">
        <v>1211</v>
      </c>
      <c r="N183" s="512">
        <v>11</v>
      </c>
      <c r="O183" s="512">
        <v>13332</v>
      </c>
      <c r="P183" s="549">
        <v>2.2018166804293973</v>
      </c>
      <c r="Q183" s="513">
        <v>1212</v>
      </c>
    </row>
    <row r="184" spans="1:17" ht="14.4" customHeight="1" x14ac:dyDescent="0.3">
      <c r="A184" s="507" t="s">
        <v>1479</v>
      </c>
      <c r="B184" s="508" t="s">
        <v>1371</v>
      </c>
      <c r="C184" s="508" t="s">
        <v>1351</v>
      </c>
      <c r="D184" s="508" t="s">
        <v>1427</v>
      </c>
      <c r="E184" s="508" t="s">
        <v>1428</v>
      </c>
      <c r="F184" s="512">
        <v>1</v>
      </c>
      <c r="G184" s="512">
        <v>114</v>
      </c>
      <c r="H184" s="512"/>
      <c r="I184" s="512">
        <v>114</v>
      </c>
      <c r="J184" s="512"/>
      <c r="K184" s="512"/>
      <c r="L184" s="512"/>
      <c r="M184" s="512"/>
      <c r="N184" s="512">
        <v>4</v>
      </c>
      <c r="O184" s="512">
        <v>460</v>
      </c>
      <c r="P184" s="549"/>
      <c r="Q184" s="513">
        <v>115</v>
      </c>
    </row>
    <row r="185" spans="1:17" ht="14.4" customHeight="1" x14ac:dyDescent="0.3">
      <c r="A185" s="507" t="s">
        <v>1479</v>
      </c>
      <c r="B185" s="508" t="s">
        <v>1371</v>
      </c>
      <c r="C185" s="508" t="s">
        <v>1351</v>
      </c>
      <c r="D185" s="508" t="s">
        <v>1427</v>
      </c>
      <c r="E185" s="508" t="s">
        <v>1429</v>
      </c>
      <c r="F185" s="512">
        <v>7</v>
      </c>
      <c r="G185" s="512">
        <v>798</v>
      </c>
      <c r="H185" s="512">
        <v>2.3333333333333335</v>
      </c>
      <c r="I185" s="512">
        <v>114</v>
      </c>
      <c r="J185" s="512">
        <v>3</v>
      </c>
      <c r="K185" s="512">
        <v>342</v>
      </c>
      <c r="L185" s="512">
        <v>1</v>
      </c>
      <c r="M185" s="512">
        <v>114</v>
      </c>
      <c r="N185" s="512">
        <v>1</v>
      </c>
      <c r="O185" s="512">
        <v>115</v>
      </c>
      <c r="P185" s="549">
        <v>0.33625730994152048</v>
      </c>
      <c r="Q185" s="513">
        <v>115</v>
      </c>
    </row>
    <row r="186" spans="1:17" ht="14.4" customHeight="1" x14ac:dyDescent="0.3">
      <c r="A186" s="507" t="s">
        <v>1479</v>
      </c>
      <c r="B186" s="508" t="s">
        <v>1371</v>
      </c>
      <c r="C186" s="508" t="s">
        <v>1351</v>
      </c>
      <c r="D186" s="508" t="s">
        <v>1430</v>
      </c>
      <c r="E186" s="508" t="s">
        <v>1431</v>
      </c>
      <c r="F186" s="512">
        <v>1</v>
      </c>
      <c r="G186" s="512">
        <v>346</v>
      </c>
      <c r="H186" s="512"/>
      <c r="I186" s="512">
        <v>346</v>
      </c>
      <c r="J186" s="512"/>
      <c r="K186" s="512"/>
      <c r="L186" s="512"/>
      <c r="M186" s="512"/>
      <c r="N186" s="512"/>
      <c r="O186" s="512"/>
      <c r="P186" s="549"/>
      <c r="Q186" s="513"/>
    </row>
    <row r="187" spans="1:17" ht="14.4" customHeight="1" x14ac:dyDescent="0.3">
      <c r="A187" s="507" t="s">
        <v>1479</v>
      </c>
      <c r="B187" s="508" t="s">
        <v>1371</v>
      </c>
      <c r="C187" s="508" t="s">
        <v>1351</v>
      </c>
      <c r="D187" s="508" t="s">
        <v>1439</v>
      </c>
      <c r="E187" s="508" t="s">
        <v>1440</v>
      </c>
      <c r="F187" s="512">
        <v>1</v>
      </c>
      <c r="G187" s="512">
        <v>301</v>
      </c>
      <c r="H187" s="512"/>
      <c r="I187" s="512">
        <v>301</v>
      </c>
      <c r="J187" s="512"/>
      <c r="K187" s="512"/>
      <c r="L187" s="512"/>
      <c r="M187" s="512"/>
      <c r="N187" s="512"/>
      <c r="O187" s="512"/>
      <c r="P187" s="549"/>
      <c r="Q187" s="513"/>
    </row>
    <row r="188" spans="1:17" ht="14.4" customHeight="1" x14ac:dyDescent="0.3">
      <c r="A188" s="507" t="s">
        <v>1480</v>
      </c>
      <c r="B188" s="508" t="s">
        <v>1371</v>
      </c>
      <c r="C188" s="508" t="s">
        <v>1351</v>
      </c>
      <c r="D188" s="508" t="s">
        <v>1375</v>
      </c>
      <c r="E188" s="508" t="s">
        <v>1376</v>
      </c>
      <c r="F188" s="512">
        <v>241</v>
      </c>
      <c r="G188" s="512">
        <v>50851</v>
      </c>
      <c r="H188" s="512">
        <v>1.4785276073619631</v>
      </c>
      <c r="I188" s="512">
        <v>211</v>
      </c>
      <c r="J188" s="512">
        <v>163</v>
      </c>
      <c r="K188" s="512">
        <v>34393</v>
      </c>
      <c r="L188" s="512">
        <v>1</v>
      </c>
      <c r="M188" s="512">
        <v>211</v>
      </c>
      <c r="N188" s="512">
        <v>231</v>
      </c>
      <c r="O188" s="512">
        <v>48972</v>
      </c>
      <c r="P188" s="549">
        <v>1.4238943971156921</v>
      </c>
      <c r="Q188" s="513">
        <v>212</v>
      </c>
    </row>
    <row r="189" spans="1:17" ht="14.4" customHeight="1" x14ac:dyDescent="0.3">
      <c r="A189" s="507" t="s">
        <v>1480</v>
      </c>
      <c r="B189" s="508" t="s">
        <v>1371</v>
      </c>
      <c r="C189" s="508" t="s">
        <v>1351</v>
      </c>
      <c r="D189" s="508" t="s">
        <v>1377</v>
      </c>
      <c r="E189" s="508" t="s">
        <v>1376</v>
      </c>
      <c r="F189" s="512">
        <v>4</v>
      </c>
      <c r="G189" s="512">
        <v>348</v>
      </c>
      <c r="H189" s="512"/>
      <c r="I189" s="512">
        <v>87</v>
      </c>
      <c r="J189" s="512"/>
      <c r="K189" s="512"/>
      <c r="L189" s="512"/>
      <c r="M189" s="512"/>
      <c r="N189" s="512">
        <v>8</v>
      </c>
      <c r="O189" s="512">
        <v>696</v>
      </c>
      <c r="P189" s="549"/>
      <c r="Q189" s="513">
        <v>87</v>
      </c>
    </row>
    <row r="190" spans="1:17" ht="14.4" customHeight="1" x14ac:dyDescent="0.3">
      <c r="A190" s="507" t="s">
        <v>1480</v>
      </c>
      <c r="B190" s="508" t="s">
        <v>1371</v>
      </c>
      <c r="C190" s="508" t="s">
        <v>1351</v>
      </c>
      <c r="D190" s="508" t="s">
        <v>1378</v>
      </c>
      <c r="E190" s="508" t="s">
        <v>1379</v>
      </c>
      <c r="F190" s="512">
        <v>190</v>
      </c>
      <c r="G190" s="512">
        <v>57190</v>
      </c>
      <c r="H190" s="512">
        <v>0.60897435897435892</v>
      </c>
      <c r="I190" s="512">
        <v>301</v>
      </c>
      <c r="J190" s="512">
        <v>312</v>
      </c>
      <c r="K190" s="512">
        <v>93912</v>
      </c>
      <c r="L190" s="512">
        <v>1</v>
      </c>
      <c r="M190" s="512">
        <v>301</v>
      </c>
      <c r="N190" s="512">
        <v>465</v>
      </c>
      <c r="O190" s="512">
        <v>140430</v>
      </c>
      <c r="P190" s="549">
        <v>1.4953360592895477</v>
      </c>
      <c r="Q190" s="513">
        <v>302</v>
      </c>
    </row>
    <row r="191" spans="1:17" ht="14.4" customHeight="1" x14ac:dyDescent="0.3">
      <c r="A191" s="507" t="s">
        <v>1480</v>
      </c>
      <c r="B191" s="508" t="s">
        <v>1371</v>
      </c>
      <c r="C191" s="508" t="s">
        <v>1351</v>
      </c>
      <c r="D191" s="508" t="s">
        <v>1380</v>
      </c>
      <c r="E191" s="508" t="s">
        <v>1382</v>
      </c>
      <c r="F191" s="512">
        <v>6</v>
      </c>
      <c r="G191" s="512">
        <v>594</v>
      </c>
      <c r="H191" s="512"/>
      <c r="I191" s="512">
        <v>99</v>
      </c>
      <c r="J191" s="512"/>
      <c r="K191" s="512"/>
      <c r="L191" s="512"/>
      <c r="M191" s="512"/>
      <c r="N191" s="512">
        <v>6</v>
      </c>
      <c r="O191" s="512">
        <v>600</v>
      </c>
      <c r="P191" s="549"/>
      <c r="Q191" s="513">
        <v>100</v>
      </c>
    </row>
    <row r="192" spans="1:17" ht="14.4" customHeight="1" x14ac:dyDescent="0.3">
      <c r="A192" s="507" t="s">
        <v>1480</v>
      </c>
      <c r="B192" s="508" t="s">
        <v>1371</v>
      </c>
      <c r="C192" s="508" t="s">
        <v>1351</v>
      </c>
      <c r="D192" s="508" t="s">
        <v>1383</v>
      </c>
      <c r="E192" s="508" t="s">
        <v>1384</v>
      </c>
      <c r="F192" s="512"/>
      <c r="G192" s="512"/>
      <c r="H192" s="512"/>
      <c r="I192" s="512"/>
      <c r="J192" s="512"/>
      <c r="K192" s="512"/>
      <c r="L192" s="512"/>
      <c r="M192" s="512"/>
      <c r="N192" s="512">
        <v>1</v>
      </c>
      <c r="O192" s="512">
        <v>232</v>
      </c>
      <c r="P192" s="549"/>
      <c r="Q192" s="513">
        <v>232</v>
      </c>
    </row>
    <row r="193" spans="1:17" ht="14.4" customHeight="1" x14ac:dyDescent="0.3">
      <c r="A193" s="507" t="s">
        <v>1480</v>
      </c>
      <c r="B193" s="508" t="s">
        <v>1371</v>
      </c>
      <c r="C193" s="508" t="s">
        <v>1351</v>
      </c>
      <c r="D193" s="508" t="s">
        <v>1385</v>
      </c>
      <c r="E193" s="508" t="s">
        <v>1386</v>
      </c>
      <c r="F193" s="512">
        <v>123</v>
      </c>
      <c r="G193" s="512">
        <v>16851</v>
      </c>
      <c r="H193" s="512">
        <v>0.8978102189781022</v>
      </c>
      <c r="I193" s="512">
        <v>137</v>
      </c>
      <c r="J193" s="512">
        <v>137</v>
      </c>
      <c r="K193" s="512">
        <v>18769</v>
      </c>
      <c r="L193" s="512">
        <v>1</v>
      </c>
      <c r="M193" s="512">
        <v>137</v>
      </c>
      <c r="N193" s="512">
        <v>154</v>
      </c>
      <c r="O193" s="512">
        <v>21098</v>
      </c>
      <c r="P193" s="549">
        <v>1.1240875912408759</v>
      </c>
      <c r="Q193" s="513">
        <v>137</v>
      </c>
    </row>
    <row r="194" spans="1:17" ht="14.4" customHeight="1" x14ac:dyDescent="0.3">
      <c r="A194" s="507" t="s">
        <v>1480</v>
      </c>
      <c r="B194" s="508" t="s">
        <v>1371</v>
      </c>
      <c r="C194" s="508" t="s">
        <v>1351</v>
      </c>
      <c r="D194" s="508" t="s">
        <v>1387</v>
      </c>
      <c r="E194" s="508" t="s">
        <v>1386</v>
      </c>
      <c r="F194" s="512">
        <v>1</v>
      </c>
      <c r="G194" s="512">
        <v>183</v>
      </c>
      <c r="H194" s="512"/>
      <c r="I194" s="512">
        <v>183</v>
      </c>
      <c r="J194" s="512"/>
      <c r="K194" s="512"/>
      <c r="L194" s="512"/>
      <c r="M194" s="512"/>
      <c r="N194" s="512">
        <v>3</v>
      </c>
      <c r="O194" s="512">
        <v>552</v>
      </c>
      <c r="P194" s="549"/>
      <c r="Q194" s="513">
        <v>184</v>
      </c>
    </row>
    <row r="195" spans="1:17" ht="14.4" customHeight="1" x14ac:dyDescent="0.3">
      <c r="A195" s="507" t="s">
        <v>1480</v>
      </c>
      <c r="B195" s="508" t="s">
        <v>1371</v>
      </c>
      <c r="C195" s="508" t="s">
        <v>1351</v>
      </c>
      <c r="D195" s="508" t="s">
        <v>1388</v>
      </c>
      <c r="E195" s="508" t="s">
        <v>1389</v>
      </c>
      <c r="F195" s="512">
        <v>2</v>
      </c>
      <c r="G195" s="512">
        <v>1278</v>
      </c>
      <c r="H195" s="512">
        <v>2</v>
      </c>
      <c r="I195" s="512">
        <v>639</v>
      </c>
      <c r="J195" s="512">
        <v>1</v>
      </c>
      <c r="K195" s="512">
        <v>639</v>
      </c>
      <c r="L195" s="512">
        <v>1</v>
      </c>
      <c r="M195" s="512">
        <v>639</v>
      </c>
      <c r="N195" s="512">
        <v>2</v>
      </c>
      <c r="O195" s="512">
        <v>1280</v>
      </c>
      <c r="P195" s="549">
        <v>2.0031298904538342</v>
      </c>
      <c r="Q195" s="513">
        <v>640</v>
      </c>
    </row>
    <row r="196" spans="1:17" ht="14.4" customHeight="1" x14ac:dyDescent="0.3">
      <c r="A196" s="507" t="s">
        <v>1480</v>
      </c>
      <c r="B196" s="508" t="s">
        <v>1371</v>
      </c>
      <c r="C196" s="508" t="s">
        <v>1351</v>
      </c>
      <c r="D196" s="508" t="s">
        <v>1390</v>
      </c>
      <c r="E196" s="508" t="s">
        <v>1391</v>
      </c>
      <c r="F196" s="512"/>
      <c r="G196" s="512"/>
      <c r="H196" s="512"/>
      <c r="I196" s="512"/>
      <c r="J196" s="512">
        <v>2</v>
      </c>
      <c r="K196" s="512">
        <v>1216</v>
      </c>
      <c r="L196" s="512">
        <v>1</v>
      </c>
      <c r="M196" s="512">
        <v>608</v>
      </c>
      <c r="N196" s="512">
        <v>1</v>
      </c>
      <c r="O196" s="512">
        <v>609</v>
      </c>
      <c r="P196" s="549">
        <v>0.50082236842105265</v>
      </c>
      <c r="Q196" s="513">
        <v>609</v>
      </c>
    </row>
    <row r="197" spans="1:17" ht="14.4" customHeight="1" x14ac:dyDescent="0.3">
      <c r="A197" s="507" t="s">
        <v>1480</v>
      </c>
      <c r="B197" s="508" t="s">
        <v>1371</v>
      </c>
      <c r="C197" s="508" t="s">
        <v>1351</v>
      </c>
      <c r="D197" s="508" t="s">
        <v>1393</v>
      </c>
      <c r="E197" s="508" t="s">
        <v>1394</v>
      </c>
      <c r="F197" s="512">
        <v>19</v>
      </c>
      <c r="G197" s="512">
        <v>3287</v>
      </c>
      <c r="H197" s="512">
        <v>0.82608695652173914</v>
      </c>
      <c r="I197" s="512">
        <v>173</v>
      </c>
      <c r="J197" s="512">
        <v>23</v>
      </c>
      <c r="K197" s="512">
        <v>3979</v>
      </c>
      <c r="L197" s="512">
        <v>1</v>
      </c>
      <c r="M197" s="512">
        <v>173</v>
      </c>
      <c r="N197" s="512">
        <v>32</v>
      </c>
      <c r="O197" s="512">
        <v>5568</v>
      </c>
      <c r="P197" s="549">
        <v>1.3993465694898215</v>
      </c>
      <c r="Q197" s="513">
        <v>174</v>
      </c>
    </row>
    <row r="198" spans="1:17" ht="14.4" customHeight="1" x14ac:dyDescent="0.3">
      <c r="A198" s="507" t="s">
        <v>1480</v>
      </c>
      <c r="B198" s="508" t="s">
        <v>1371</v>
      </c>
      <c r="C198" s="508" t="s">
        <v>1351</v>
      </c>
      <c r="D198" s="508" t="s">
        <v>1395</v>
      </c>
      <c r="E198" s="508" t="s">
        <v>1396</v>
      </c>
      <c r="F198" s="512">
        <v>5</v>
      </c>
      <c r="G198" s="512">
        <v>1920</v>
      </c>
      <c r="H198" s="512">
        <v>1.38328530259366</v>
      </c>
      <c r="I198" s="512">
        <v>384</v>
      </c>
      <c r="J198" s="512">
        <v>4</v>
      </c>
      <c r="K198" s="512">
        <v>1388</v>
      </c>
      <c r="L198" s="512">
        <v>1</v>
      </c>
      <c r="M198" s="512">
        <v>347</v>
      </c>
      <c r="N198" s="512">
        <v>3</v>
      </c>
      <c r="O198" s="512">
        <v>1041</v>
      </c>
      <c r="P198" s="549">
        <v>0.75</v>
      </c>
      <c r="Q198" s="513">
        <v>347</v>
      </c>
    </row>
    <row r="199" spans="1:17" ht="14.4" customHeight="1" x14ac:dyDescent="0.3">
      <c r="A199" s="507" t="s">
        <v>1480</v>
      </c>
      <c r="B199" s="508" t="s">
        <v>1371</v>
      </c>
      <c r="C199" s="508" t="s">
        <v>1351</v>
      </c>
      <c r="D199" s="508" t="s">
        <v>1397</v>
      </c>
      <c r="E199" s="508" t="s">
        <v>1398</v>
      </c>
      <c r="F199" s="512">
        <v>247</v>
      </c>
      <c r="G199" s="512">
        <v>4199</v>
      </c>
      <c r="H199" s="512">
        <v>4.5740740740740744</v>
      </c>
      <c r="I199" s="512">
        <v>17</v>
      </c>
      <c r="J199" s="512">
        <v>54</v>
      </c>
      <c r="K199" s="512">
        <v>918</v>
      </c>
      <c r="L199" s="512">
        <v>1</v>
      </c>
      <c r="M199" s="512">
        <v>17</v>
      </c>
      <c r="N199" s="512">
        <v>261</v>
      </c>
      <c r="O199" s="512">
        <v>4437</v>
      </c>
      <c r="P199" s="549">
        <v>4.833333333333333</v>
      </c>
      <c r="Q199" s="513">
        <v>17</v>
      </c>
    </row>
    <row r="200" spans="1:17" ht="14.4" customHeight="1" x14ac:dyDescent="0.3">
      <c r="A200" s="507" t="s">
        <v>1480</v>
      </c>
      <c r="B200" s="508" t="s">
        <v>1371</v>
      </c>
      <c r="C200" s="508" t="s">
        <v>1351</v>
      </c>
      <c r="D200" s="508" t="s">
        <v>1397</v>
      </c>
      <c r="E200" s="508" t="s">
        <v>1399</v>
      </c>
      <c r="F200" s="512">
        <v>1</v>
      </c>
      <c r="G200" s="512">
        <v>17</v>
      </c>
      <c r="H200" s="512">
        <v>0.5</v>
      </c>
      <c r="I200" s="512">
        <v>17</v>
      </c>
      <c r="J200" s="512">
        <v>2</v>
      </c>
      <c r="K200" s="512">
        <v>34</v>
      </c>
      <c r="L200" s="512">
        <v>1</v>
      </c>
      <c r="M200" s="512">
        <v>17</v>
      </c>
      <c r="N200" s="512"/>
      <c r="O200" s="512"/>
      <c r="P200" s="549"/>
      <c r="Q200" s="513"/>
    </row>
    <row r="201" spans="1:17" ht="14.4" customHeight="1" x14ac:dyDescent="0.3">
      <c r="A201" s="507" t="s">
        <v>1480</v>
      </c>
      <c r="B201" s="508" t="s">
        <v>1371</v>
      </c>
      <c r="C201" s="508" t="s">
        <v>1351</v>
      </c>
      <c r="D201" s="508" t="s">
        <v>1400</v>
      </c>
      <c r="E201" s="508" t="s">
        <v>1401</v>
      </c>
      <c r="F201" s="512">
        <v>1</v>
      </c>
      <c r="G201" s="512">
        <v>273</v>
      </c>
      <c r="H201" s="512"/>
      <c r="I201" s="512">
        <v>273</v>
      </c>
      <c r="J201" s="512"/>
      <c r="K201" s="512"/>
      <c r="L201" s="512"/>
      <c r="M201" s="512"/>
      <c r="N201" s="512"/>
      <c r="O201" s="512"/>
      <c r="P201" s="549"/>
      <c r="Q201" s="513"/>
    </row>
    <row r="202" spans="1:17" ht="14.4" customHeight="1" x14ac:dyDescent="0.3">
      <c r="A202" s="507" t="s">
        <v>1480</v>
      </c>
      <c r="B202" s="508" t="s">
        <v>1371</v>
      </c>
      <c r="C202" s="508" t="s">
        <v>1351</v>
      </c>
      <c r="D202" s="508" t="s">
        <v>1400</v>
      </c>
      <c r="E202" s="508" t="s">
        <v>1402</v>
      </c>
      <c r="F202" s="512">
        <v>79</v>
      </c>
      <c r="G202" s="512">
        <v>21567</v>
      </c>
      <c r="H202" s="512"/>
      <c r="I202" s="512">
        <v>273</v>
      </c>
      <c r="J202" s="512"/>
      <c r="K202" s="512"/>
      <c r="L202" s="512"/>
      <c r="M202" s="512"/>
      <c r="N202" s="512">
        <v>70</v>
      </c>
      <c r="O202" s="512">
        <v>19180</v>
      </c>
      <c r="P202" s="549"/>
      <c r="Q202" s="513">
        <v>274</v>
      </c>
    </row>
    <row r="203" spans="1:17" ht="14.4" customHeight="1" x14ac:dyDescent="0.3">
      <c r="A203" s="507" t="s">
        <v>1480</v>
      </c>
      <c r="B203" s="508" t="s">
        <v>1371</v>
      </c>
      <c r="C203" s="508" t="s">
        <v>1351</v>
      </c>
      <c r="D203" s="508" t="s">
        <v>1403</v>
      </c>
      <c r="E203" s="508" t="s">
        <v>1404</v>
      </c>
      <c r="F203" s="512">
        <v>75</v>
      </c>
      <c r="G203" s="512">
        <v>10650</v>
      </c>
      <c r="H203" s="512">
        <v>1.7857142857142858</v>
      </c>
      <c r="I203" s="512">
        <v>142</v>
      </c>
      <c r="J203" s="512">
        <v>42</v>
      </c>
      <c r="K203" s="512">
        <v>5964</v>
      </c>
      <c r="L203" s="512">
        <v>1</v>
      </c>
      <c r="M203" s="512">
        <v>142</v>
      </c>
      <c r="N203" s="512">
        <v>73</v>
      </c>
      <c r="O203" s="512">
        <v>10366</v>
      </c>
      <c r="P203" s="549">
        <v>1.7380952380952381</v>
      </c>
      <c r="Q203" s="513">
        <v>142</v>
      </c>
    </row>
    <row r="204" spans="1:17" ht="14.4" customHeight="1" x14ac:dyDescent="0.3">
      <c r="A204" s="507" t="s">
        <v>1480</v>
      </c>
      <c r="B204" s="508" t="s">
        <v>1371</v>
      </c>
      <c r="C204" s="508" t="s">
        <v>1351</v>
      </c>
      <c r="D204" s="508" t="s">
        <v>1405</v>
      </c>
      <c r="E204" s="508" t="s">
        <v>1404</v>
      </c>
      <c r="F204" s="512">
        <v>123</v>
      </c>
      <c r="G204" s="512">
        <v>9594</v>
      </c>
      <c r="H204" s="512">
        <v>0.8978102189781022</v>
      </c>
      <c r="I204" s="512">
        <v>78</v>
      </c>
      <c r="J204" s="512">
        <v>137</v>
      </c>
      <c r="K204" s="512">
        <v>10686</v>
      </c>
      <c r="L204" s="512">
        <v>1</v>
      </c>
      <c r="M204" s="512">
        <v>78</v>
      </c>
      <c r="N204" s="512">
        <v>154</v>
      </c>
      <c r="O204" s="512">
        <v>12012</v>
      </c>
      <c r="P204" s="549">
        <v>1.1240875912408759</v>
      </c>
      <c r="Q204" s="513">
        <v>78</v>
      </c>
    </row>
    <row r="205" spans="1:17" ht="14.4" customHeight="1" x14ac:dyDescent="0.3">
      <c r="A205" s="507" t="s">
        <v>1480</v>
      </c>
      <c r="B205" s="508" t="s">
        <v>1371</v>
      </c>
      <c r="C205" s="508" t="s">
        <v>1351</v>
      </c>
      <c r="D205" s="508" t="s">
        <v>1406</v>
      </c>
      <c r="E205" s="508" t="s">
        <v>1407</v>
      </c>
      <c r="F205" s="512">
        <v>75</v>
      </c>
      <c r="G205" s="512">
        <v>23475</v>
      </c>
      <c r="H205" s="512">
        <v>1.7800272975432212</v>
      </c>
      <c r="I205" s="512">
        <v>313</v>
      </c>
      <c r="J205" s="512">
        <v>42</v>
      </c>
      <c r="K205" s="512">
        <v>13188</v>
      </c>
      <c r="L205" s="512">
        <v>1</v>
      </c>
      <c r="M205" s="512">
        <v>314</v>
      </c>
      <c r="N205" s="512">
        <v>73</v>
      </c>
      <c r="O205" s="512">
        <v>22922</v>
      </c>
      <c r="P205" s="549">
        <v>1.7380952380952381</v>
      </c>
      <c r="Q205" s="513">
        <v>314</v>
      </c>
    </row>
    <row r="206" spans="1:17" ht="14.4" customHeight="1" x14ac:dyDescent="0.3">
      <c r="A206" s="507" t="s">
        <v>1480</v>
      </c>
      <c r="B206" s="508" t="s">
        <v>1371</v>
      </c>
      <c r="C206" s="508" t="s">
        <v>1351</v>
      </c>
      <c r="D206" s="508" t="s">
        <v>1408</v>
      </c>
      <c r="E206" s="508" t="s">
        <v>1409</v>
      </c>
      <c r="F206" s="512">
        <v>8</v>
      </c>
      <c r="G206" s="512">
        <v>3904</v>
      </c>
      <c r="H206" s="512">
        <v>1.3224932249322494</v>
      </c>
      <c r="I206" s="512">
        <v>488</v>
      </c>
      <c r="J206" s="512">
        <v>9</v>
      </c>
      <c r="K206" s="512">
        <v>2952</v>
      </c>
      <c r="L206" s="512">
        <v>1</v>
      </c>
      <c r="M206" s="512">
        <v>328</v>
      </c>
      <c r="N206" s="512">
        <v>8</v>
      </c>
      <c r="O206" s="512">
        <v>2624</v>
      </c>
      <c r="P206" s="549">
        <v>0.88888888888888884</v>
      </c>
      <c r="Q206" s="513">
        <v>328</v>
      </c>
    </row>
    <row r="207" spans="1:17" ht="14.4" customHeight="1" x14ac:dyDescent="0.3">
      <c r="A207" s="507" t="s">
        <v>1480</v>
      </c>
      <c r="B207" s="508" t="s">
        <v>1371</v>
      </c>
      <c r="C207" s="508" t="s">
        <v>1351</v>
      </c>
      <c r="D207" s="508" t="s">
        <v>1410</v>
      </c>
      <c r="E207" s="508" t="s">
        <v>1411</v>
      </c>
      <c r="F207" s="512">
        <v>125</v>
      </c>
      <c r="G207" s="512">
        <v>20375</v>
      </c>
      <c r="H207" s="512">
        <v>0.61881188118811881</v>
      </c>
      <c r="I207" s="512">
        <v>163</v>
      </c>
      <c r="J207" s="512">
        <v>202</v>
      </c>
      <c r="K207" s="512">
        <v>32926</v>
      </c>
      <c r="L207" s="512">
        <v>1</v>
      </c>
      <c r="M207" s="512">
        <v>163</v>
      </c>
      <c r="N207" s="512">
        <v>170</v>
      </c>
      <c r="O207" s="512">
        <v>27710</v>
      </c>
      <c r="P207" s="549">
        <v>0.84158415841584155</v>
      </c>
      <c r="Q207" s="513">
        <v>163</v>
      </c>
    </row>
    <row r="208" spans="1:17" ht="14.4" customHeight="1" x14ac:dyDescent="0.3">
      <c r="A208" s="507" t="s">
        <v>1480</v>
      </c>
      <c r="B208" s="508" t="s">
        <v>1371</v>
      </c>
      <c r="C208" s="508" t="s">
        <v>1351</v>
      </c>
      <c r="D208" s="508" t="s">
        <v>1410</v>
      </c>
      <c r="E208" s="508" t="s">
        <v>1412</v>
      </c>
      <c r="F208" s="512">
        <v>1</v>
      </c>
      <c r="G208" s="512">
        <v>163</v>
      </c>
      <c r="H208" s="512">
        <v>0.5</v>
      </c>
      <c r="I208" s="512">
        <v>163</v>
      </c>
      <c r="J208" s="512">
        <v>2</v>
      </c>
      <c r="K208" s="512">
        <v>326</v>
      </c>
      <c r="L208" s="512">
        <v>1</v>
      </c>
      <c r="M208" s="512">
        <v>163</v>
      </c>
      <c r="N208" s="512"/>
      <c r="O208" s="512"/>
      <c r="P208" s="549"/>
      <c r="Q208" s="513"/>
    </row>
    <row r="209" spans="1:17" ht="14.4" customHeight="1" x14ac:dyDescent="0.3">
      <c r="A209" s="507" t="s">
        <v>1480</v>
      </c>
      <c r="B209" s="508" t="s">
        <v>1371</v>
      </c>
      <c r="C209" s="508" t="s">
        <v>1351</v>
      </c>
      <c r="D209" s="508" t="s">
        <v>1416</v>
      </c>
      <c r="E209" s="508" t="s">
        <v>1376</v>
      </c>
      <c r="F209" s="512">
        <v>196</v>
      </c>
      <c r="G209" s="512">
        <v>14112</v>
      </c>
      <c r="H209" s="512">
        <v>0.82008368200836823</v>
      </c>
      <c r="I209" s="512">
        <v>72</v>
      </c>
      <c r="J209" s="512">
        <v>239</v>
      </c>
      <c r="K209" s="512">
        <v>17208</v>
      </c>
      <c r="L209" s="512">
        <v>1</v>
      </c>
      <c r="M209" s="512">
        <v>72</v>
      </c>
      <c r="N209" s="512">
        <v>299</v>
      </c>
      <c r="O209" s="512">
        <v>21528</v>
      </c>
      <c r="P209" s="549">
        <v>1.2510460251046025</v>
      </c>
      <c r="Q209" s="513">
        <v>72</v>
      </c>
    </row>
    <row r="210" spans="1:17" ht="14.4" customHeight="1" x14ac:dyDescent="0.3">
      <c r="A210" s="507" t="s">
        <v>1480</v>
      </c>
      <c r="B210" s="508" t="s">
        <v>1371</v>
      </c>
      <c r="C210" s="508" t="s">
        <v>1351</v>
      </c>
      <c r="D210" s="508" t="s">
        <v>1422</v>
      </c>
      <c r="E210" s="508" t="s">
        <v>1424</v>
      </c>
      <c r="F210" s="512">
        <v>3</v>
      </c>
      <c r="G210" s="512">
        <v>687</v>
      </c>
      <c r="H210" s="512"/>
      <c r="I210" s="512">
        <v>229</v>
      </c>
      <c r="J210" s="512"/>
      <c r="K210" s="512"/>
      <c r="L210" s="512"/>
      <c r="M210" s="512"/>
      <c r="N210" s="512">
        <v>2</v>
      </c>
      <c r="O210" s="512">
        <v>460</v>
      </c>
      <c r="P210" s="549"/>
      <c r="Q210" s="513">
        <v>230</v>
      </c>
    </row>
    <row r="211" spans="1:17" ht="14.4" customHeight="1" x14ac:dyDescent="0.3">
      <c r="A211" s="507" t="s">
        <v>1480</v>
      </c>
      <c r="B211" s="508" t="s">
        <v>1371</v>
      </c>
      <c r="C211" s="508" t="s">
        <v>1351</v>
      </c>
      <c r="D211" s="508" t="s">
        <v>1425</v>
      </c>
      <c r="E211" s="508" t="s">
        <v>1426</v>
      </c>
      <c r="F211" s="512">
        <v>14</v>
      </c>
      <c r="G211" s="512">
        <v>16954</v>
      </c>
      <c r="H211" s="512">
        <v>0.53846153846153844</v>
      </c>
      <c r="I211" s="512">
        <v>1211</v>
      </c>
      <c r="J211" s="512">
        <v>26</v>
      </c>
      <c r="K211" s="512">
        <v>31486</v>
      </c>
      <c r="L211" s="512">
        <v>1</v>
      </c>
      <c r="M211" s="512">
        <v>1211</v>
      </c>
      <c r="N211" s="512">
        <v>40</v>
      </c>
      <c r="O211" s="512">
        <v>48480</v>
      </c>
      <c r="P211" s="549">
        <v>1.5397319443562218</v>
      </c>
      <c r="Q211" s="513">
        <v>1212</v>
      </c>
    </row>
    <row r="212" spans="1:17" ht="14.4" customHeight="1" x14ac:dyDescent="0.3">
      <c r="A212" s="507" t="s">
        <v>1480</v>
      </c>
      <c r="B212" s="508" t="s">
        <v>1371</v>
      </c>
      <c r="C212" s="508" t="s">
        <v>1351</v>
      </c>
      <c r="D212" s="508" t="s">
        <v>1427</v>
      </c>
      <c r="E212" s="508" t="s">
        <v>1428</v>
      </c>
      <c r="F212" s="512"/>
      <c r="G212" s="512"/>
      <c r="H212" s="512"/>
      <c r="I212" s="512"/>
      <c r="J212" s="512">
        <v>2</v>
      </c>
      <c r="K212" s="512">
        <v>228</v>
      </c>
      <c r="L212" s="512">
        <v>1</v>
      </c>
      <c r="M212" s="512">
        <v>114</v>
      </c>
      <c r="N212" s="512"/>
      <c r="O212" s="512"/>
      <c r="P212" s="549"/>
      <c r="Q212" s="513"/>
    </row>
    <row r="213" spans="1:17" ht="14.4" customHeight="1" x14ac:dyDescent="0.3">
      <c r="A213" s="507" t="s">
        <v>1480</v>
      </c>
      <c r="B213" s="508" t="s">
        <v>1371</v>
      </c>
      <c r="C213" s="508" t="s">
        <v>1351</v>
      </c>
      <c r="D213" s="508" t="s">
        <v>1427</v>
      </c>
      <c r="E213" s="508" t="s">
        <v>1429</v>
      </c>
      <c r="F213" s="512">
        <v>18</v>
      </c>
      <c r="G213" s="512">
        <v>2052</v>
      </c>
      <c r="H213" s="512">
        <v>0.69230769230769229</v>
      </c>
      <c r="I213" s="512">
        <v>114</v>
      </c>
      <c r="J213" s="512">
        <v>26</v>
      </c>
      <c r="K213" s="512">
        <v>2964</v>
      </c>
      <c r="L213" s="512">
        <v>1</v>
      </c>
      <c r="M213" s="512">
        <v>114</v>
      </c>
      <c r="N213" s="512">
        <v>27</v>
      </c>
      <c r="O213" s="512">
        <v>3105</v>
      </c>
      <c r="P213" s="549">
        <v>1.0475708502024292</v>
      </c>
      <c r="Q213" s="513">
        <v>115</v>
      </c>
    </row>
    <row r="214" spans="1:17" ht="14.4" customHeight="1" x14ac:dyDescent="0.3">
      <c r="A214" s="507" t="s">
        <v>1480</v>
      </c>
      <c r="B214" s="508" t="s">
        <v>1371</v>
      </c>
      <c r="C214" s="508" t="s">
        <v>1351</v>
      </c>
      <c r="D214" s="508" t="s">
        <v>1430</v>
      </c>
      <c r="E214" s="508" t="s">
        <v>1431</v>
      </c>
      <c r="F214" s="512">
        <v>1</v>
      </c>
      <c r="G214" s="512">
        <v>346</v>
      </c>
      <c r="H214" s="512"/>
      <c r="I214" s="512">
        <v>346</v>
      </c>
      <c r="J214" s="512"/>
      <c r="K214" s="512"/>
      <c r="L214" s="512"/>
      <c r="M214" s="512"/>
      <c r="N214" s="512">
        <v>2</v>
      </c>
      <c r="O214" s="512">
        <v>694</v>
      </c>
      <c r="P214" s="549"/>
      <c r="Q214" s="513">
        <v>347</v>
      </c>
    </row>
    <row r="215" spans="1:17" ht="14.4" customHeight="1" x14ac:dyDescent="0.3">
      <c r="A215" s="507" t="s">
        <v>1480</v>
      </c>
      <c r="B215" s="508" t="s">
        <v>1371</v>
      </c>
      <c r="C215" s="508" t="s">
        <v>1351</v>
      </c>
      <c r="D215" s="508" t="s">
        <v>1437</v>
      </c>
      <c r="E215" s="508" t="s">
        <v>1438</v>
      </c>
      <c r="F215" s="512">
        <v>1</v>
      </c>
      <c r="G215" s="512">
        <v>1064</v>
      </c>
      <c r="H215" s="512"/>
      <c r="I215" s="512">
        <v>1064</v>
      </c>
      <c r="J215" s="512"/>
      <c r="K215" s="512"/>
      <c r="L215" s="512"/>
      <c r="M215" s="512"/>
      <c r="N215" s="512">
        <v>2</v>
      </c>
      <c r="O215" s="512">
        <v>2134</v>
      </c>
      <c r="P215" s="549"/>
      <c r="Q215" s="513">
        <v>1067</v>
      </c>
    </row>
    <row r="216" spans="1:17" ht="14.4" customHeight="1" x14ac:dyDescent="0.3">
      <c r="A216" s="507" t="s">
        <v>1370</v>
      </c>
      <c r="B216" s="508" t="s">
        <v>1371</v>
      </c>
      <c r="C216" s="508" t="s">
        <v>1351</v>
      </c>
      <c r="D216" s="508" t="s">
        <v>1375</v>
      </c>
      <c r="E216" s="508" t="s">
        <v>1376</v>
      </c>
      <c r="F216" s="512">
        <v>9</v>
      </c>
      <c r="G216" s="512">
        <v>1899</v>
      </c>
      <c r="H216" s="512">
        <v>0.81818181818181823</v>
      </c>
      <c r="I216" s="512">
        <v>211</v>
      </c>
      <c r="J216" s="512">
        <v>11</v>
      </c>
      <c r="K216" s="512">
        <v>2321</v>
      </c>
      <c r="L216" s="512">
        <v>1</v>
      </c>
      <c r="M216" s="512">
        <v>211</v>
      </c>
      <c r="N216" s="512">
        <v>10</v>
      </c>
      <c r="O216" s="512">
        <v>2120</v>
      </c>
      <c r="P216" s="549">
        <v>0.91339939681171911</v>
      </c>
      <c r="Q216" s="513">
        <v>212</v>
      </c>
    </row>
    <row r="217" spans="1:17" ht="14.4" customHeight="1" x14ac:dyDescent="0.3">
      <c r="A217" s="507" t="s">
        <v>1370</v>
      </c>
      <c r="B217" s="508" t="s">
        <v>1371</v>
      </c>
      <c r="C217" s="508" t="s">
        <v>1351</v>
      </c>
      <c r="D217" s="508" t="s">
        <v>1378</v>
      </c>
      <c r="E217" s="508" t="s">
        <v>1379</v>
      </c>
      <c r="F217" s="512">
        <v>23</v>
      </c>
      <c r="G217" s="512">
        <v>6923</v>
      </c>
      <c r="H217" s="512">
        <v>0.38983050847457629</v>
      </c>
      <c r="I217" s="512">
        <v>301</v>
      </c>
      <c r="J217" s="512">
        <v>59</v>
      </c>
      <c r="K217" s="512">
        <v>17759</v>
      </c>
      <c r="L217" s="512">
        <v>1</v>
      </c>
      <c r="M217" s="512">
        <v>301</v>
      </c>
      <c r="N217" s="512">
        <v>175</v>
      </c>
      <c r="O217" s="512">
        <v>52850</v>
      </c>
      <c r="P217" s="549">
        <v>2.975955853370122</v>
      </c>
      <c r="Q217" s="513">
        <v>302</v>
      </c>
    </row>
    <row r="218" spans="1:17" ht="14.4" customHeight="1" x14ac:dyDescent="0.3">
      <c r="A218" s="507" t="s">
        <v>1370</v>
      </c>
      <c r="B218" s="508" t="s">
        <v>1371</v>
      </c>
      <c r="C218" s="508" t="s">
        <v>1351</v>
      </c>
      <c r="D218" s="508" t="s">
        <v>1380</v>
      </c>
      <c r="E218" s="508" t="s">
        <v>1381</v>
      </c>
      <c r="F218" s="512"/>
      <c r="G218" s="512"/>
      <c r="H218" s="512"/>
      <c r="I218" s="512"/>
      <c r="J218" s="512">
        <v>3</v>
      </c>
      <c r="K218" s="512">
        <v>297</v>
      </c>
      <c r="L218" s="512">
        <v>1</v>
      </c>
      <c r="M218" s="512">
        <v>99</v>
      </c>
      <c r="N218" s="512">
        <v>3</v>
      </c>
      <c r="O218" s="512">
        <v>300</v>
      </c>
      <c r="P218" s="549">
        <v>1.0101010101010102</v>
      </c>
      <c r="Q218" s="513">
        <v>100</v>
      </c>
    </row>
    <row r="219" spans="1:17" ht="14.4" customHeight="1" x14ac:dyDescent="0.3">
      <c r="A219" s="507" t="s">
        <v>1370</v>
      </c>
      <c r="B219" s="508" t="s">
        <v>1371</v>
      </c>
      <c r="C219" s="508" t="s">
        <v>1351</v>
      </c>
      <c r="D219" s="508" t="s">
        <v>1380</v>
      </c>
      <c r="E219" s="508" t="s">
        <v>1382</v>
      </c>
      <c r="F219" s="512">
        <v>3</v>
      </c>
      <c r="G219" s="512">
        <v>297</v>
      </c>
      <c r="H219" s="512"/>
      <c r="I219" s="512">
        <v>99</v>
      </c>
      <c r="J219" s="512"/>
      <c r="K219" s="512"/>
      <c r="L219" s="512"/>
      <c r="M219" s="512"/>
      <c r="N219" s="512">
        <v>6</v>
      </c>
      <c r="O219" s="512">
        <v>600</v>
      </c>
      <c r="P219" s="549"/>
      <c r="Q219" s="513">
        <v>100</v>
      </c>
    </row>
    <row r="220" spans="1:17" ht="14.4" customHeight="1" x14ac:dyDescent="0.3">
      <c r="A220" s="507" t="s">
        <v>1370</v>
      </c>
      <c r="B220" s="508" t="s">
        <v>1371</v>
      </c>
      <c r="C220" s="508" t="s">
        <v>1351</v>
      </c>
      <c r="D220" s="508" t="s">
        <v>1383</v>
      </c>
      <c r="E220" s="508" t="s">
        <v>1384</v>
      </c>
      <c r="F220" s="512"/>
      <c r="G220" s="512"/>
      <c r="H220" s="512"/>
      <c r="I220" s="512"/>
      <c r="J220" s="512">
        <v>2</v>
      </c>
      <c r="K220" s="512">
        <v>464</v>
      </c>
      <c r="L220" s="512">
        <v>1</v>
      </c>
      <c r="M220" s="512">
        <v>232</v>
      </c>
      <c r="N220" s="512">
        <v>4</v>
      </c>
      <c r="O220" s="512">
        <v>928</v>
      </c>
      <c r="P220" s="549">
        <v>2</v>
      </c>
      <c r="Q220" s="513">
        <v>232</v>
      </c>
    </row>
    <row r="221" spans="1:17" ht="14.4" customHeight="1" x14ac:dyDescent="0.3">
      <c r="A221" s="507" t="s">
        <v>1370</v>
      </c>
      <c r="B221" s="508" t="s">
        <v>1371</v>
      </c>
      <c r="C221" s="508" t="s">
        <v>1351</v>
      </c>
      <c r="D221" s="508" t="s">
        <v>1385</v>
      </c>
      <c r="E221" s="508" t="s">
        <v>1386</v>
      </c>
      <c r="F221" s="512">
        <v>8</v>
      </c>
      <c r="G221" s="512">
        <v>1096</v>
      </c>
      <c r="H221" s="512">
        <v>0.38095238095238093</v>
      </c>
      <c r="I221" s="512">
        <v>137</v>
      </c>
      <c r="J221" s="512">
        <v>21</v>
      </c>
      <c r="K221" s="512">
        <v>2877</v>
      </c>
      <c r="L221" s="512">
        <v>1</v>
      </c>
      <c r="M221" s="512">
        <v>137</v>
      </c>
      <c r="N221" s="512">
        <v>31</v>
      </c>
      <c r="O221" s="512">
        <v>4247</v>
      </c>
      <c r="P221" s="549">
        <v>1.4761904761904763</v>
      </c>
      <c r="Q221" s="513">
        <v>137</v>
      </c>
    </row>
    <row r="222" spans="1:17" ht="14.4" customHeight="1" x14ac:dyDescent="0.3">
      <c r="A222" s="507" t="s">
        <v>1370</v>
      </c>
      <c r="B222" s="508" t="s">
        <v>1371</v>
      </c>
      <c r="C222" s="508" t="s">
        <v>1351</v>
      </c>
      <c r="D222" s="508" t="s">
        <v>1387</v>
      </c>
      <c r="E222" s="508" t="s">
        <v>1386</v>
      </c>
      <c r="F222" s="512"/>
      <c r="G222" s="512"/>
      <c r="H222" s="512"/>
      <c r="I222" s="512"/>
      <c r="J222" s="512"/>
      <c r="K222" s="512"/>
      <c r="L222" s="512"/>
      <c r="M222" s="512"/>
      <c r="N222" s="512">
        <v>3</v>
      </c>
      <c r="O222" s="512">
        <v>552</v>
      </c>
      <c r="P222" s="549"/>
      <c r="Q222" s="513">
        <v>184</v>
      </c>
    </row>
    <row r="223" spans="1:17" ht="14.4" customHeight="1" x14ac:dyDescent="0.3">
      <c r="A223" s="507" t="s">
        <v>1370</v>
      </c>
      <c r="B223" s="508" t="s">
        <v>1371</v>
      </c>
      <c r="C223" s="508" t="s">
        <v>1351</v>
      </c>
      <c r="D223" s="508" t="s">
        <v>1481</v>
      </c>
      <c r="E223" s="508" t="s">
        <v>1482</v>
      </c>
      <c r="F223" s="512">
        <v>5</v>
      </c>
      <c r="G223" s="512">
        <v>1485</v>
      </c>
      <c r="H223" s="512">
        <v>0.83053691275167785</v>
      </c>
      <c r="I223" s="512">
        <v>297</v>
      </c>
      <c r="J223" s="512">
        <v>6</v>
      </c>
      <c r="K223" s="512">
        <v>1788</v>
      </c>
      <c r="L223" s="512">
        <v>1</v>
      </c>
      <c r="M223" s="512">
        <v>298</v>
      </c>
      <c r="N223" s="512">
        <v>8</v>
      </c>
      <c r="O223" s="512">
        <v>2392</v>
      </c>
      <c r="P223" s="549">
        <v>1.3378076062639821</v>
      </c>
      <c r="Q223" s="513">
        <v>299</v>
      </c>
    </row>
    <row r="224" spans="1:17" ht="14.4" customHeight="1" x14ac:dyDescent="0.3">
      <c r="A224" s="507" t="s">
        <v>1370</v>
      </c>
      <c r="B224" s="508" t="s">
        <v>1371</v>
      </c>
      <c r="C224" s="508" t="s">
        <v>1351</v>
      </c>
      <c r="D224" s="508" t="s">
        <v>1388</v>
      </c>
      <c r="E224" s="508" t="s">
        <v>1389</v>
      </c>
      <c r="F224" s="512"/>
      <c r="G224" s="512"/>
      <c r="H224" s="512"/>
      <c r="I224" s="512"/>
      <c r="J224" s="512">
        <v>1</v>
      </c>
      <c r="K224" s="512">
        <v>639</v>
      </c>
      <c r="L224" s="512">
        <v>1</v>
      </c>
      <c r="M224" s="512">
        <v>639</v>
      </c>
      <c r="N224" s="512"/>
      <c r="O224" s="512"/>
      <c r="P224" s="549"/>
      <c r="Q224" s="513"/>
    </row>
    <row r="225" spans="1:17" ht="14.4" customHeight="1" x14ac:dyDescent="0.3">
      <c r="A225" s="507" t="s">
        <v>1370</v>
      </c>
      <c r="B225" s="508" t="s">
        <v>1371</v>
      </c>
      <c r="C225" s="508" t="s">
        <v>1351</v>
      </c>
      <c r="D225" s="508" t="s">
        <v>1390</v>
      </c>
      <c r="E225" s="508" t="s">
        <v>1392</v>
      </c>
      <c r="F225" s="512"/>
      <c r="G225" s="512"/>
      <c r="H225" s="512"/>
      <c r="I225" s="512"/>
      <c r="J225" s="512">
        <v>1</v>
      </c>
      <c r="K225" s="512">
        <v>608</v>
      </c>
      <c r="L225" s="512">
        <v>1</v>
      </c>
      <c r="M225" s="512">
        <v>608</v>
      </c>
      <c r="N225" s="512"/>
      <c r="O225" s="512"/>
      <c r="P225" s="549"/>
      <c r="Q225" s="513"/>
    </row>
    <row r="226" spans="1:17" ht="14.4" customHeight="1" x14ac:dyDescent="0.3">
      <c r="A226" s="507" t="s">
        <v>1370</v>
      </c>
      <c r="B226" s="508" t="s">
        <v>1371</v>
      </c>
      <c r="C226" s="508" t="s">
        <v>1351</v>
      </c>
      <c r="D226" s="508" t="s">
        <v>1393</v>
      </c>
      <c r="E226" s="508" t="s">
        <v>1394</v>
      </c>
      <c r="F226" s="512">
        <v>3</v>
      </c>
      <c r="G226" s="512">
        <v>519</v>
      </c>
      <c r="H226" s="512">
        <v>0.10714285714285714</v>
      </c>
      <c r="I226" s="512">
        <v>173</v>
      </c>
      <c r="J226" s="512">
        <v>28</v>
      </c>
      <c r="K226" s="512">
        <v>4844</v>
      </c>
      <c r="L226" s="512">
        <v>1</v>
      </c>
      <c r="M226" s="512">
        <v>173</v>
      </c>
      <c r="N226" s="512">
        <v>29</v>
      </c>
      <c r="O226" s="512">
        <v>5046</v>
      </c>
      <c r="P226" s="549">
        <v>1.041701073492981</v>
      </c>
      <c r="Q226" s="513">
        <v>174</v>
      </c>
    </row>
    <row r="227" spans="1:17" ht="14.4" customHeight="1" x14ac:dyDescent="0.3">
      <c r="A227" s="507" t="s">
        <v>1370</v>
      </c>
      <c r="B227" s="508" t="s">
        <v>1371</v>
      </c>
      <c r="C227" s="508" t="s">
        <v>1351</v>
      </c>
      <c r="D227" s="508" t="s">
        <v>1395</v>
      </c>
      <c r="E227" s="508" t="s">
        <v>1396</v>
      </c>
      <c r="F227" s="512"/>
      <c r="G227" s="512"/>
      <c r="H227" s="512"/>
      <c r="I227" s="512"/>
      <c r="J227" s="512">
        <v>6</v>
      </c>
      <c r="K227" s="512">
        <v>2082</v>
      </c>
      <c r="L227" s="512">
        <v>1</v>
      </c>
      <c r="M227" s="512">
        <v>347</v>
      </c>
      <c r="N227" s="512">
        <v>8</v>
      </c>
      <c r="O227" s="512">
        <v>2776</v>
      </c>
      <c r="P227" s="549">
        <v>1.3333333333333333</v>
      </c>
      <c r="Q227" s="513">
        <v>347</v>
      </c>
    </row>
    <row r="228" spans="1:17" ht="14.4" customHeight="1" x14ac:dyDescent="0.3">
      <c r="A228" s="507" t="s">
        <v>1370</v>
      </c>
      <c r="B228" s="508" t="s">
        <v>1371</v>
      </c>
      <c r="C228" s="508" t="s">
        <v>1351</v>
      </c>
      <c r="D228" s="508" t="s">
        <v>1397</v>
      </c>
      <c r="E228" s="508" t="s">
        <v>1398</v>
      </c>
      <c r="F228" s="512">
        <v>1207</v>
      </c>
      <c r="G228" s="512">
        <v>20519</v>
      </c>
      <c r="H228" s="512">
        <v>0.80789825970548867</v>
      </c>
      <c r="I228" s="512">
        <v>17</v>
      </c>
      <c r="J228" s="512">
        <v>1494</v>
      </c>
      <c r="K228" s="512">
        <v>25398</v>
      </c>
      <c r="L228" s="512">
        <v>1</v>
      </c>
      <c r="M228" s="512">
        <v>17</v>
      </c>
      <c r="N228" s="512">
        <v>1857</v>
      </c>
      <c r="O228" s="512">
        <v>31569</v>
      </c>
      <c r="P228" s="549">
        <v>1.2429718875502007</v>
      </c>
      <c r="Q228" s="513">
        <v>17</v>
      </c>
    </row>
    <row r="229" spans="1:17" ht="14.4" customHeight="1" x14ac:dyDescent="0.3">
      <c r="A229" s="507" t="s">
        <v>1370</v>
      </c>
      <c r="B229" s="508" t="s">
        <v>1371</v>
      </c>
      <c r="C229" s="508" t="s">
        <v>1351</v>
      </c>
      <c r="D229" s="508" t="s">
        <v>1397</v>
      </c>
      <c r="E229" s="508" t="s">
        <v>1399</v>
      </c>
      <c r="F229" s="512"/>
      <c r="G229" s="512"/>
      <c r="H229" s="512"/>
      <c r="I229" s="512"/>
      <c r="J229" s="512">
        <v>1</v>
      </c>
      <c r="K229" s="512">
        <v>17</v>
      </c>
      <c r="L229" s="512">
        <v>1</v>
      </c>
      <c r="M229" s="512">
        <v>17</v>
      </c>
      <c r="N229" s="512"/>
      <c r="O229" s="512"/>
      <c r="P229" s="549"/>
      <c r="Q229" s="513"/>
    </row>
    <row r="230" spans="1:17" ht="14.4" customHeight="1" x14ac:dyDescent="0.3">
      <c r="A230" s="507" t="s">
        <v>1370</v>
      </c>
      <c r="B230" s="508" t="s">
        <v>1371</v>
      </c>
      <c r="C230" s="508" t="s">
        <v>1351</v>
      </c>
      <c r="D230" s="508" t="s">
        <v>1400</v>
      </c>
      <c r="E230" s="508" t="s">
        <v>1401</v>
      </c>
      <c r="F230" s="512">
        <v>0</v>
      </c>
      <c r="G230" s="512">
        <v>0</v>
      </c>
      <c r="H230" s="512"/>
      <c r="I230" s="512"/>
      <c r="J230" s="512"/>
      <c r="K230" s="512"/>
      <c r="L230" s="512"/>
      <c r="M230" s="512"/>
      <c r="N230" s="512">
        <v>1</v>
      </c>
      <c r="O230" s="512">
        <v>274</v>
      </c>
      <c r="P230" s="549"/>
      <c r="Q230" s="513">
        <v>274</v>
      </c>
    </row>
    <row r="231" spans="1:17" ht="14.4" customHeight="1" x14ac:dyDescent="0.3">
      <c r="A231" s="507" t="s">
        <v>1370</v>
      </c>
      <c r="B231" s="508" t="s">
        <v>1371</v>
      </c>
      <c r="C231" s="508" t="s">
        <v>1351</v>
      </c>
      <c r="D231" s="508" t="s">
        <v>1400</v>
      </c>
      <c r="E231" s="508" t="s">
        <v>1402</v>
      </c>
      <c r="F231" s="512">
        <v>1</v>
      </c>
      <c r="G231" s="512">
        <v>273</v>
      </c>
      <c r="H231" s="512"/>
      <c r="I231" s="512">
        <v>273</v>
      </c>
      <c r="J231" s="512"/>
      <c r="K231" s="512"/>
      <c r="L231" s="512"/>
      <c r="M231" s="512"/>
      <c r="N231" s="512"/>
      <c r="O231" s="512"/>
      <c r="P231" s="549"/>
      <c r="Q231" s="513"/>
    </row>
    <row r="232" spans="1:17" ht="14.4" customHeight="1" x14ac:dyDescent="0.3">
      <c r="A232" s="507" t="s">
        <v>1370</v>
      </c>
      <c r="B232" s="508" t="s">
        <v>1371</v>
      </c>
      <c r="C232" s="508" t="s">
        <v>1351</v>
      </c>
      <c r="D232" s="508" t="s">
        <v>1403</v>
      </c>
      <c r="E232" s="508" t="s">
        <v>1404</v>
      </c>
      <c r="F232" s="512">
        <v>1</v>
      </c>
      <c r="G232" s="512">
        <v>142</v>
      </c>
      <c r="H232" s="512"/>
      <c r="I232" s="512">
        <v>142</v>
      </c>
      <c r="J232" s="512"/>
      <c r="K232" s="512"/>
      <c r="L232" s="512"/>
      <c r="M232" s="512"/>
      <c r="N232" s="512">
        <v>1</v>
      </c>
      <c r="O232" s="512">
        <v>142</v>
      </c>
      <c r="P232" s="549"/>
      <c r="Q232" s="513">
        <v>142</v>
      </c>
    </row>
    <row r="233" spans="1:17" ht="14.4" customHeight="1" x14ac:dyDescent="0.3">
      <c r="A233" s="507" t="s">
        <v>1370</v>
      </c>
      <c r="B233" s="508" t="s">
        <v>1371</v>
      </c>
      <c r="C233" s="508" t="s">
        <v>1351</v>
      </c>
      <c r="D233" s="508" t="s">
        <v>1405</v>
      </c>
      <c r="E233" s="508" t="s">
        <v>1404</v>
      </c>
      <c r="F233" s="512">
        <v>8</v>
      </c>
      <c r="G233" s="512">
        <v>624</v>
      </c>
      <c r="H233" s="512">
        <v>0.38095238095238093</v>
      </c>
      <c r="I233" s="512">
        <v>78</v>
      </c>
      <c r="J233" s="512">
        <v>21</v>
      </c>
      <c r="K233" s="512">
        <v>1638</v>
      </c>
      <c r="L233" s="512">
        <v>1</v>
      </c>
      <c r="M233" s="512">
        <v>78</v>
      </c>
      <c r="N233" s="512">
        <v>30</v>
      </c>
      <c r="O233" s="512">
        <v>2340</v>
      </c>
      <c r="P233" s="549">
        <v>1.4285714285714286</v>
      </c>
      <c r="Q233" s="513">
        <v>78</v>
      </c>
    </row>
    <row r="234" spans="1:17" ht="14.4" customHeight="1" x14ac:dyDescent="0.3">
      <c r="A234" s="507" t="s">
        <v>1370</v>
      </c>
      <c r="B234" s="508" t="s">
        <v>1371</v>
      </c>
      <c r="C234" s="508" t="s">
        <v>1351</v>
      </c>
      <c r="D234" s="508" t="s">
        <v>1406</v>
      </c>
      <c r="E234" s="508" t="s">
        <v>1407</v>
      </c>
      <c r="F234" s="512">
        <v>1</v>
      </c>
      <c r="G234" s="512">
        <v>313</v>
      </c>
      <c r="H234" s="512"/>
      <c r="I234" s="512">
        <v>313</v>
      </c>
      <c r="J234" s="512"/>
      <c r="K234" s="512"/>
      <c r="L234" s="512"/>
      <c r="M234" s="512"/>
      <c r="N234" s="512">
        <v>1</v>
      </c>
      <c r="O234" s="512">
        <v>314</v>
      </c>
      <c r="P234" s="549"/>
      <c r="Q234" s="513">
        <v>314</v>
      </c>
    </row>
    <row r="235" spans="1:17" ht="14.4" customHeight="1" x14ac:dyDescent="0.3">
      <c r="A235" s="507" t="s">
        <v>1370</v>
      </c>
      <c r="B235" s="508" t="s">
        <v>1371</v>
      </c>
      <c r="C235" s="508" t="s">
        <v>1351</v>
      </c>
      <c r="D235" s="508" t="s">
        <v>1408</v>
      </c>
      <c r="E235" s="508" t="s">
        <v>1409</v>
      </c>
      <c r="F235" s="512">
        <v>1152</v>
      </c>
      <c r="G235" s="512">
        <v>562176</v>
      </c>
      <c r="H235" s="512">
        <v>1.4330695815319356</v>
      </c>
      <c r="I235" s="512">
        <v>488</v>
      </c>
      <c r="J235" s="512">
        <v>1196</v>
      </c>
      <c r="K235" s="512">
        <v>392288</v>
      </c>
      <c r="L235" s="512">
        <v>1</v>
      </c>
      <c r="M235" s="512">
        <v>328</v>
      </c>
      <c r="N235" s="512">
        <v>1211</v>
      </c>
      <c r="O235" s="512">
        <v>397208</v>
      </c>
      <c r="P235" s="549">
        <v>1.0125418060200668</v>
      </c>
      <c r="Q235" s="513">
        <v>328</v>
      </c>
    </row>
    <row r="236" spans="1:17" ht="14.4" customHeight="1" x14ac:dyDescent="0.3">
      <c r="A236" s="507" t="s">
        <v>1370</v>
      </c>
      <c r="B236" s="508" t="s">
        <v>1371</v>
      </c>
      <c r="C236" s="508" t="s">
        <v>1351</v>
      </c>
      <c r="D236" s="508" t="s">
        <v>1410</v>
      </c>
      <c r="E236" s="508" t="s">
        <v>1411</v>
      </c>
      <c r="F236" s="512">
        <v>6</v>
      </c>
      <c r="G236" s="512">
        <v>978</v>
      </c>
      <c r="H236" s="512">
        <v>0.42857142857142855</v>
      </c>
      <c r="I236" s="512">
        <v>163</v>
      </c>
      <c r="J236" s="512">
        <v>14</v>
      </c>
      <c r="K236" s="512">
        <v>2282</v>
      </c>
      <c r="L236" s="512">
        <v>1</v>
      </c>
      <c r="M236" s="512">
        <v>163</v>
      </c>
      <c r="N236" s="512">
        <v>15</v>
      </c>
      <c r="O236" s="512">
        <v>2445</v>
      </c>
      <c r="P236" s="549">
        <v>1.0714285714285714</v>
      </c>
      <c r="Q236" s="513">
        <v>163</v>
      </c>
    </row>
    <row r="237" spans="1:17" ht="14.4" customHeight="1" x14ac:dyDescent="0.3">
      <c r="A237" s="507" t="s">
        <v>1370</v>
      </c>
      <c r="B237" s="508" t="s">
        <v>1371</v>
      </c>
      <c r="C237" s="508" t="s">
        <v>1351</v>
      </c>
      <c r="D237" s="508" t="s">
        <v>1410</v>
      </c>
      <c r="E237" s="508" t="s">
        <v>1412</v>
      </c>
      <c r="F237" s="512">
        <v>2</v>
      </c>
      <c r="G237" s="512">
        <v>326</v>
      </c>
      <c r="H237" s="512"/>
      <c r="I237" s="512">
        <v>163</v>
      </c>
      <c r="J237" s="512"/>
      <c r="K237" s="512"/>
      <c r="L237" s="512"/>
      <c r="M237" s="512"/>
      <c r="N237" s="512"/>
      <c r="O237" s="512"/>
      <c r="P237" s="549"/>
      <c r="Q237" s="513"/>
    </row>
    <row r="238" spans="1:17" ht="14.4" customHeight="1" x14ac:dyDescent="0.3">
      <c r="A238" s="507" t="s">
        <v>1370</v>
      </c>
      <c r="B238" s="508" t="s">
        <v>1371</v>
      </c>
      <c r="C238" s="508" t="s">
        <v>1351</v>
      </c>
      <c r="D238" s="508" t="s">
        <v>1416</v>
      </c>
      <c r="E238" s="508" t="s">
        <v>1376</v>
      </c>
      <c r="F238" s="512">
        <v>46</v>
      </c>
      <c r="G238" s="512">
        <v>3312</v>
      </c>
      <c r="H238" s="512">
        <v>0.77966101694915257</v>
      </c>
      <c r="I238" s="512">
        <v>72</v>
      </c>
      <c r="J238" s="512">
        <v>59</v>
      </c>
      <c r="K238" s="512">
        <v>4248</v>
      </c>
      <c r="L238" s="512">
        <v>1</v>
      </c>
      <c r="M238" s="512">
        <v>72</v>
      </c>
      <c r="N238" s="512">
        <v>33</v>
      </c>
      <c r="O238" s="512">
        <v>2376</v>
      </c>
      <c r="P238" s="549">
        <v>0.55932203389830504</v>
      </c>
      <c r="Q238" s="513">
        <v>72</v>
      </c>
    </row>
    <row r="239" spans="1:17" ht="14.4" customHeight="1" x14ac:dyDescent="0.3">
      <c r="A239" s="507" t="s">
        <v>1370</v>
      </c>
      <c r="B239" s="508" t="s">
        <v>1371</v>
      </c>
      <c r="C239" s="508" t="s">
        <v>1351</v>
      </c>
      <c r="D239" s="508" t="s">
        <v>1425</v>
      </c>
      <c r="E239" s="508" t="s">
        <v>1426</v>
      </c>
      <c r="F239" s="512">
        <v>3</v>
      </c>
      <c r="G239" s="512">
        <v>3633</v>
      </c>
      <c r="H239" s="512">
        <v>0.42857142857142855</v>
      </c>
      <c r="I239" s="512">
        <v>1211</v>
      </c>
      <c r="J239" s="512">
        <v>7</v>
      </c>
      <c r="K239" s="512">
        <v>8477</v>
      </c>
      <c r="L239" s="512">
        <v>1</v>
      </c>
      <c r="M239" s="512">
        <v>1211</v>
      </c>
      <c r="N239" s="512">
        <v>18</v>
      </c>
      <c r="O239" s="512">
        <v>21816</v>
      </c>
      <c r="P239" s="549">
        <v>2.5735519641382565</v>
      </c>
      <c r="Q239" s="513">
        <v>1212</v>
      </c>
    </row>
    <row r="240" spans="1:17" ht="14.4" customHeight="1" x14ac:dyDescent="0.3">
      <c r="A240" s="507" t="s">
        <v>1370</v>
      </c>
      <c r="B240" s="508" t="s">
        <v>1371</v>
      </c>
      <c r="C240" s="508" t="s">
        <v>1351</v>
      </c>
      <c r="D240" s="508" t="s">
        <v>1427</v>
      </c>
      <c r="E240" s="508" t="s">
        <v>1428</v>
      </c>
      <c r="F240" s="512"/>
      <c r="G240" s="512"/>
      <c r="H240" s="512"/>
      <c r="I240" s="512"/>
      <c r="J240" s="512">
        <v>5</v>
      </c>
      <c r="K240" s="512">
        <v>570</v>
      </c>
      <c r="L240" s="512">
        <v>1</v>
      </c>
      <c r="M240" s="512">
        <v>114</v>
      </c>
      <c r="N240" s="512"/>
      <c r="O240" s="512"/>
      <c r="P240" s="549"/>
      <c r="Q240" s="513"/>
    </row>
    <row r="241" spans="1:17" ht="14.4" customHeight="1" x14ac:dyDescent="0.3">
      <c r="A241" s="507" t="s">
        <v>1370</v>
      </c>
      <c r="B241" s="508" t="s">
        <v>1371</v>
      </c>
      <c r="C241" s="508" t="s">
        <v>1351</v>
      </c>
      <c r="D241" s="508" t="s">
        <v>1427</v>
      </c>
      <c r="E241" s="508" t="s">
        <v>1429</v>
      </c>
      <c r="F241" s="512">
        <v>179</v>
      </c>
      <c r="G241" s="512">
        <v>20406</v>
      </c>
      <c r="H241" s="512">
        <v>0.70196078431372544</v>
      </c>
      <c r="I241" s="512">
        <v>114</v>
      </c>
      <c r="J241" s="512">
        <v>255</v>
      </c>
      <c r="K241" s="512">
        <v>29070</v>
      </c>
      <c r="L241" s="512">
        <v>1</v>
      </c>
      <c r="M241" s="512">
        <v>114</v>
      </c>
      <c r="N241" s="512">
        <v>278</v>
      </c>
      <c r="O241" s="512">
        <v>31970</v>
      </c>
      <c r="P241" s="549">
        <v>1.0997592019263847</v>
      </c>
      <c r="Q241" s="513">
        <v>115</v>
      </c>
    </row>
    <row r="242" spans="1:17" ht="14.4" customHeight="1" x14ac:dyDescent="0.3">
      <c r="A242" s="507" t="s">
        <v>1370</v>
      </c>
      <c r="B242" s="508" t="s">
        <v>1371</v>
      </c>
      <c r="C242" s="508" t="s">
        <v>1351</v>
      </c>
      <c r="D242" s="508" t="s">
        <v>1434</v>
      </c>
      <c r="E242" s="508" t="s">
        <v>1435</v>
      </c>
      <c r="F242" s="512">
        <v>515</v>
      </c>
      <c r="G242" s="512">
        <v>77250</v>
      </c>
      <c r="H242" s="512">
        <v>0.87585034013605445</v>
      </c>
      <c r="I242" s="512">
        <v>150</v>
      </c>
      <c r="J242" s="512">
        <v>588</v>
      </c>
      <c r="K242" s="512">
        <v>88200</v>
      </c>
      <c r="L242" s="512">
        <v>1</v>
      </c>
      <c r="M242" s="512">
        <v>150</v>
      </c>
      <c r="N242" s="512">
        <v>609</v>
      </c>
      <c r="O242" s="512">
        <v>91959</v>
      </c>
      <c r="P242" s="549">
        <v>1.0426190476190476</v>
      </c>
      <c r="Q242" s="513">
        <v>151</v>
      </c>
    </row>
    <row r="243" spans="1:17" ht="14.4" customHeight="1" x14ac:dyDescent="0.3">
      <c r="A243" s="507" t="s">
        <v>1370</v>
      </c>
      <c r="B243" s="508" t="s">
        <v>1371</v>
      </c>
      <c r="C243" s="508" t="s">
        <v>1351</v>
      </c>
      <c r="D243" s="508" t="s">
        <v>1434</v>
      </c>
      <c r="E243" s="508" t="s">
        <v>1436</v>
      </c>
      <c r="F243" s="512"/>
      <c r="G243" s="512"/>
      <c r="H243" s="512"/>
      <c r="I243" s="512"/>
      <c r="J243" s="512">
        <v>2</v>
      </c>
      <c r="K243" s="512">
        <v>300</v>
      </c>
      <c r="L243" s="512">
        <v>1</v>
      </c>
      <c r="M243" s="512">
        <v>150</v>
      </c>
      <c r="N243" s="512"/>
      <c r="O243" s="512"/>
      <c r="P243" s="549"/>
      <c r="Q243" s="513"/>
    </row>
    <row r="244" spans="1:17" ht="14.4" customHeight="1" x14ac:dyDescent="0.3">
      <c r="A244" s="507" t="s">
        <v>1370</v>
      </c>
      <c r="B244" s="508" t="s">
        <v>1371</v>
      </c>
      <c r="C244" s="508" t="s">
        <v>1351</v>
      </c>
      <c r="D244" s="508" t="s">
        <v>1439</v>
      </c>
      <c r="E244" s="508" t="s">
        <v>1440</v>
      </c>
      <c r="F244" s="512"/>
      <c r="G244" s="512"/>
      <c r="H244" s="512"/>
      <c r="I244" s="512"/>
      <c r="J244" s="512">
        <v>4</v>
      </c>
      <c r="K244" s="512">
        <v>1208</v>
      </c>
      <c r="L244" s="512">
        <v>1</v>
      </c>
      <c r="M244" s="512">
        <v>302</v>
      </c>
      <c r="N244" s="512">
        <v>2</v>
      </c>
      <c r="O244" s="512">
        <v>604</v>
      </c>
      <c r="P244" s="549">
        <v>0.5</v>
      </c>
      <c r="Q244" s="513">
        <v>302</v>
      </c>
    </row>
    <row r="245" spans="1:17" ht="14.4" customHeight="1" x14ac:dyDescent="0.3">
      <c r="A245" s="507" t="s">
        <v>1483</v>
      </c>
      <c r="B245" s="508" t="s">
        <v>1371</v>
      </c>
      <c r="C245" s="508" t="s">
        <v>1351</v>
      </c>
      <c r="D245" s="508" t="s">
        <v>1375</v>
      </c>
      <c r="E245" s="508" t="s">
        <v>1376</v>
      </c>
      <c r="F245" s="512">
        <v>71</v>
      </c>
      <c r="G245" s="512">
        <v>14981</v>
      </c>
      <c r="H245" s="512">
        <v>1.2033898305084745</v>
      </c>
      <c r="I245" s="512">
        <v>211</v>
      </c>
      <c r="J245" s="512">
        <v>59</v>
      </c>
      <c r="K245" s="512">
        <v>12449</v>
      </c>
      <c r="L245" s="512">
        <v>1</v>
      </c>
      <c r="M245" s="512">
        <v>211</v>
      </c>
      <c r="N245" s="512">
        <v>40</v>
      </c>
      <c r="O245" s="512">
        <v>8480</v>
      </c>
      <c r="P245" s="549">
        <v>0.68117921118162106</v>
      </c>
      <c r="Q245" s="513">
        <v>212</v>
      </c>
    </row>
    <row r="246" spans="1:17" ht="14.4" customHeight="1" x14ac:dyDescent="0.3">
      <c r="A246" s="507" t="s">
        <v>1483</v>
      </c>
      <c r="B246" s="508" t="s">
        <v>1371</v>
      </c>
      <c r="C246" s="508" t="s">
        <v>1351</v>
      </c>
      <c r="D246" s="508" t="s">
        <v>1377</v>
      </c>
      <c r="E246" s="508" t="s">
        <v>1376</v>
      </c>
      <c r="F246" s="512">
        <v>5</v>
      </c>
      <c r="G246" s="512">
        <v>435</v>
      </c>
      <c r="H246" s="512">
        <v>2.5</v>
      </c>
      <c r="I246" s="512">
        <v>87</v>
      </c>
      <c r="J246" s="512">
        <v>2</v>
      </c>
      <c r="K246" s="512">
        <v>174</v>
      </c>
      <c r="L246" s="512">
        <v>1</v>
      </c>
      <c r="M246" s="512">
        <v>87</v>
      </c>
      <c r="N246" s="512">
        <v>3</v>
      </c>
      <c r="O246" s="512">
        <v>261</v>
      </c>
      <c r="P246" s="549">
        <v>1.5</v>
      </c>
      <c r="Q246" s="513">
        <v>87</v>
      </c>
    </row>
    <row r="247" spans="1:17" ht="14.4" customHeight="1" x14ac:dyDescent="0.3">
      <c r="A247" s="507" t="s">
        <v>1483</v>
      </c>
      <c r="B247" s="508" t="s">
        <v>1371</v>
      </c>
      <c r="C247" s="508" t="s">
        <v>1351</v>
      </c>
      <c r="D247" s="508" t="s">
        <v>1378</v>
      </c>
      <c r="E247" s="508" t="s">
        <v>1379</v>
      </c>
      <c r="F247" s="512">
        <v>106</v>
      </c>
      <c r="G247" s="512">
        <v>31906</v>
      </c>
      <c r="H247" s="512">
        <v>1.029126213592233</v>
      </c>
      <c r="I247" s="512">
        <v>301</v>
      </c>
      <c r="J247" s="512">
        <v>103</v>
      </c>
      <c r="K247" s="512">
        <v>31003</v>
      </c>
      <c r="L247" s="512">
        <v>1</v>
      </c>
      <c r="M247" s="512">
        <v>301</v>
      </c>
      <c r="N247" s="512">
        <v>132</v>
      </c>
      <c r="O247" s="512">
        <v>39864</v>
      </c>
      <c r="P247" s="549">
        <v>1.2858110505434959</v>
      </c>
      <c r="Q247" s="513">
        <v>302</v>
      </c>
    </row>
    <row r="248" spans="1:17" ht="14.4" customHeight="1" x14ac:dyDescent="0.3">
      <c r="A248" s="507" t="s">
        <v>1483</v>
      </c>
      <c r="B248" s="508" t="s">
        <v>1371</v>
      </c>
      <c r="C248" s="508" t="s">
        <v>1351</v>
      </c>
      <c r="D248" s="508" t="s">
        <v>1380</v>
      </c>
      <c r="E248" s="508" t="s">
        <v>1382</v>
      </c>
      <c r="F248" s="512">
        <v>6</v>
      </c>
      <c r="G248" s="512">
        <v>594</v>
      </c>
      <c r="H248" s="512">
        <v>2</v>
      </c>
      <c r="I248" s="512">
        <v>99</v>
      </c>
      <c r="J248" s="512">
        <v>3</v>
      </c>
      <c r="K248" s="512">
        <v>297</v>
      </c>
      <c r="L248" s="512">
        <v>1</v>
      </c>
      <c r="M248" s="512">
        <v>99</v>
      </c>
      <c r="N248" s="512"/>
      <c r="O248" s="512"/>
      <c r="P248" s="549"/>
      <c r="Q248" s="513"/>
    </row>
    <row r="249" spans="1:17" ht="14.4" customHeight="1" x14ac:dyDescent="0.3">
      <c r="A249" s="507" t="s">
        <v>1483</v>
      </c>
      <c r="B249" s="508" t="s">
        <v>1371</v>
      </c>
      <c r="C249" s="508" t="s">
        <v>1351</v>
      </c>
      <c r="D249" s="508" t="s">
        <v>1385</v>
      </c>
      <c r="E249" s="508" t="s">
        <v>1386</v>
      </c>
      <c r="F249" s="512">
        <v>94</v>
      </c>
      <c r="G249" s="512">
        <v>12878</v>
      </c>
      <c r="H249" s="512">
        <v>1.2051282051282051</v>
      </c>
      <c r="I249" s="512">
        <v>137</v>
      </c>
      <c r="J249" s="512">
        <v>78</v>
      </c>
      <c r="K249" s="512">
        <v>10686</v>
      </c>
      <c r="L249" s="512">
        <v>1</v>
      </c>
      <c r="M249" s="512">
        <v>137</v>
      </c>
      <c r="N249" s="512">
        <v>75</v>
      </c>
      <c r="O249" s="512">
        <v>10275</v>
      </c>
      <c r="P249" s="549">
        <v>0.96153846153846156</v>
      </c>
      <c r="Q249" s="513">
        <v>137</v>
      </c>
    </row>
    <row r="250" spans="1:17" ht="14.4" customHeight="1" x14ac:dyDescent="0.3">
      <c r="A250" s="507" t="s">
        <v>1483</v>
      </c>
      <c r="B250" s="508" t="s">
        <v>1371</v>
      </c>
      <c r="C250" s="508" t="s">
        <v>1351</v>
      </c>
      <c r="D250" s="508" t="s">
        <v>1387</v>
      </c>
      <c r="E250" s="508" t="s">
        <v>1386</v>
      </c>
      <c r="F250" s="512">
        <v>2</v>
      </c>
      <c r="G250" s="512">
        <v>366</v>
      </c>
      <c r="H250" s="512">
        <v>1</v>
      </c>
      <c r="I250" s="512">
        <v>183</v>
      </c>
      <c r="J250" s="512">
        <v>2</v>
      </c>
      <c r="K250" s="512">
        <v>366</v>
      </c>
      <c r="L250" s="512">
        <v>1</v>
      </c>
      <c r="M250" s="512">
        <v>183</v>
      </c>
      <c r="N250" s="512">
        <v>1</v>
      </c>
      <c r="O250" s="512">
        <v>184</v>
      </c>
      <c r="P250" s="549">
        <v>0.50273224043715847</v>
      </c>
      <c r="Q250" s="513">
        <v>184</v>
      </c>
    </row>
    <row r="251" spans="1:17" ht="14.4" customHeight="1" x14ac:dyDescent="0.3">
      <c r="A251" s="507" t="s">
        <v>1483</v>
      </c>
      <c r="B251" s="508" t="s">
        <v>1371</v>
      </c>
      <c r="C251" s="508" t="s">
        <v>1351</v>
      </c>
      <c r="D251" s="508" t="s">
        <v>1388</v>
      </c>
      <c r="E251" s="508" t="s">
        <v>1389</v>
      </c>
      <c r="F251" s="512"/>
      <c r="G251" s="512"/>
      <c r="H251" s="512"/>
      <c r="I251" s="512"/>
      <c r="J251" s="512">
        <v>1</v>
      </c>
      <c r="K251" s="512">
        <v>639</v>
      </c>
      <c r="L251" s="512">
        <v>1</v>
      </c>
      <c r="M251" s="512">
        <v>639</v>
      </c>
      <c r="N251" s="512"/>
      <c r="O251" s="512"/>
      <c r="P251" s="549"/>
      <c r="Q251" s="513"/>
    </row>
    <row r="252" spans="1:17" ht="14.4" customHeight="1" x14ac:dyDescent="0.3">
      <c r="A252" s="507" t="s">
        <v>1483</v>
      </c>
      <c r="B252" s="508" t="s">
        <v>1371</v>
      </c>
      <c r="C252" s="508" t="s">
        <v>1351</v>
      </c>
      <c r="D252" s="508" t="s">
        <v>1390</v>
      </c>
      <c r="E252" s="508" t="s">
        <v>1392</v>
      </c>
      <c r="F252" s="512"/>
      <c r="G252" s="512"/>
      <c r="H252" s="512"/>
      <c r="I252" s="512"/>
      <c r="J252" s="512">
        <v>1</v>
      </c>
      <c r="K252" s="512">
        <v>608</v>
      </c>
      <c r="L252" s="512">
        <v>1</v>
      </c>
      <c r="M252" s="512">
        <v>608</v>
      </c>
      <c r="N252" s="512"/>
      <c r="O252" s="512"/>
      <c r="P252" s="549"/>
      <c r="Q252" s="513"/>
    </row>
    <row r="253" spans="1:17" ht="14.4" customHeight="1" x14ac:dyDescent="0.3">
      <c r="A253" s="507" t="s">
        <v>1483</v>
      </c>
      <c r="B253" s="508" t="s">
        <v>1371</v>
      </c>
      <c r="C253" s="508" t="s">
        <v>1351</v>
      </c>
      <c r="D253" s="508" t="s">
        <v>1393</v>
      </c>
      <c r="E253" s="508" t="s">
        <v>1394</v>
      </c>
      <c r="F253" s="512">
        <v>6</v>
      </c>
      <c r="G253" s="512">
        <v>1038</v>
      </c>
      <c r="H253" s="512">
        <v>0.54545454545454541</v>
      </c>
      <c r="I253" s="512">
        <v>173</v>
      </c>
      <c r="J253" s="512">
        <v>11</v>
      </c>
      <c r="K253" s="512">
        <v>1903</v>
      </c>
      <c r="L253" s="512">
        <v>1</v>
      </c>
      <c r="M253" s="512">
        <v>173</v>
      </c>
      <c r="N253" s="512">
        <v>10</v>
      </c>
      <c r="O253" s="512">
        <v>1740</v>
      </c>
      <c r="P253" s="549">
        <v>0.91434576983709936</v>
      </c>
      <c r="Q253" s="513">
        <v>174</v>
      </c>
    </row>
    <row r="254" spans="1:17" ht="14.4" customHeight="1" x14ac:dyDescent="0.3">
      <c r="A254" s="507" t="s">
        <v>1483</v>
      </c>
      <c r="B254" s="508" t="s">
        <v>1371</v>
      </c>
      <c r="C254" s="508" t="s">
        <v>1351</v>
      </c>
      <c r="D254" s="508" t="s">
        <v>1395</v>
      </c>
      <c r="E254" s="508" t="s">
        <v>1396</v>
      </c>
      <c r="F254" s="512">
        <v>2</v>
      </c>
      <c r="G254" s="512">
        <v>768</v>
      </c>
      <c r="H254" s="512"/>
      <c r="I254" s="512">
        <v>384</v>
      </c>
      <c r="J254" s="512"/>
      <c r="K254" s="512"/>
      <c r="L254" s="512"/>
      <c r="M254" s="512"/>
      <c r="N254" s="512"/>
      <c r="O254" s="512"/>
      <c r="P254" s="549"/>
      <c r="Q254" s="513"/>
    </row>
    <row r="255" spans="1:17" ht="14.4" customHeight="1" x14ac:dyDescent="0.3">
      <c r="A255" s="507" t="s">
        <v>1483</v>
      </c>
      <c r="B255" s="508" t="s">
        <v>1371</v>
      </c>
      <c r="C255" s="508" t="s">
        <v>1351</v>
      </c>
      <c r="D255" s="508" t="s">
        <v>1397</v>
      </c>
      <c r="E255" s="508" t="s">
        <v>1398</v>
      </c>
      <c r="F255" s="512">
        <v>212</v>
      </c>
      <c r="G255" s="512">
        <v>3604</v>
      </c>
      <c r="H255" s="512">
        <v>4.9302325581395348</v>
      </c>
      <c r="I255" s="512">
        <v>17</v>
      </c>
      <c r="J255" s="512">
        <v>43</v>
      </c>
      <c r="K255" s="512">
        <v>731</v>
      </c>
      <c r="L255" s="512">
        <v>1</v>
      </c>
      <c r="M255" s="512">
        <v>17</v>
      </c>
      <c r="N255" s="512">
        <v>159</v>
      </c>
      <c r="O255" s="512">
        <v>2703</v>
      </c>
      <c r="P255" s="549">
        <v>3.6976744186046511</v>
      </c>
      <c r="Q255" s="513">
        <v>17</v>
      </c>
    </row>
    <row r="256" spans="1:17" ht="14.4" customHeight="1" x14ac:dyDescent="0.3">
      <c r="A256" s="507" t="s">
        <v>1483</v>
      </c>
      <c r="B256" s="508" t="s">
        <v>1371</v>
      </c>
      <c r="C256" s="508" t="s">
        <v>1351</v>
      </c>
      <c r="D256" s="508" t="s">
        <v>1397</v>
      </c>
      <c r="E256" s="508" t="s">
        <v>1399</v>
      </c>
      <c r="F256" s="512">
        <v>1</v>
      </c>
      <c r="G256" s="512">
        <v>17</v>
      </c>
      <c r="H256" s="512"/>
      <c r="I256" s="512">
        <v>17</v>
      </c>
      <c r="J256" s="512"/>
      <c r="K256" s="512"/>
      <c r="L256" s="512"/>
      <c r="M256" s="512"/>
      <c r="N256" s="512"/>
      <c r="O256" s="512"/>
      <c r="P256" s="549"/>
      <c r="Q256" s="513"/>
    </row>
    <row r="257" spans="1:17" ht="14.4" customHeight="1" x14ac:dyDescent="0.3">
      <c r="A257" s="507" t="s">
        <v>1483</v>
      </c>
      <c r="B257" s="508" t="s">
        <v>1371</v>
      </c>
      <c r="C257" s="508" t="s">
        <v>1351</v>
      </c>
      <c r="D257" s="508" t="s">
        <v>1400</v>
      </c>
      <c r="E257" s="508" t="s">
        <v>1401</v>
      </c>
      <c r="F257" s="512">
        <v>2</v>
      </c>
      <c r="G257" s="512">
        <v>546</v>
      </c>
      <c r="H257" s="512"/>
      <c r="I257" s="512">
        <v>273</v>
      </c>
      <c r="J257" s="512"/>
      <c r="K257" s="512"/>
      <c r="L257" s="512"/>
      <c r="M257" s="512"/>
      <c r="N257" s="512">
        <v>3</v>
      </c>
      <c r="O257" s="512">
        <v>822</v>
      </c>
      <c r="P257" s="549"/>
      <c r="Q257" s="513">
        <v>274</v>
      </c>
    </row>
    <row r="258" spans="1:17" ht="14.4" customHeight="1" x14ac:dyDescent="0.3">
      <c r="A258" s="507" t="s">
        <v>1483</v>
      </c>
      <c r="B258" s="508" t="s">
        <v>1371</v>
      </c>
      <c r="C258" s="508" t="s">
        <v>1351</v>
      </c>
      <c r="D258" s="508" t="s">
        <v>1400</v>
      </c>
      <c r="E258" s="508" t="s">
        <v>1402</v>
      </c>
      <c r="F258" s="512">
        <v>24</v>
      </c>
      <c r="G258" s="512">
        <v>6552</v>
      </c>
      <c r="H258" s="512"/>
      <c r="I258" s="512">
        <v>273</v>
      </c>
      <c r="J258" s="512"/>
      <c r="K258" s="512"/>
      <c r="L258" s="512"/>
      <c r="M258" s="512"/>
      <c r="N258" s="512">
        <v>19</v>
      </c>
      <c r="O258" s="512">
        <v>5206</v>
      </c>
      <c r="P258" s="549"/>
      <c r="Q258" s="513">
        <v>274</v>
      </c>
    </row>
    <row r="259" spans="1:17" ht="14.4" customHeight="1" x14ac:dyDescent="0.3">
      <c r="A259" s="507" t="s">
        <v>1483</v>
      </c>
      <c r="B259" s="508" t="s">
        <v>1371</v>
      </c>
      <c r="C259" s="508" t="s">
        <v>1351</v>
      </c>
      <c r="D259" s="508" t="s">
        <v>1403</v>
      </c>
      <c r="E259" s="508" t="s">
        <v>1404</v>
      </c>
      <c r="F259" s="512">
        <v>38</v>
      </c>
      <c r="G259" s="512">
        <v>5396</v>
      </c>
      <c r="H259" s="512">
        <v>0.97435897435897434</v>
      </c>
      <c r="I259" s="512">
        <v>142</v>
      </c>
      <c r="J259" s="512">
        <v>39</v>
      </c>
      <c r="K259" s="512">
        <v>5538</v>
      </c>
      <c r="L259" s="512">
        <v>1</v>
      </c>
      <c r="M259" s="512">
        <v>142</v>
      </c>
      <c r="N259" s="512">
        <v>27</v>
      </c>
      <c r="O259" s="512">
        <v>3834</v>
      </c>
      <c r="P259" s="549">
        <v>0.69230769230769229</v>
      </c>
      <c r="Q259" s="513">
        <v>142</v>
      </c>
    </row>
    <row r="260" spans="1:17" ht="14.4" customHeight="1" x14ac:dyDescent="0.3">
      <c r="A260" s="507" t="s">
        <v>1483</v>
      </c>
      <c r="B260" s="508" t="s">
        <v>1371</v>
      </c>
      <c r="C260" s="508" t="s">
        <v>1351</v>
      </c>
      <c r="D260" s="508" t="s">
        <v>1405</v>
      </c>
      <c r="E260" s="508" t="s">
        <v>1404</v>
      </c>
      <c r="F260" s="512">
        <v>92</v>
      </c>
      <c r="G260" s="512">
        <v>7176</v>
      </c>
      <c r="H260" s="512">
        <v>1.1794871794871795</v>
      </c>
      <c r="I260" s="512">
        <v>78</v>
      </c>
      <c r="J260" s="512">
        <v>78</v>
      </c>
      <c r="K260" s="512">
        <v>6084</v>
      </c>
      <c r="L260" s="512">
        <v>1</v>
      </c>
      <c r="M260" s="512">
        <v>78</v>
      </c>
      <c r="N260" s="512">
        <v>70</v>
      </c>
      <c r="O260" s="512">
        <v>5460</v>
      </c>
      <c r="P260" s="549">
        <v>0.89743589743589747</v>
      </c>
      <c r="Q260" s="513">
        <v>78</v>
      </c>
    </row>
    <row r="261" spans="1:17" ht="14.4" customHeight="1" x14ac:dyDescent="0.3">
      <c r="A261" s="507" t="s">
        <v>1483</v>
      </c>
      <c r="B261" s="508" t="s">
        <v>1371</v>
      </c>
      <c r="C261" s="508" t="s">
        <v>1351</v>
      </c>
      <c r="D261" s="508" t="s">
        <v>1406</v>
      </c>
      <c r="E261" s="508" t="s">
        <v>1407</v>
      </c>
      <c r="F261" s="512">
        <v>38</v>
      </c>
      <c r="G261" s="512">
        <v>11894</v>
      </c>
      <c r="H261" s="512">
        <v>0.94697452229299361</v>
      </c>
      <c r="I261" s="512">
        <v>313</v>
      </c>
      <c r="J261" s="512">
        <v>40</v>
      </c>
      <c r="K261" s="512">
        <v>12560</v>
      </c>
      <c r="L261" s="512">
        <v>1</v>
      </c>
      <c r="M261" s="512">
        <v>314</v>
      </c>
      <c r="N261" s="512">
        <v>27</v>
      </c>
      <c r="O261" s="512">
        <v>8478</v>
      </c>
      <c r="P261" s="549">
        <v>0.67500000000000004</v>
      </c>
      <c r="Q261" s="513">
        <v>314</v>
      </c>
    </row>
    <row r="262" spans="1:17" ht="14.4" customHeight="1" x14ac:dyDescent="0.3">
      <c r="A262" s="507" t="s">
        <v>1483</v>
      </c>
      <c r="B262" s="508" t="s">
        <v>1371</v>
      </c>
      <c r="C262" s="508" t="s">
        <v>1351</v>
      </c>
      <c r="D262" s="508" t="s">
        <v>1408</v>
      </c>
      <c r="E262" s="508" t="s">
        <v>1409</v>
      </c>
      <c r="F262" s="512">
        <v>1</v>
      </c>
      <c r="G262" s="512">
        <v>488</v>
      </c>
      <c r="H262" s="512"/>
      <c r="I262" s="512">
        <v>488</v>
      </c>
      <c r="J262" s="512"/>
      <c r="K262" s="512"/>
      <c r="L262" s="512"/>
      <c r="M262" s="512"/>
      <c r="N262" s="512"/>
      <c r="O262" s="512"/>
      <c r="P262" s="549"/>
      <c r="Q262" s="513"/>
    </row>
    <row r="263" spans="1:17" ht="14.4" customHeight="1" x14ac:dyDescent="0.3">
      <c r="A263" s="507" t="s">
        <v>1483</v>
      </c>
      <c r="B263" s="508" t="s">
        <v>1371</v>
      </c>
      <c r="C263" s="508" t="s">
        <v>1351</v>
      </c>
      <c r="D263" s="508" t="s">
        <v>1410</v>
      </c>
      <c r="E263" s="508" t="s">
        <v>1411</v>
      </c>
      <c r="F263" s="512">
        <v>91</v>
      </c>
      <c r="G263" s="512">
        <v>14833</v>
      </c>
      <c r="H263" s="512">
        <v>0.69465648854961837</v>
      </c>
      <c r="I263" s="512">
        <v>163</v>
      </c>
      <c r="J263" s="512">
        <v>131</v>
      </c>
      <c r="K263" s="512">
        <v>21353</v>
      </c>
      <c r="L263" s="512">
        <v>1</v>
      </c>
      <c r="M263" s="512">
        <v>163</v>
      </c>
      <c r="N263" s="512">
        <v>89</v>
      </c>
      <c r="O263" s="512">
        <v>14507</v>
      </c>
      <c r="P263" s="549">
        <v>0.67938931297709926</v>
      </c>
      <c r="Q263" s="513">
        <v>163</v>
      </c>
    </row>
    <row r="264" spans="1:17" ht="14.4" customHeight="1" x14ac:dyDescent="0.3">
      <c r="A264" s="507" t="s">
        <v>1483</v>
      </c>
      <c r="B264" s="508" t="s">
        <v>1371</v>
      </c>
      <c r="C264" s="508" t="s">
        <v>1351</v>
      </c>
      <c r="D264" s="508" t="s">
        <v>1410</v>
      </c>
      <c r="E264" s="508" t="s">
        <v>1412</v>
      </c>
      <c r="F264" s="512">
        <v>2</v>
      </c>
      <c r="G264" s="512">
        <v>326</v>
      </c>
      <c r="H264" s="512"/>
      <c r="I264" s="512">
        <v>163</v>
      </c>
      <c r="J264" s="512"/>
      <c r="K264" s="512"/>
      <c r="L264" s="512"/>
      <c r="M264" s="512"/>
      <c r="N264" s="512">
        <v>3</v>
      </c>
      <c r="O264" s="512">
        <v>489</v>
      </c>
      <c r="P264" s="549"/>
      <c r="Q264" s="513">
        <v>163</v>
      </c>
    </row>
    <row r="265" spans="1:17" ht="14.4" customHeight="1" x14ac:dyDescent="0.3">
      <c r="A265" s="507" t="s">
        <v>1483</v>
      </c>
      <c r="B265" s="508" t="s">
        <v>1371</v>
      </c>
      <c r="C265" s="508" t="s">
        <v>1351</v>
      </c>
      <c r="D265" s="508" t="s">
        <v>1416</v>
      </c>
      <c r="E265" s="508" t="s">
        <v>1376</v>
      </c>
      <c r="F265" s="512">
        <v>119</v>
      </c>
      <c r="G265" s="512">
        <v>8568</v>
      </c>
      <c r="H265" s="512">
        <v>1.1333333333333333</v>
      </c>
      <c r="I265" s="512">
        <v>72</v>
      </c>
      <c r="J265" s="512">
        <v>105</v>
      </c>
      <c r="K265" s="512">
        <v>7560</v>
      </c>
      <c r="L265" s="512">
        <v>1</v>
      </c>
      <c r="M265" s="512">
        <v>72</v>
      </c>
      <c r="N265" s="512">
        <v>100</v>
      </c>
      <c r="O265" s="512">
        <v>7200</v>
      </c>
      <c r="P265" s="549">
        <v>0.95238095238095233</v>
      </c>
      <c r="Q265" s="513">
        <v>72</v>
      </c>
    </row>
    <row r="266" spans="1:17" ht="14.4" customHeight="1" x14ac:dyDescent="0.3">
      <c r="A266" s="507" t="s">
        <v>1483</v>
      </c>
      <c r="B266" s="508" t="s">
        <v>1371</v>
      </c>
      <c r="C266" s="508" t="s">
        <v>1351</v>
      </c>
      <c r="D266" s="508" t="s">
        <v>1422</v>
      </c>
      <c r="E266" s="508" t="s">
        <v>1424</v>
      </c>
      <c r="F266" s="512">
        <v>6</v>
      </c>
      <c r="G266" s="512">
        <v>1374</v>
      </c>
      <c r="H266" s="512">
        <v>5.9739130434782606</v>
      </c>
      <c r="I266" s="512">
        <v>229</v>
      </c>
      <c r="J266" s="512">
        <v>1</v>
      </c>
      <c r="K266" s="512">
        <v>230</v>
      </c>
      <c r="L266" s="512">
        <v>1</v>
      </c>
      <c r="M266" s="512">
        <v>230</v>
      </c>
      <c r="N266" s="512"/>
      <c r="O266" s="512"/>
      <c r="P266" s="549"/>
      <c r="Q266" s="513"/>
    </row>
    <row r="267" spans="1:17" ht="14.4" customHeight="1" x14ac:dyDescent="0.3">
      <c r="A267" s="507" t="s">
        <v>1483</v>
      </c>
      <c r="B267" s="508" t="s">
        <v>1371</v>
      </c>
      <c r="C267" s="508" t="s">
        <v>1351</v>
      </c>
      <c r="D267" s="508" t="s">
        <v>1425</v>
      </c>
      <c r="E267" s="508" t="s">
        <v>1426</v>
      </c>
      <c r="F267" s="512">
        <v>4</v>
      </c>
      <c r="G267" s="512">
        <v>4844</v>
      </c>
      <c r="H267" s="512">
        <v>0.4</v>
      </c>
      <c r="I267" s="512">
        <v>1211</v>
      </c>
      <c r="J267" s="512">
        <v>10</v>
      </c>
      <c r="K267" s="512">
        <v>12110</v>
      </c>
      <c r="L267" s="512">
        <v>1</v>
      </c>
      <c r="M267" s="512">
        <v>1211</v>
      </c>
      <c r="N267" s="512">
        <v>3</v>
      </c>
      <c r="O267" s="512">
        <v>3636</v>
      </c>
      <c r="P267" s="549">
        <v>0.30024772914946324</v>
      </c>
      <c r="Q267" s="513">
        <v>1212</v>
      </c>
    </row>
    <row r="268" spans="1:17" ht="14.4" customHeight="1" x14ac:dyDescent="0.3">
      <c r="A268" s="507" t="s">
        <v>1483</v>
      </c>
      <c r="B268" s="508" t="s">
        <v>1371</v>
      </c>
      <c r="C268" s="508" t="s">
        <v>1351</v>
      </c>
      <c r="D268" s="508" t="s">
        <v>1427</v>
      </c>
      <c r="E268" s="508" t="s">
        <v>1428</v>
      </c>
      <c r="F268" s="512">
        <v>3</v>
      </c>
      <c r="G268" s="512">
        <v>342</v>
      </c>
      <c r="H268" s="512"/>
      <c r="I268" s="512">
        <v>114</v>
      </c>
      <c r="J268" s="512"/>
      <c r="K268" s="512"/>
      <c r="L268" s="512"/>
      <c r="M268" s="512"/>
      <c r="N268" s="512">
        <v>15</v>
      </c>
      <c r="O268" s="512">
        <v>1725</v>
      </c>
      <c r="P268" s="549"/>
      <c r="Q268" s="513">
        <v>115</v>
      </c>
    </row>
    <row r="269" spans="1:17" ht="14.4" customHeight="1" x14ac:dyDescent="0.3">
      <c r="A269" s="507" t="s">
        <v>1483</v>
      </c>
      <c r="B269" s="508" t="s">
        <v>1371</v>
      </c>
      <c r="C269" s="508" t="s">
        <v>1351</v>
      </c>
      <c r="D269" s="508" t="s">
        <v>1427</v>
      </c>
      <c r="E269" s="508" t="s">
        <v>1429</v>
      </c>
      <c r="F269" s="512">
        <v>19</v>
      </c>
      <c r="G269" s="512">
        <v>2166</v>
      </c>
      <c r="H269" s="512">
        <v>0.76</v>
      </c>
      <c r="I269" s="512">
        <v>114</v>
      </c>
      <c r="J269" s="512">
        <v>25</v>
      </c>
      <c r="K269" s="512">
        <v>2850</v>
      </c>
      <c r="L269" s="512">
        <v>1</v>
      </c>
      <c r="M269" s="512">
        <v>114</v>
      </c>
      <c r="N269" s="512">
        <v>17</v>
      </c>
      <c r="O269" s="512">
        <v>1955</v>
      </c>
      <c r="P269" s="549">
        <v>0.68596491228070178</v>
      </c>
      <c r="Q269" s="513">
        <v>115</v>
      </c>
    </row>
    <row r="270" spans="1:17" ht="14.4" customHeight="1" x14ac:dyDescent="0.3">
      <c r="A270" s="507" t="s">
        <v>1483</v>
      </c>
      <c r="B270" s="508" t="s">
        <v>1371</v>
      </c>
      <c r="C270" s="508" t="s">
        <v>1351</v>
      </c>
      <c r="D270" s="508" t="s">
        <v>1430</v>
      </c>
      <c r="E270" s="508" t="s">
        <v>1431</v>
      </c>
      <c r="F270" s="512">
        <v>1</v>
      </c>
      <c r="G270" s="512">
        <v>346</v>
      </c>
      <c r="H270" s="512"/>
      <c r="I270" s="512">
        <v>346</v>
      </c>
      <c r="J270" s="512"/>
      <c r="K270" s="512"/>
      <c r="L270" s="512"/>
      <c r="M270" s="512"/>
      <c r="N270" s="512"/>
      <c r="O270" s="512"/>
      <c r="P270" s="549"/>
      <c r="Q270" s="513"/>
    </row>
    <row r="271" spans="1:17" ht="14.4" customHeight="1" x14ac:dyDescent="0.3">
      <c r="A271" s="507" t="s">
        <v>1483</v>
      </c>
      <c r="B271" s="508" t="s">
        <v>1371</v>
      </c>
      <c r="C271" s="508" t="s">
        <v>1351</v>
      </c>
      <c r="D271" s="508" t="s">
        <v>1434</v>
      </c>
      <c r="E271" s="508" t="s">
        <v>1435</v>
      </c>
      <c r="F271" s="512">
        <v>4</v>
      </c>
      <c r="G271" s="512">
        <v>600</v>
      </c>
      <c r="H271" s="512">
        <v>0.30769230769230771</v>
      </c>
      <c r="I271" s="512">
        <v>150</v>
      </c>
      <c r="J271" s="512">
        <v>13</v>
      </c>
      <c r="K271" s="512">
        <v>1950</v>
      </c>
      <c r="L271" s="512">
        <v>1</v>
      </c>
      <c r="M271" s="512">
        <v>150</v>
      </c>
      <c r="N271" s="512">
        <v>8</v>
      </c>
      <c r="O271" s="512">
        <v>1208</v>
      </c>
      <c r="P271" s="549">
        <v>0.61948717948717946</v>
      </c>
      <c r="Q271" s="513">
        <v>151</v>
      </c>
    </row>
    <row r="272" spans="1:17" ht="14.4" customHeight="1" x14ac:dyDescent="0.3">
      <c r="A272" s="507" t="s">
        <v>1483</v>
      </c>
      <c r="B272" s="508" t="s">
        <v>1371</v>
      </c>
      <c r="C272" s="508" t="s">
        <v>1351</v>
      </c>
      <c r="D272" s="508" t="s">
        <v>1434</v>
      </c>
      <c r="E272" s="508" t="s">
        <v>1436</v>
      </c>
      <c r="F272" s="512">
        <v>2</v>
      </c>
      <c r="G272" s="512">
        <v>300</v>
      </c>
      <c r="H272" s="512"/>
      <c r="I272" s="512">
        <v>150</v>
      </c>
      <c r="J272" s="512"/>
      <c r="K272" s="512"/>
      <c r="L272" s="512"/>
      <c r="M272" s="512"/>
      <c r="N272" s="512">
        <v>14</v>
      </c>
      <c r="O272" s="512">
        <v>2114</v>
      </c>
      <c r="P272" s="549"/>
      <c r="Q272" s="513">
        <v>151</v>
      </c>
    </row>
    <row r="273" spans="1:17" ht="14.4" customHeight="1" x14ac:dyDescent="0.3">
      <c r="A273" s="507" t="s">
        <v>1483</v>
      </c>
      <c r="B273" s="508" t="s">
        <v>1371</v>
      </c>
      <c r="C273" s="508" t="s">
        <v>1351</v>
      </c>
      <c r="D273" s="508" t="s">
        <v>1437</v>
      </c>
      <c r="E273" s="508" t="s">
        <v>1438</v>
      </c>
      <c r="F273" s="512"/>
      <c r="G273" s="512"/>
      <c r="H273" s="512"/>
      <c r="I273" s="512"/>
      <c r="J273" s="512">
        <v>1</v>
      </c>
      <c r="K273" s="512">
        <v>1065</v>
      </c>
      <c r="L273" s="512">
        <v>1</v>
      </c>
      <c r="M273" s="512">
        <v>1065</v>
      </c>
      <c r="N273" s="512">
        <v>1</v>
      </c>
      <c r="O273" s="512">
        <v>1067</v>
      </c>
      <c r="P273" s="549">
        <v>1.0018779342723005</v>
      </c>
      <c r="Q273" s="513">
        <v>1067</v>
      </c>
    </row>
    <row r="274" spans="1:17" ht="14.4" customHeight="1" x14ac:dyDescent="0.3">
      <c r="A274" s="507" t="s">
        <v>1483</v>
      </c>
      <c r="B274" s="508" t="s">
        <v>1371</v>
      </c>
      <c r="C274" s="508" t="s">
        <v>1351</v>
      </c>
      <c r="D274" s="508" t="s">
        <v>1439</v>
      </c>
      <c r="E274" s="508" t="s">
        <v>1440</v>
      </c>
      <c r="F274" s="512"/>
      <c r="G274" s="512"/>
      <c r="H274" s="512"/>
      <c r="I274" s="512"/>
      <c r="J274" s="512">
        <v>1</v>
      </c>
      <c r="K274" s="512">
        <v>302</v>
      </c>
      <c r="L274" s="512">
        <v>1</v>
      </c>
      <c r="M274" s="512">
        <v>302</v>
      </c>
      <c r="N274" s="512"/>
      <c r="O274" s="512"/>
      <c r="P274" s="549"/>
      <c r="Q274" s="513"/>
    </row>
    <row r="275" spans="1:17" ht="14.4" customHeight="1" x14ac:dyDescent="0.3">
      <c r="A275" s="507" t="s">
        <v>1484</v>
      </c>
      <c r="B275" s="508" t="s">
        <v>1371</v>
      </c>
      <c r="C275" s="508" t="s">
        <v>1351</v>
      </c>
      <c r="D275" s="508" t="s">
        <v>1375</v>
      </c>
      <c r="E275" s="508" t="s">
        <v>1376</v>
      </c>
      <c r="F275" s="512">
        <v>178</v>
      </c>
      <c r="G275" s="512">
        <v>37558</v>
      </c>
      <c r="H275" s="512">
        <v>1.1194968553459119</v>
      </c>
      <c r="I275" s="512">
        <v>211</v>
      </c>
      <c r="J275" s="512">
        <v>159</v>
      </c>
      <c r="K275" s="512">
        <v>33549</v>
      </c>
      <c r="L275" s="512">
        <v>1</v>
      </c>
      <c r="M275" s="512">
        <v>211</v>
      </c>
      <c r="N275" s="512">
        <v>126</v>
      </c>
      <c r="O275" s="512">
        <v>26712</v>
      </c>
      <c r="P275" s="549">
        <v>0.79620853080568721</v>
      </c>
      <c r="Q275" s="513">
        <v>212</v>
      </c>
    </row>
    <row r="276" spans="1:17" ht="14.4" customHeight="1" x14ac:dyDescent="0.3">
      <c r="A276" s="507" t="s">
        <v>1484</v>
      </c>
      <c r="B276" s="508" t="s">
        <v>1371</v>
      </c>
      <c r="C276" s="508" t="s">
        <v>1351</v>
      </c>
      <c r="D276" s="508" t="s">
        <v>1377</v>
      </c>
      <c r="E276" s="508" t="s">
        <v>1376</v>
      </c>
      <c r="F276" s="512"/>
      <c r="G276" s="512"/>
      <c r="H276" s="512"/>
      <c r="I276" s="512"/>
      <c r="J276" s="512">
        <v>3</v>
      </c>
      <c r="K276" s="512">
        <v>261</v>
      </c>
      <c r="L276" s="512">
        <v>1</v>
      </c>
      <c r="M276" s="512">
        <v>87</v>
      </c>
      <c r="N276" s="512">
        <v>1</v>
      </c>
      <c r="O276" s="512">
        <v>87</v>
      </c>
      <c r="P276" s="549">
        <v>0.33333333333333331</v>
      </c>
      <c r="Q276" s="513">
        <v>87</v>
      </c>
    </row>
    <row r="277" spans="1:17" ht="14.4" customHeight="1" x14ac:dyDescent="0.3">
      <c r="A277" s="507" t="s">
        <v>1484</v>
      </c>
      <c r="B277" s="508" t="s">
        <v>1371</v>
      </c>
      <c r="C277" s="508" t="s">
        <v>1351</v>
      </c>
      <c r="D277" s="508" t="s">
        <v>1378</v>
      </c>
      <c r="E277" s="508" t="s">
        <v>1379</v>
      </c>
      <c r="F277" s="512">
        <v>557</v>
      </c>
      <c r="G277" s="512">
        <v>167657</v>
      </c>
      <c r="H277" s="512">
        <v>1.1029702970297031</v>
      </c>
      <c r="I277" s="512">
        <v>301</v>
      </c>
      <c r="J277" s="512">
        <v>505</v>
      </c>
      <c r="K277" s="512">
        <v>152005</v>
      </c>
      <c r="L277" s="512">
        <v>1</v>
      </c>
      <c r="M277" s="512">
        <v>301</v>
      </c>
      <c r="N277" s="512">
        <v>672</v>
      </c>
      <c r="O277" s="512">
        <v>202944</v>
      </c>
      <c r="P277" s="549">
        <v>1.3351139765139304</v>
      </c>
      <c r="Q277" s="513">
        <v>302</v>
      </c>
    </row>
    <row r="278" spans="1:17" ht="14.4" customHeight="1" x14ac:dyDescent="0.3">
      <c r="A278" s="507" t="s">
        <v>1484</v>
      </c>
      <c r="B278" s="508" t="s">
        <v>1371</v>
      </c>
      <c r="C278" s="508" t="s">
        <v>1351</v>
      </c>
      <c r="D278" s="508" t="s">
        <v>1380</v>
      </c>
      <c r="E278" s="508" t="s">
        <v>1381</v>
      </c>
      <c r="F278" s="512"/>
      <c r="G278" s="512"/>
      <c r="H278" s="512"/>
      <c r="I278" s="512"/>
      <c r="J278" s="512">
        <v>3</v>
      </c>
      <c r="K278" s="512">
        <v>297</v>
      </c>
      <c r="L278" s="512">
        <v>1</v>
      </c>
      <c r="M278" s="512">
        <v>99</v>
      </c>
      <c r="N278" s="512"/>
      <c r="O278" s="512"/>
      <c r="P278" s="549"/>
      <c r="Q278" s="513"/>
    </row>
    <row r="279" spans="1:17" ht="14.4" customHeight="1" x14ac:dyDescent="0.3">
      <c r="A279" s="507" t="s">
        <v>1484</v>
      </c>
      <c r="B279" s="508" t="s">
        <v>1371</v>
      </c>
      <c r="C279" s="508" t="s">
        <v>1351</v>
      </c>
      <c r="D279" s="508" t="s">
        <v>1380</v>
      </c>
      <c r="E279" s="508" t="s">
        <v>1382</v>
      </c>
      <c r="F279" s="512">
        <v>3</v>
      </c>
      <c r="G279" s="512">
        <v>297</v>
      </c>
      <c r="H279" s="512">
        <v>1</v>
      </c>
      <c r="I279" s="512">
        <v>99</v>
      </c>
      <c r="J279" s="512">
        <v>3</v>
      </c>
      <c r="K279" s="512">
        <v>297</v>
      </c>
      <c r="L279" s="512">
        <v>1</v>
      </c>
      <c r="M279" s="512">
        <v>99</v>
      </c>
      <c r="N279" s="512">
        <v>3</v>
      </c>
      <c r="O279" s="512">
        <v>300</v>
      </c>
      <c r="P279" s="549">
        <v>1.0101010101010102</v>
      </c>
      <c r="Q279" s="513">
        <v>100</v>
      </c>
    </row>
    <row r="280" spans="1:17" ht="14.4" customHeight="1" x14ac:dyDescent="0.3">
      <c r="A280" s="507" t="s">
        <v>1484</v>
      </c>
      <c r="B280" s="508" t="s">
        <v>1371</v>
      </c>
      <c r="C280" s="508" t="s">
        <v>1351</v>
      </c>
      <c r="D280" s="508" t="s">
        <v>1383</v>
      </c>
      <c r="E280" s="508" t="s">
        <v>1384</v>
      </c>
      <c r="F280" s="512">
        <v>1</v>
      </c>
      <c r="G280" s="512">
        <v>231</v>
      </c>
      <c r="H280" s="512"/>
      <c r="I280" s="512">
        <v>231</v>
      </c>
      <c r="J280" s="512"/>
      <c r="K280" s="512"/>
      <c r="L280" s="512"/>
      <c r="M280" s="512"/>
      <c r="N280" s="512"/>
      <c r="O280" s="512"/>
      <c r="P280" s="549"/>
      <c r="Q280" s="513"/>
    </row>
    <row r="281" spans="1:17" ht="14.4" customHeight="1" x14ac:dyDescent="0.3">
      <c r="A281" s="507" t="s">
        <v>1484</v>
      </c>
      <c r="B281" s="508" t="s">
        <v>1371</v>
      </c>
      <c r="C281" s="508" t="s">
        <v>1351</v>
      </c>
      <c r="D281" s="508" t="s">
        <v>1385</v>
      </c>
      <c r="E281" s="508" t="s">
        <v>1386</v>
      </c>
      <c r="F281" s="512">
        <v>505</v>
      </c>
      <c r="G281" s="512">
        <v>69185</v>
      </c>
      <c r="H281" s="512">
        <v>1.0836909871244635</v>
      </c>
      <c r="I281" s="512">
        <v>137</v>
      </c>
      <c r="J281" s="512">
        <v>466</v>
      </c>
      <c r="K281" s="512">
        <v>63842</v>
      </c>
      <c r="L281" s="512">
        <v>1</v>
      </c>
      <c r="M281" s="512">
        <v>137</v>
      </c>
      <c r="N281" s="512">
        <v>455</v>
      </c>
      <c r="O281" s="512">
        <v>62335</v>
      </c>
      <c r="P281" s="549">
        <v>0.97639484978540769</v>
      </c>
      <c r="Q281" s="513">
        <v>137</v>
      </c>
    </row>
    <row r="282" spans="1:17" ht="14.4" customHeight="1" x14ac:dyDescent="0.3">
      <c r="A282" s="507" t="s">
        <v>1484</v>
      </c>
      <c r="B282" s="508" t="s">
        <v>1371</v>
      </c>
      <c r="C282" s="508" t="s">
        <v>1351</v>
      </c>
      <c r="D282" s="508" t="s">
        <v>1387</v>
      </c>
      <c r="E282" s="508" t="s">
        <v>1386</v>
      </c>
      <c r="F282" s="512"/>
      <c r="G282" s="512"/>
      <c r="H282" s="512"/>
      <c r="I282" s="512"/>
      <c r="J282" s="512">
        <v>1</v>
      </c>
      <c r="K282" s="512">
        <v>183</v>
      </c>
      <c r="L282" s="512">
        <v>1</v>
      </c>
      <c r="M282" s="512">
        <v>183</v>
      </c>
      <c r="N282" s="512">
        <v>1</v>
      </c>
      <c r="O282" s="512">
        <v>184</v>
      </c>
      <c r="P282" s="549">
        <v>1.0054644808743169</v>
      </c>
      <c r="Q282" s="513">
        <v>184</v>
      </c>
    </row>
    <row r="283" spans="1:17" ht="14.4" customHeight="1" x14ac:dyDescent="0.3">
      <c r="A283" s="507" t="s">
        <v>1484</v>
      </c>
      <c r="B283" s="508" t="s">
        <v>1371</v>
      </c>
      <c r="C283" s="508" t="s">
        <v>1351</v>
      </c>
      <c r="D283" s="508" t="s">
        <v>1388</v>
      </c>
      <c r="E283" s="508" t="s">
        <v>1389</v>
      </c>
      <c r="F283" s="512">
        <v>1</v>
      </c>
      <c r="G283" s="512">
        <v>639</v>
      </c>
      <c r="H283" s="512">
        <v>1</v>
      </c>
      <c r="I283" s="512">
        <v>639</v>
      </c>
      <c r="J283" s="512">
        <v>1</v>
      </c>
      <c r="K283" s="512">
        <v>639</v>
      </c>
      <c r="L283" s="512">
        <v>1</v>
      </c>
      <c r="M283" s="512">
        <v>639</v>
      </c>
      <c r="N283" s="512">
        <v>1</v>
      </c>
      <c r="O283" s="512">
        <v>640</v>
      </c>
      <c r="P283" s="549">
        <v>1.0015649452269171</v>
      </c>
      <c r="Q283" s="513">
        <v>640</v>
      </c>
    </row>
    <row r="284" spans="1:17" ht="14.4" customHeight="1" x14ac:dyDescent="0.3">
      <c r="A284" s="507" t="s">
        <v>1484</v>
      </c>
      <c r="B284" s="508" t="s">
        <v>1371</v>
      </c>
      <c r="C284" s="508" t="s">
        <v>1351</v>
      </c>
      <c r="D284" s="508" t="s">
        <v>1390</v>
      </c>
      <c r="E284" s="508" t="s">
        <v>1391</v>
      </c>
      <c r="F284" s="512"/>
      <c r="G284" s="512"/>
      <c r="H284" s="512"/>
      <c r="I284" s="512"/>
      <c r="J284" s="512"/>
      <c r="K284" s="512"/>
      <c r="L284" s="512"/>
      <c r="M284" s="512"/>
      <c r="N284" s="512">
        <v>1</v>
      </c>
      <c r="O284" s="512">
        <v>609</v>
      </c>
      <c r="P284" s="549"/>
      <c r="Q284" s="513">
        <v>609</v>
      </c>
    </row>
    <row r="285" spans="1:17" ht="14.4" customHeight="1" x14ac:dyDescent="0.3">
      <c r="A285" s="507" t="s">
        <v>1484</v>
      </c>
      <c r="B285" s="508" t="s">
        <v>1371</v>
      </c>
      <c r="C285" s="508" t="s">
        <v>1351</v>
      </c>
      <c r="D285" s="508" t="s">
        <v>1393</v>
      </c>
      <c r="E285" s="508" t="s">
        <v>1394</v>
      </c>
      <c r="F285" s="512">
        <v>20</v>
      </c>
      <c r="G285" s="512">
        <v>3460</v>
      </c>
      <c r="H285" s="512">
        <v>0.95238095238095233</v>
      </c>
      <c r="I285" s="512">
        <v>173</v>
      </c>
      <c r="J285" s="512">
        <v>21</v>
      </c>
      <c r="K285" s="512">
        <v>3633</v>
      </c>
      <c r="L285" s="512">
        <v>1</v>
      </c>
      <c r="M285" s="512">
        <v>173</v>
      </c>
      <c r="N285" s="512">
        <v>28</v>
      </c>
      <c r="O285" s="512">
        <v>4872</v>
      </c>
      <c r="P285" s="549">
        <v>1.3410404624277457</v>
      </c>
      <c r="Q285" s="513">
        <v>174</v>
      </c>
    </row>
    <row r="286" spans="1:17" ht="14.4" customHeight="1" x14ac:dyDescent="0.3">
      <c r="A286" s="507" t="s">
        <v>1484</v>
      </c>
      <c r="B286" s="508" t="s">
        <v>1371</v>
      </c>
      <c r="C286" s="508" t="s">
        <v>1351</v>
      </c>
      <c r="D286" s="508" t="s">
        <v>1395</v>
      </c>
      <c r="E286" s="508" t="s">
        <v>1396</v>
      </c>
      <c r="F286" s="512">
        <v>73</v>
      </c>
      <c r="G286" s="512">
        <v>28032</v>
      </c>
      <c r="H286" s="512">
        <v>1.756170905901516</v>
      </c>
      <c r="I286" s="512">
        <v>384</v>
      </c>
      <c r="J286" s="512">
        <v>46</v>
      </c>
      <c r="K286" s="512">
        <v>15962</v>
      </c>
      <c r="L286" s="512">
        <v>1</v>
      </c>
      <c r="M286" s="512">
        <v>347</v>
      </c>
      <c r="N286" s="512">
        <v>29</v>
      </c>
      <c r="O286" s="512">
        <v>10063</v>
      </c>
      <c r="P286" s="549">
        <v>0.63043478260869568</v>
      </c>
      <c r="Q286" s="513">
        <v>347</v>
      </c>
    </row>
    <row r="287" spans="1:17" ht="14.4" customHeight="1" x14ac:dyDescent="0.3">
      <c r="A287" s="507" t="s">
        <v>1484</v>
      </c>
      <c r="B287" s="508" t="s">
        <v>1371</v>
      </c>
      <c r="C287" s="508" t="s">
        <v>1351</v>
      </c>
      <c r="D287" s="508" t="s">
        <v>1397</v>
      </c>
      <c r="E287" s="508" t="s">
        <v>1398</v>
      </c>
      <c r="F287" s="512">
        <v>652</v>
      </c>
      <c r="G287" s="512">
        <v>11084</v>
      </c>
      <c r="H287" s="512">
        <v>9.5882352941176467</v>
      </c>
      <c r="I287" s="512">
        <v>17</v>
      </c>
      <c r="J287" s="512">
        <v>68</v>
      </c>
      <c r="K287" s="512">
        <v>1156</v>
      </c>
      <c r="L287" s="512">
        <v>1</v>
      </c>
      <c r="M287" s="512">
        <v>17</v>
      </c>
      <c r="N287" s="512">
        <v>536</v>
      </c>
      <c r="O287" s="512">
        <v>9112</v>
      </c>
      <c r="P287" s="549">
        <v>7.882352941176471</v>
      </c>
      <c r="Q287" s="513">
        <v>17</v>
      </c>
    </row>
    <row r="288" spans="1:17" ht="14.4" customHeight="1" x14ac:dyDescent="0.3">
      <c r="A288" s="507" t="s">
        <v>1484</v>
      </c>
      <c r="B288" s="508" t="s">
        <v>1371</v>
      </c>
      <c r="C288" s="508" t="s">
        <v>1351</v>
      </c>
      <c r="D288" s="508" t="s">
        <v>1400</v>
      </c>
      <c r="E288" s="508" t="s">
        <v>1401</v>
      </c>
      <c r="F288" s="512">
        <v>1</v>
      </c>
      <c r="G288" s="512">
        <v>273</v>
      </c>
      <c r="H288" s="512"/>
      <c r="I288" s="512">
        <v>273</v>
      </c>
      <c r="J288" s="512"/>
      <c r="K288" s="512"/>
      <c r="L288" s="512"/>
      <c r="M288" s="512"/>
      <c r="N288" s="512">
        <v>1</v>
      </c>
      <c r="O288" s="512">
        <v>274</v>
      </c>
      <c r="P288" s="549"/>
      <c r="Q288" s="513">
        <v>274</v>
      </c>
    </row>
    <row r="289" spans="1:17" ht="14.4" customHeight="1" x14ac:dyDescent="0.3">
      <c r="A289" s="507" t="s">
        <v>1484</v>
      </c>
      <c r="B289" s="508" t="s">
        <v>1371</v>
      </c>
      <c r="C289" s="508" t="s">
        <v>1351</v>
      </c>
      <c r="D289" s="508" t="s">
        <v>1400</v>
      </c>
      <c r="E289" s="508" t="s">
        <v>1402</v>
      </c>
      <c r="F289" s="512">
        <v>40</v>
      </c>
      <c r="G289" s="512">
        <v>10920</v>
      </c>
      <c r="H289" s="512"/>
      <c r="I289" s="512">
        <v>273</v>
      </c>
      <c r="J289" s="512"/>
      <c r="K289" s="512"/>
      <c r="L289" s="512"/>
      <c r="M289" s="512"/>
      <c r="N289" s="512">
        <v>34</v>
      </c>
      <c r="O289" s="512">
        <v>9316</v>
      </c>
      <c r="P289" s="549"/>
      <c r="Q289" s="513">
        <v>274</v>
      </c>
    </row>
    <row r="290" spans="1:17" ht="14.4" customHeight="1" x14ac:dyDescent="0.3">
      <c r="A290" s="507" t="s">
        <v>1484</v>
      </c>
      <c r="B290" s="508" t="s">
        <v>1371</v>
      </c>
      <c r="C290" s="508" t="s">
        <v>1351</v>
      </c>
      <c r="D290" s="508" t="s">
        <v>1403</v>
      </c>
      <c r="E290" s="508" t="s">
        <v>1404</v>
      </c>
      <c r="F290" s="512">
        <v>48</v>
      </c>
      <c r="G290" s="512">
        <v>6816</v>
      </c>
      <c r="H290" s="512">
        <v>0.96</v>
      </c>
      <c r="I290" s="512">
        <v>142</v>
      </c>
      <c r="J290" s="512">
        <v>50</v>
      </c>
      <c r="K290" s="512">
        <v>7100</v>
      </c>
      <c r="L290" s="512">
        <v>1</v>
      </c>
      <c r="M290" s="512">
        <v>142</v>
      </c>
      <c r="N290" s="512">
        <v>38</v>
      </c>
      <c r="O290" s="512">
        <v>5396</v>
      </c>
      <c r="P290" s="549">
        <v>0.76</v>
      </c>
      <c r="Q290" s="513">
        <v>142</v>
      </c>
    </row>
    <row r="291" spans="1:17" ht="14.4" customHeight="1" x14ac:dyDescent="0.3">
      <c r="A291" s="507" t="s">
        <v>1484</v>
      </c>
      <c r="B291" s="508" t="s">
        <v>1371</v>
      </c>
      <c r="C291" s="508" t="s">
        <v>1351</v>
      </c>
      <c r="D291" s="508" t="s">
        <v>1405</v>
      </c>
      <c r="E291" s="508" t="s">
        <v>1404</v>
      </c>
      <c r="F291" s="512">
        <v>506</v>
      </c>
      <c r="G291" s="512">
        <v>39468</v>
      </c>
      <c r="H291" s="512">
        <v>1.0858369098712446</v>
      </c>
      <c r="I291" s="512">
        <v>78</v>
      </c>
      <c r="J291" s="512">
        <v>466</v>
      </c>
      <c r="K291" s="512">
        <v>36348</v>
      </c>
      <c r="L291" s="512">
        <v>1</v>
      </c>
      <c r="M291" s="512">
        <v>78</v>
      </c>
      <c r="N291" s="512">
        <v>455</v>
      </c>
      <c r="O291" s="512">
        <v>35490</v>
      </c>
      <c r="P291" s="549">
        <v>0.97639484978540769</v>
      </c>
      <c r="Q291" s="513">
        <v>78</v>
      </c>
    </row>
    <row r="292" spans="1:17" ht="14.4" customHeight="1" x14ac:dyDescent="0.3">
      <c r="A292" s="507" t="s">
        <v>1484</v>
      </c>
      <c r="B292" s="508" t="s">
        <v>1371</v>
      </c>
      <c r="C292" s="508" t="s">
        <v>1351</v>
      </c>
      <c r="D292" s="508" t="s">
        <v>1406</v>
      </c>
      <c r="E292" s="508" t="s">
        <v>1407</v>
      </c>
      <c r="F292" s="512">
        <v>48</v>
      </c>
      <c r="G292" s="512">
        <v>15024</v>
      </c>
      <c r="H292" s="512">
        <v>0.9569426751592357</v>
      </c>
      <c r="I292" s="512">
        <v>313</v>
      </c>
      <c r="J292" s="512">
        <v>50</v>
      </c>
      <c r="K292" s="512">
        <v>15700</v>
      </c>
      <c r="L292" s="512">
        <v>1</v>
      </c>
      <c r="M292" s="512">
        <v>314</v>
      </c>
      <c r="N292" s="512">
        <v>38</v>
      </c>
      <c r="O292" s="512">
        <v>11932</v>
      </c>
      <c r="P292" s="549">
        <v>0.76</v>
      </c>
      <c r="Q292" s="513">
        <v>314</v>
      </c>
    </row>
    <row r="293" spans="1:17" ht="14.4" customHeight="1" x14ac:dyDescent="0.3">
      <c r="A293" s="507" t="s">
        <v>1484</v>
      </c>
      <c r="B293" s="508" t="s">
        <v>1371</v>
      </c>
      <c r="C293" s="508" t="s">
        <v>1351</v>
      </c>
      <c r="D293" s="508" t="s">
        <v>1408</v>
      </c>
      <c r="E293" s="508" t="s">
        <v>1409</v>
      </c>
      <c r="F293" s="512">
        <v>73</v>
      </c>
      <c r="G293" s="512">
        <v>35624</v>
      </c>
      <c r="H293" s="512">
        <v>2.3610816542948037</v>
      </c>
      <c r="I293" s="512">
        <v>488</v>
      </c>
      <c r="J293" s="512">
        <v>46</v>
      </c>
      <c r="K293" s="512">
        <v>15088</v>
      </c>
      <c r="L293" s="512">
        <v>1</v>
      </c>
      <c r="M293" s="512">
        <v>328</v>
      </c>
      <c r="N293" s="512">
        <v>29</v>
      </c>
      <c r="O293" s="512">
        <v>9512</v>
      </c>
      <c r="P293" s="549">
        <v>0.63043478260869568</v>
      </c>
      <c r="Q293" s="513">
        <v>328</v>
      </c>
    </row>
    <row r="294" spans="1:17" ht="14.4" customHeight="1" x14ac:dyDescent="0.3">
      <c r="A294" s="507" t="s">
        <v>1484</v>
      </c>
      <c r="B294" s="508" t="s">
        <v>1371</v>
      </c>
      <c r="C294" s="508" t="s">
        <v>1351</v>
      </c>
      <c r="D294" s="508" t="s">
        <v>1410</v>
      </c>
      <c r="E294" s="508" t="s">
        <v>1411</v>
      </c>
      <c r="F294" s="512">
        <v>450</v>
      </c>
      <c r="G294" s="512">
        <v>73350</v>
      </c>
      <c r="H294" s="512">
        <v>0.8875739644970414</v>
      </c>
      <c r="I294" s="512">
        <v>163</v>
      </c>
      <c r="J294" s="512">
        <v>507</v>
      </c>
      <c r="K294" s="512">
        <v>82641</v>
      </c>
      <c r="L294" s="512">
        <v>1</v>
      </c>
      <c r="M294" s="512">
        <v>163</v>
      </c>
      <c r="N294" s="512">
        <v>419</v>
      </c>
      <c r="O294" s="512">
        <v>68297</v>
      </c>
      <c r="P294" s="549">
        <v>0.82642998027613412</v>
      </c>
      <c r="Q294" s="513">
        <v>163</v>
      </c>
    </row>
    <row r="295" spans="1:17" ht="14.4" customHeight="1" x14ac:dyDescent="0.3">
      <c r="A295" s="507" t="s">
        <v>1484</v>
      </c>
      <c r="B295" s="508" t="s">
        <v>1371</v>
      </c>
      <c r="C295" s="508" t="s">
        <v>1351</v>
      </c>
      <c r="D295" s="508" t="s">
        <v>1410</v>
      </c>
      <c r="E295" s="508" t="s">
        <v>1412</v>
      </c>
      <c r="F295" s="512">
        <v>1</v>
      </c>
      <c r="G295" s="512">
        <v>163</v>
      </c>
      <c r="H295" s="512">
        <v>1</v>
      </c>
      <c r="I295" s="512">
        <v>163</v>
      </c>
      <c r="J295" s="512">
        <v>1</v>
      </c>
      <c r="K295" s="512">
        <v>163</v>
      </c>
      <c r="L295" s="512">
        <v>1</v>
      </c>
      <c r="M295" s="512">
        <v>163</v>
      </c>
      <c r="N295" s="512">
        <v>2</v>
      </c>
      <c r="O295" s="512">
        <v>326</v>
      </c>
      <c r="P295" s="549">
        <v>2</v>
      </c>
      <c r="Q295" s="513">
        <v>163</v>
      </c>
    </row>
    <row r="296" spans="1:17" ht="14.4" customHeight="1" x14ac:dyDescent="0.3">
      <c r="A296" s="507" t="s">
        <v>1484</v>
      </c>
      <c r="B296" s="508" t="s">
        <v>1371</v>
      </c>
      <c r="C296" s="508" t="s">
        <v>1351</v>
      </c>
      <c r="D296" s="508" t="s">
        <v>1416</v>
      </c>
      <c r="E296" s="508" t="s">
        <v>1376</v>
      </c>
      <c r="F296" s="512">
        <v>1483</v>
      </c>
      <c r="G296" s="512">
        <v>106776</v>
      </c>
      <c r="H296" s="512">
        <v>1.0920471281296023</v>
      </c>
      <c r="I296" s="512">
        <v>72</v>
      </c>
      <c r="J296" s="512">
        <v>1358</v>
      </c>
      <c r="K296" s="512">
        <v>97776</v>
      </c>
      <c r="L296" s="512">
        <v>1</v>
      </c>
      <c r="M296" s="512">
        <v>72</v>
      </c>
      <c r="N296" s="512">
        <v>1358</v>
      </c>
      <c r="O296" s="512">
        <v>97776</v>
      </c>
      <c r="P296" s="549">
        <v>1</v>
      </c>
      <c r="Q296" s="513">
        <v>72</v>
      </c>
    </row>
    <row r="297" spans="1:17" ht="14.4" customHeight="1" x14ac:dyDescent="0.3">
      <c r="A297" s="507" t="s">
        <v>1484</v>
      </c>
      <c r="B297" s="508" t="s">
        <v>1371</v>
      </c>
      <c r="C297" s="508" t="s">
        <v>1351</v>
      </c>
      <c r="D297" s="508" t="s">
        <v>1422</v>
      </c>
      <c r="E297" s="508" t="s">
        <v>1423</v>
      </c>
      <c r="F297" s="512"/>
      <c r="G297" s="512"/>
      <c r="H297" s="512"/>
      <c r="I297" s="512"/>
      <c r="J297" s="512">
        <v>1</v>
      </c>
      <c r="K297" s="512">
        <v>230</v>
      </c>
      <c r="L297" s="512">
        <v>1</v>
      </c>
      <c r="M297" s="512">
        <v>230</v>
      </c>
      <c r="N297" s="512"/>
      <c r="O297" s="512"/>
      <c r="P297" s="549"/>
      <c r="Q297" s="513"/>
    </row>
    <row r="298" spans="1:17" ht="14.4" customHeight="1" x14ac:dyDescent="0.3">
      <c r="A298" s="507" t="s">
        <v>1484</v>
      </c>
      <c r="B298" s="508" t="s">
        <v>1371</v>
      </c>
      <c r="C298" s="508" t="s">
        <v>1351</v>
      </c>
      <c r="D298" s="508" t="s">
        <v>1422</v>
      </c>
      <c r="E298" s="508" t="s">
        <v>1424</v>
      </c>
      <c r="F298" s="512">
        <v>3</v>
      </c>
      <c r="G298" s="512">
        <v>687</v>
      </c>
      <c r="H298" s="512"/>
      <c r="I298" s="512">
        <v>229</v>
      </c>
      <c r="J298" s="512"/>
      <c r="K298" s="512"/>
      <c r="L298" s="512"/>
      <c r="M298" s="512"/>
      <c r="N298" s="512"/>
      <c r="O298" s="512"/>
      <c r="P298" s="549"/>
      <c r="Q298" s="513"/>
    </row>
    <row r="299" spans="1:17" ht="14.4" customHeight="1" x14ac:dyDescent="0.3">
      <c r="A299" s="507" t="s">
        <v>1484</v>
      </c>
      <c r="B299" s="508" t="s">
        <v>1371</v>
      </c>
      <c r="C299" s="508" t="s">
        <v>1351</v>
      </c>
      <c r="D299" s="508" t="s">
        <v>1425</v>
      </c>
      <c r="E299" s="508" t="s">
        <v>1426</v>
      </c>
      <c r="F299" s="512">
        <v>19</v>
      </c>
      <c r="G299" s="512">
        <v>23009</v>
      </c>
      <c r="H299" s="512">
        <v>0.73076923076923073</v>
      </c>
      <c r="I299" s="512">
        <v>1211</v>
      </c>
      <c r="J299" s="512">
        <v>26</v>
      </c>
      <c r="K299" s="512">
        <v>31486</v>
      </c>
      <c r="L299" s="512">
        <v>1</v>
      </c>
      <c r="M299" s="512">
        <v>1211</v>
      </c>
      <c r="N299" s="512">
        <v>31</v>
      </c>
      <c r="O299" s="512">
        <v>37572</v>
      </c>
      <c r="P299" s="549">
        <v>1.193292256876072</v>
      </c>
      <c r="Q299" s="513">
        <v>1212</v>
      </c>
    </row>
    <row r="300" spans="1:17" ht="14.4" customHeight="1" x14ac:dyDescent="0.3">
      <c r="A300" s="507" t="s">
        <v>1484</v>
      </c>
      <c r="B300" s="508" t="s">
        <v>1371</v>
      </c>
      <c r="C300" s="508" t="s">
        <v>1351</v>
      </c>
      <c r="D300" s="508" t="s">
        <v>1427</v>
      </c>
      <c r="E300" s="508" t="s">
        <v>1428</v>
      </c>
      <c r="F300" s="512">
        <v>2</v>
      </c>
      <c r="G300" s="512">
        <v>228</v>
      </c>
      <c r="H300" s="512">
        <v>0.33333333333333331</v>
      </c>
      <c r="I300" s="512">
        <v>114</v>
      </c>
      <c r="J300" s="512">
        <v>6</v>
      </c>
      <c r="K300" s="512">
        <v>684</v>
      </c>
      <c r="L300" s="512">
        <v>1</v>
      </c>
      <c r="M300" s="512">
        <v>114</v>
      </c>
      <c r="N300" s="512"/>
      <c r="O300" s="512"/>
      <c r="P300" s="549"/>
      <c r="Q300" s="513"/>
    </row>
    <row r="301" spans="1:17" ht="14.4" customHeight="1" x14ac:dyDescent="0.3">
      <c r="A301" s="507" t="s">
        <v>1484</v>
      </c>
      <c r="B301" s="508" t="s">
        <v>1371</v>
      </c>
      <c r="C301" s="508" t="s">
        <v>1351</v>
      </c>
      <c r="D301" s="508" t="s">
        <v>1427</v>
      </c>
      <c r="E301" s="508" t="s">
        <v>1429</v>
      </c>
      <c r="F301" s="512">
        <v>15</v>
      </c>
      <c r="G301" s="512">
        <v>1710</v>
      </c>
      <c r="H301" s="512">
        <v>1.0714285714285714</v>
      </c>
      <c r="I301" s="512">
        <v>114</v>
      </c>
      <c r="J301" s="512">
        <v>14</v>
      </c>
      <c r="K301" s="512">
        <v>1596</v>
      </c>
      <c r="L301" s="512">
        <v>1</v>
      </c>
      <c r="M301" s="512">
        <v>114</v>
      </c>
      <c r="N301" s="512">
        <v>23</v>
      </c>
      <c r="O301" s="512">
        <v>2645</v>
      </c>
      <c r="P301" s="549">
        <v>1.6572681704260652</v>
      </c>
      <c r="Q301" s="513">
        <v>115</v>
      </c>
    </row>
    <row r="302" spans="1:17" ht="14.4" customHeight="1" x14ac:dyDescent="0.3">
      <c r="A302" s="507" t="s">
        <v>1484</v>
      </c>
      <c r="B302" s="508" t="s">
        <v>1371</v>
      </c>
      <c r="C302" s="508" t="s">
        <v>1351</v>
      </c>
      <c r="D302" s="508" t="s">
        <v>1430</v>
      </c>
      <c r="E302" s="508" t="s">
        <v>1431</v>
      </c>
      <c r="F302" s="512">
        <v>2</v>
      </c>
      <c r="G302" s="512">
        <v>692</v>
      </c>
      <c r="H302" s="512"/>
      <c r="I302" s="512">
        <v>346</v>
      </c>
      <c r="J302" s="512"/>
      <c r="K302" s="512"/>
      <c r="L302" s="512"/>
      <c r="M302" s="512"/>
      <c r="N302" s="512"/>
      <c r="O302" s="512"/>
      <c r="P302" s="549"/>
      <c r="Q302" s="513"/>
    </row>
    <row r="303" spans="1:17" ht="14.4" customHeight="1" x14ac:dyDescent="0.3">
      <c r="A303" s="507" t="s">
        <v>1484</v>
      </c>
      <c r="B303" s="508" t="s">
        <v>1371</v>
      </c>
      <c r="C303" s="508" t="s">
        <v>1351</v>
      </c>
      <c r="D303" s="508" t="s">
        <v>1437</v>
      </c>
      <c r="E303" s="508" t="s">
        <v>1438</v>
      </c>
      <c r="F303" s="512"/>
      <c r="G303" s="512"/>
      <c r="H303" s="512"/>
      <c r="I303" s="512"/>
      <c r="J303" s="512">
        <v>1</v>
      </c>
      <c r="K303" s="512">
        <v>1065</v>
      </c>
      <c r="L303" s="512">
        <v>1</v>
      </c>
      <c r="M303" s="512">
        <v>1065</v>
      </c>
      <c r="N303" s="512">
        <v>1</v>
      </c>
      <c r="O303" s="512">
        <v>1067</v>
      </c>
      <c r="P303" s="549">
        <v>1.0018779342723005</v>
      </c>
      <c r="Q303" s="513">
        <v>1067</v>
      </c>
    </row>
    <row r="304" spans="1:17" ht="14.4" customHeight="1" x14ac:dyDescent="0.3">
      <c r="A304" s="507" t="s">
        <v>1484</v>
      </c>
      <c r="B304" s="508" t="s">
        <v>1371</v>
      </c>
      <c r="C304" s="508" t="s">
        <v>1351</v>
      </c>
      <c r="D304" s="508" t="s">
        <v>1439</v>
      </c>
      <c r="E304" s="508" t="s">
        <v>1440</v>
      </c>
      <c r="F304" s="512"/>
      <c r="G304" s="512"/>
      <c r="H304" s="512"/>
      <c r="I304" s="512"/>
      <c r="J304" s="512">
        <v>1</v>
      </c>
      <c r="K304" s="512">
        <v>302</v>
      </c>
      <c r="L304" s="512">
        <v>1</v>
      </c>
      <c r="M304" s="512">
        <v>302</v>
      </c>
      <c r="N304" s="512"/>
      <c r="O304" s="512"/>
      <c r="P304" s="549"/>
      <c r="Q304" s="513"/>
    </row>
    <row r="305" spans="1:17" ht="14.4" customHeight="1" x14ac:dyDescent="0.3">
      <c r="A305" s="507" t="s">
        <v>1485</v>
      </c>
      <c r="B305" s="508" t="s">
        <v>1371</v>
      </c>
      <c r="C305" s="508" t="s">
        <v>1351</v>
      </c>
      <c r="D305" s="508" t="s">
        <v>1375</v>
      </c>
      <c r="E305" s="508" t="s">
        <v>1376</v>
      </c>
      <c r="F305" s="512">
        <v>115</v>
      </c>
      <c r="G305" s="512">
        <v>24265</v>
      </c>
      <c r="H305" s="512">
        <v>0.98290598290598286</v>
      </c>
      <c r="I305" s="512">
        <v>211</v>
      </c>
      <c r="J305" s="512">
        <v>117</v>
      </c>
      <c r="K305" s="512">
        <v>24687</v>
      </c>
      <c r="L305" s="512">
        <v>1</v>
      </c>
      <c r="M305" s="512">
        <v>211</v>
      </c>
      <c r="N305" s="512">
        <v>180</v>
      </c>
      <c r="O305" s="512">
        <v>38160</v>
      </c>
      <c r="P305" s="549">
        <v>1.5457528253736785</v>
      </c>
      <c r="Q305" s="513">
        <v>212</v>
      </c>
    </row>
    <row r="306" spans="1:17" ht="14.4" customHeight="1" x14ac:dyDescent="0.3">
      <c r="A306" s="507" t="s">
        <v>1485</v>
      </c>
      <c r="B306" s="508" t="s">
        <v>1371</v>
      </c>
      <c r="C306" s="508" t="s">
        <v>1351</v>
      </c>
      <c r="D306" s="508" t="s">
        <v>1377</v>
      </c>
      <c r="E306" s="508" t="s">
        <v>1376</v>
      </c>
      <c r="F306" s="512">
        <v>3</v>
      </c>
      <c r="G306" s="512">
        <v>261</v>
      </c>
      <c r="H306" s="512">
        <v>1.5</v>
      </c>
      <c r="I306" s="512">
        <v>87</v>
      </c>
      <c r="J306" s="512">
        <v>2</v>
      </c>
      <c r="K306" s="512">
        <v>174</v>
      </c>
      <c r="L306" s="512">
        <v>1</v>
      </c>
      <c r="M306" s="512">
        <v>87</v>
      </c>
      <c r="N306" s="512"/>
      <c r="O306" s="512"/>
      <c r="P306" s="549"/>
      <c r="Q306" s="513"/>
    </row>
    <row r="307" spans="1:17" ht="14.4" customHeight="1" x14ac:dyDescent="0.3">
      <c r="A307" s="507" t="s">
        <v>1485</v>
      </c>
      <c r="B307" s="508" t="s">
        <v>1371</v>
      </c>
      <c r="C307" s="508" t="s">
        <v>1351</v>
      </c>
      <c r="D307" s="508" t="s">
        <v>1378</v>
      </c>
      <c r="E307" s="508" t="s">
        <v>1379</v>
      </c>
      <c r="F307" s="512">
        <v>101</v>
      </c>
      <c r="G307" s="512">
        <v>30401</v>
      </c>
      <c r="H307" s="512">
        <v>0.39920948616600793</v>
      </c>
      <c r="I307" s="512">
        <v>301</v>
      </c>
      <c r="J307" s="512">
        <v>253</v>
      </c>
      <c r="K307" s="512">
        <v>76153</v>
      </c>
      <c r="L307" s="512">
        <v>1</v>
      </c>
      <c r="M307" s="512">
        <v>301</v>
      </c>
      <c r="N307" s="512">
        <v>427</v>
      </c>
      <c r="O307" s="512">
        <v>128954</v>
      </c>
      <c r="P307" s="549">
        <v>1.6933541685816711</v>
      </c>
      <c r="Q307" s="513">
        <v>302</v>
      </c>
    </row>
    <row r="308" spans="1:17" ht="14.4" customHeight="1" x14ac:dyDescent="0.3">
      <c r="A308" s="507" t="s">
        <v>1485</v>
      </c>
      <c r="B308" s="508" t="s">
        <v>1371</v>
      </c>
      <c r="C308" s="508" t="s">
        <v>1351</v>
      </c>
      <c r="D308" s="508" t="s">
        <v>1380</v>
      </c>
      <c r="E308" s="508" t="s">
        <v>1381</v>
      </c>
      <c r="F308" s="512"/>
      <c r="G308" s="512"/>
      <c r="H308" s="512"/>
      <c r="I308" s="512"/>
      <c r="J308" s="512">
        <v>3</v>
      </c>
      <c r="K308" s="512">
        <v>297</v>
      </c>
      <c r="L308" s="512">
        <v>1</v>
      </c>
      <c r="M308" s="512">
        <v>99</v>
      </c>
      <c r="N308" s="512"/>
      <c r="O308" s="512"/>
      <c r="P308" s="549"/>
      <c r="Q308" s="513"/>
    </row>
    <row r="309" spans="1:17" ht="14.4" customHeight="1" x14ac:dyDescent="0.3">
      <c r="A309" s="507" t="s">
        <v>1485</v>
      </c>
      <c r="B309" s="508" t="s">
        <v>1371</v>
      </c>
      <c r="C309" s="508" t="s">
        <v>1351</v>
      </c>
      <c r="D309" s="508" t="s">
        <v>1380</v>
      </c>
      <c r="E309" s="508" t="s">
        <v>1382</v>
      </c>
      <c r="F309" s="512">
        <v>3</v>
      </c>
      <c r="G309" s="512">
        <v>297</v>
      </c>
      <c r="H309" s="512">
        <v>1</v>
      </c>
      <c r="I309" s="512">
        <v>99</v>
      </c>
      <c r="J309" s="512">
        <v>3</v>
      </c>
      <c r="K309" s="512">
        <v>297</v>
      </c>
      <c r="L309" s="512">
        <v>1</v>
      </c>
      <c r="M309" s="512">
        <v>99</v>
      </c>
      <c r="N309" s="512">
        <v>6</v>
      </c>
      <c r="O309" s="512">
        <v>600</v>
      </c>
      <c r="P309" s="549">
        <v>2.0202020202020203</v>
      </c>
      <c r="Q309" s="513">
        <v>100</v>
      </c>
    </row>
    <row r="310" spans="1:17" ht="14.4" customHeight="1" x14ac:dyDescent="0.3">
      <c r="A310" s="507" t="s">
        <v>1485</v>
      </c>
      <c r="B310" s="508" t="s">
        <v>1371</v>
      </c>
      <c r="C310" s="508" t="s">
        <v>1351</v>
      </c>
      <c r="D310" s="508" t="s">
        <v>1385</v>
      </c>
      <c r="E310" s="508" t="s">
        <v>1386</v>
      </c>
      <c r="F310" s="512">
        <v>190</v>
      </c>
      <c r="G310" s="512">
        <v>26030</v>
      </c>
      <c r="H310" s="512">
        <v>0.58461538461538465</v>
      </c>
      <c r="I310" s="512">
        <v>137</v>
      </c>
      <c r="J310" s="512">
        <v>325</v>
      </c>
      <c r="K310" s="512">
        <v>44525</v>
      </c>
      <c r="L310" s="512">
        <v>1</v>
      </c>
      <c r="M310" s="512">
        <v>137</v>
      </c>
      <c r="N310" s="512">
        <v>348</v>
      </c>
      <c r="O310" s="512">
        <v>47676</v>
      </c>
      <c r="P310" s="549">
        <v>1.0707692307692307</v>
      </c>
      <c r="Q310" s="513">
        <v>137</v>
      </c>
    </row>
    <row r="311" spans="1:17" ht="14.4" customHeight="1" x14ac:dyDescent="0.3">
      <c r="A311" s="507" t="s">
        <v>1485</v>
      </c>
      <c r="B311" s="508" t="s">
        <v>1371</v>
      </c>
      <c r="C311" s="508" t="s">
        <v>1351</v>
      </c>
      <c r="D311" s="508" t="s">
        <v>1387</v>
      </c>
      <c r="E311" s="508" t="s">
        <v>1386</v>
      </c>
      <c r="F311" s="512">
        <v>1</v>
      </c>
      <c r="G311" s="512">
        <v>183</v>
      </c>
      <c r="H311" s="512">
        <v>1</v>
      </c>
      <c r="I311" s="512">
        <v>183</v>
      </c>
      <c r="J311" s="512">
        <v>1</v>
      </c>
      <c r="K311" s="512">
        <v>183</v>
      </c>
      <c r="L311" s="512">
        <v>1</v>
      </c>
      <c r="M311" s="512">
        <v>183</v>
      </c>
      <c r="N311" s="512"/>
      <c r="O311" s="512"/>
      <c r="P311" s="549"/>
      <c r="Q311" s="513"/>
    </row>
    <row r="312" spans="1:17" ht="14.4" customHeight="1" x14ac:dyDescent="0.3">
      <c r="A312" s="507" t="s">
        <v>1485</v>
      </c>
      <c r="B312" s="508" t="s">
        <v>1371</v>
      </c>
      <c r="C312" s="508" t="s">
        <v>1351</v>
      </c>
      <c r="D312" s="508" t="s">
        <v>1388</v>
      </c>
      <c r="E312" s="508" t="s">
        <v>1389</v>
      </c>
      <c r="F312" s="512">
        <v>1</v>
      </c>
      <c r="G312" s="512">
        <v>639</v>
      </c>
      <c r="H312" s="512">
        <v>1</v>
      </c>
      <c r="I312" s="512">
        <v>639</v>
      </c>
      <c r="J312" s="512">
        <v>1</v>
      </c>
      <c r="K312" s="512">
        <v>639</v>
      </c>
      <c r="L312" s="512">
        <v>1</v>
      </c>
      <c r="M312" s="512">
        <v>639</v>
      </c>
      <c r="N312" s="512">
        <v>2</v>
      </c>
      <c r="O312" s="512">
        <v>1280</v>
      </c>
      <c r="P312" s="549">
        <v>2.0031298904538342</v>
      </c>
      <c r="Q312" s="513">
        <v>640</v>
      </c>
    </row>
    <row r="313" spans="1:17" ht="14.4" customHeight="1" x14ac:dyDescent="0.3">
      <c r="A313" s="507" t="s">
        <v>1485</v>
      </c>
      <c r="B313" s="508" t="s">
        <v>1371</v>
      </c>
      <c r="C313" s="508" t="s">
        <v>1351</v>
      </c>
      <c r="D313" s="508" t="s">
        <v>1393</v>
      </c>
      <c r="E313" s="508" t="s">
        <v>1394</v>
      </c>
      <c r="F313" s="512">
        <v>5</v>
      </c>
      <c r="G313" s="512">
        <v>865</v>
      </c>
      <c r="H313" s="512">
        <v>0.625</v>
      </c>
      <c r="I313" s="512">
        <v>173</v>
      </c>
      <c r="J313" s="512">
        <v>8</v>
      </c>
      <c r="K313" s="512">
        <v>1384</v>
      </c>
      <c r="L313" s="512">
        <v>1</v>
      </c>
      <c r="M313" s="512">
        <v>173</v>
      </c>
      <c r="N313" s="512">
        <v>16</v>
      </c>
      <c r="O313" s="512">
        <v>2784</v>
      </c>
      <c r="P313" s="549">
        <v>2.0115606936416186</v>
      </c>
      <c r="Q313" s="513">
        <v>174</v>
      </c>
    </row>
    <row r="314" spans="1:17" ht="14.4" customHeight="1" x14ac:dyDescent="0.3">
      <c r="A314" s="507" t="s">
        <v>1485</v>
      </c>
      <c r="B314" s="508" t="s">
        <v>1371</v>
      </c>
      <c r="C314" s="508" t="s">
        <v>1351</v>
      </c>
      <c r="D314" s="508" t="s">
        <v>1395</v>
      </c>
      <c r="E314" s="508" t="s">
        <v>1396</v>
      </c>
      <c r="F314" s="512">
        <v>1</v>
      </c>
      <c r="G314" s="512">
        <v>384</v>
      </c>
      <c r="H314" s="512">
        <v>0.36887608069164263</v>
      </c>
      <c r="I314" s="512">
        <v>384</v>
      </c>
      <c r="J314" s="512">
        <v>3</v>
      </c>
      <c r="K314" s="512">
        <v>1041</v>
      </c>
      <c r="L314" s="512">
        <v>1</v>
      </c>
      <c r="M314" s="512">
        <v>347</v>
      </c>
      <c r="N314" s="512">
        <v>10</v>
      </c>
      <c r="O314" s="512">
        <v>3470</v>
      </c>
      <c r="P314" s="549">
        <v>3.3333333333333335</v>
      </c>
      <c r="Q314" s="513">
        <v>347</v>
      </c>
    </row>
    <row r="315" spans="1:17" ht="14.4" customHeight="1" x14ac:dyDescent="0.3">
      <c r="A315" s="507" t="s">
        <v>1485</v>
      </c>
      <c r="B315" s="508" t="s">
        <v>1371</v>
      </c>
      <c r="C315" s="508" t="s">
        <v>1351</v>
      </c>
      <c r="D315" s="508" t="s">
        <v>1397</v>
      </c>
      <c r="E315" s="508" t="s">
        <v>1398</v>
      </c>
      <c r="F315" s="512">
        <v>230</v>
      </c>
      <c r="G315" s="512">
        <v>3910</v>
      </c>
      <c r="H315" s="512">
        <v>32.857142857142854</v>
      </c>
      <c r="I315" s="512">
        <v>17</v>
      </c>
      <c r="J315" s="512">
        <v>7</v>
      </c>
      <c r="K315" s="512">
        <v>119</v>
      </c>
      <c r="L315" s="512">
        <v>1</v>
      </c>
      <c r="M315" s="512">
        <v>17</v>
      </c>
      <c r="N315" s="512">
        <v>408</v>
      </c>
      <c r="O315" s="512">
        <v>6936</v>
      </c>
      <c r="P315" s="549">
        <v>58.285714285714285</v>
      </c>
      <c r="Q315" s="513">
        <v>17</v>
      </c>
    </row>
    <row r="316" spans="1:17" ht="14.4" customHeight="1" x14ac:dyDescent="0.3">
      <c r="A316" s="507" t="s">
        <v>1485</v>
      </c>
      <c r="B316" s="508" t="s">
        <v>1371</v>
      </c>
      <c r="C316" s="508" t="s">
        <v>1351</v>
      </c>
      <c r="D316" s="508" t="s">
        <v>1400</v>
      </c>
      <c r="E316" s="508" t="s">
        <v>1402</v>
      </c>
      <c r="F316" s="512">
        <v>18</v>
      </c>
      <c r="G316" s="512">
        <v>4914</v>
      </c>
      <c r="H316" s="512"/>
      <c r="I316" s="512">
        <v>273</v>
      </c>
      <c r="J316" s="512"/>
      <c r="K316" s="512"/>
      <c r="L316" s="512"/>
      <c r="M316" s="512"/>
      <c r="N316" s="512">
        <v>43</v>
      </c>
      <c r="O316" s="512">
        <v>11782</v>
      </c>
      <c r="P316" s="549"/>
      <c r="Q316" s="513">
        <v>274</v>
      </c>
    </row>
    <row r="317" spans="1:17" ht="14.4" customHeight="1" x14ac:dyDescent="0.3">
      <c r="A317" s="507" t="s">
        <v>1485</v>
      </c>
      <c r="B317" s="508" t="s">
        <v>1371</v>
      </c>
      <c r="C317" s="508" t="s">
        <v>1351</v>
      </c>
      <c r="D317" s="508" t="s">
        <v>1403</v>
      </c>
      <c r="E317" s="508" t="s">
        <v>1404</v>
      </c>
      <c r="F317" s="512">
        <v>34</v>
      </c>
      <c r="G317" s="512">
        <v>4828</v>
      </c>
      <c r="H317" s="512">
        <v>1.2592592592592593</v>
      </c>
      <c r="I317" s="512">
        <v>142</v>
      </c>
      <c r="J317" s="512">
        <v>27</v>
      </c>
      <c r="K317" s="512">
        <v>3834</v>
      </c>
      <c r="L317" s="512">
        <v>1</v>
      </c>
      <c r="M317" s="512">
        <v>142</v>
      </c>
      <c r="N317" s="512">
        <v>48</v>
      </c>
      <c r="O317" s="512">
        <v>6816</v>
      </c>
      <c r="P317" s="549">
        <v>1.7777777777777777</v>
      </c>
      <c r="Q317" s="513">
        <v>142</v>
      </c>
    </row>
    <row r="318" spans="1:17" ht="14.4" customHeight="1" x14ac:dyDescent="0.3">
      <c r="A318" s="507" t="s">
        <v>1485</v>
      </c>
      <c r="B318" s="508" t="s">
        <v>1371</v>
      </c>
      <c r="C318" s="508" t="s">
        <v>1351</v>
      </c>
      <c r="D318" s="508" t="s">
        <v>1405</v>
      </c>
      <c r="E318" s="508" t="s">
        <v>1404</v>
      </c>
      <c r="F318" s="512">
        <v>190</v>
      </c>
      <c r="G318" s="512">
        <v>14820</v>
      </c>
      <c r="H318" s="512">
        <v>0.58461538461538465</v>
      </c>
      <c r="I318" s="512">
        <v>78</v>
      </c>
      <c r="J318" s="512">
        <v>325</v>
      </c>
      <c r="K318" s="512">
        <v>25350</v>
      </c>
      <c r="L318" s="512">
        <v>1</v>
      </c>
      <c r="M318" s="512">
        <v>78</v>
      </c>
      <c r="N318" s="512">
        <v>348</v>
      </c>
      <c r="O318" s="512">
        <v>27144</v>
      </c>
      <c r="P318" s="549">
        <v>1.0707692307692307</v>
      </c>
      <c r="Q318" s="513">
        <v>78</v>
      </c>
    </row>
    <row r="319" spans="1:17" ht="14.4" customHeight="1" x14ac:dyDescent="0.3">
      <c r="A319" s="507" t="s">
        <v>1485</v>
      </c>
      <c r="B319" s="508" t="s">
        <v>1371</v>
      </c>
      <c r="C319" s="508" t="s">
        <v>1351</v>
      </c>
      <c r="D319" s="508" t="s">
        <v>1406</v>
      </c>
      <c r="E319" s="508" t="s">
        <v>1407</v>
      </c>
      <c r="F319" s="512">
        <v>34</v>
      </c>
      <c r="G319" s="512">
        <v>10642</v>
      </c>
      <c r="H319" s="512">
        <v>1.255248879452701</v>
      </c>
      <c r="I319" s="512">
        <v>313</v>
      </c>
      <c r="J319" s="512">
        <v>27</v>
      </c>
      <c r="K319" s="512">
        <v>8478</v>
      </c>
      <c r="L319" s="512">
        <v>1</v>
      </c>
      <c r="M319" s="512">
        <v>314</v>
      </c>
      <c r="N319" s="512">
        <v>48</v>
      </c>
      <c r="O319" s="512">
        <v>15072</v>
      </c>
      <c r="P319" s="549">
        <v>1.7777777777777777</v>
      </c>
      <c r="Q319" s="513">
        <v>314</v>
      </c>
    </row>
    <row r="320" spans="1:17" ht="14.4" customHeight="1" x14ac:dyDescent="0.3">
      <c r="A320" s="507" t="s">
        <v>1485</v>
      </c>
      <c r="B320" s="508" t="s">
        <v>1371</v>
      </c>
      <c r="C320" s="508" t="s">
        <v>1351</v>
      </c>
      <c r="D320" s="508" t="s">
        <v>1408</v>
      </c>
      <c r="E320" s="508" t="s">
        <v>1409</v>
      </c>
      <c r="F320" s="512">
        <v>1</v>
      </c>
      <c r="G320" s="512">
        <v>488</v>
      </c>
      <c r="H320" s="512">
        <v>0.49593495934959347</v>
      </c>
      <c r="I320" s="512">
        <v>488</v>
      </c>
      <c r="J320" s="512">
        <v>3</v>
      </c>
      <c r="K320" s="512">
        <v>984</v>
      </c>
      <c r="L320" s="512">
        <v>1</v>
      </c>
      <c r="M320" s="512">
        <v>328</v>
      </c>
      <c r="N320" s="512">
        <v>10</v>
      </c>
      <c r="O320" s="512">
        <v>3280</v>
      </c>
      <c r="P320" s="549">
        <v>3.3333333333333335</v>
      </c>
      <c r="Q320" s="513">
        <v>328</v>
      </c>
    </row>
    <row r="321" spans="1:17" ht="14.4" customHeight="1" x14ac:dyDescent="0.3">
      <c r="A321" s="507" t="s">
        <v>1485</v>
      </c>
      <c r="B321" s="508" t="s">
        <v>1371</v>
      </c>
      <c r="C321" s="508" t="s">
        <v>1351</v>
      </c>
      <c r="D321" s="508" t="s">
        <v>1410</v>
      </c>
      <c r="E321" s="508" t="s">
        <v>1411</v>
      </c>
      <c r="F321" s="512">
        <v>172</v>
      </c>
      <c r="G321" s="512">
        <v>28036</v>
      </c>
      <c r="H321" s="512">
        <v>0.52923076923076928</v>
      </c>
      <c r="I321" s="512">
        <v>163</v>
      </c>
      <c r="J321" s="512">
        <v>325</v>
      </c>
      <c r="K321" s="512">
        <v>52975</v>
      </c>
      <c r="L321" s="512">
        <v>1</v>
      </c>
      <c r="M321" s="512">
        <v>163</v>
      </c>
      <c r="N321" s="512">
        <v>336</v>
      </c>
      <c r="O321" s="512">
        <v>54768</v>
      </c>
      <c r="P321" s="549">
        <v>1.0338461538461539</v>
      </c>
      <c r="Q321" s="513">
        <v>163</v>
      </c>
    </row>
    <row r="322" spans="1:17" ht="14.4" customHeight="1" x14ac:dyDescent="0.3">
      <c r="A322" s="507" t="s">
        <v>1485</v>
      </c>
      <c r="B322" s="508" t="s">
        <v>1371</v>
      </c>
      <c r="C322" s="508" t="s">
        <v>1351</v>
      </c>
      <c r="D322" s="508" t="s">
        <v>1416</v>
      </c>
      <c r="E322" s="508" t="s">
        <v>1376</v>
      </c>
      <c r="F322" s="512">
        <v>408</v>
      </c>
      <c r="G322" s="512">
        <v>29376</v>
      </c>
      <c r="H322" s="512">
        <v>0.59824046920821117</v>
      </c>
      <c r="I322" s="512">
        <v>72</v>
      </c>
      <c r="J322" s="512">
        <v>682</v>
      </c>
      <c r="K322" s="512">
        <v>49104</v>
      </c>
      <c r="L322" s="512">
        <v>1</v>
      </c>
      <c r="M322" s="512">
        <v>72</v>
      </c>
      <c r="N322" s="512">
        <v>746</v>
      </c>
      <c r="O322" s="512">
        <v>53712</v>
      </c>
      <c r="P322" s="549">
        <v>1.0938416422287389</v>
      </c>
      <c r="Q322" s="513">
        <v>72</v>
      </c>
    </row>
    <row r="323" spans="1:17" ht="14.4" customHeight="1" x14ac:dyDescent="0.3">
      <c r="A323" s="507" t="s">
        <v>1485</v>
      </c>
      <c r="B323" s="508" t="s">
        <v>1371</v>
      </c>
      <c r="C323" s="508" t="s">
        <v>1351</v>
      </c>
      <c r="D323" s="508" t="s">
        <v>1422</v>
      </c>
      <c r="E323" s="508" t="s">
        <v>1424</v>
      </c>
      <c r="F323" s="512">
        <v>3</v>
      </c>
      <c r="G323" s="512">
        <v>687</v>
      </c>
      <c r="H323" s="512"/>
      <c r="I323" s="512">
        <v>229</v>
      </c>
      <c r="J323" s="512"/>
      <c r="K323" s="512"/>
      <c r="L323" s="512"/>
      <c r="M323" s="512"/>
      <c r="N323" s="512"/>
      <c r="O323" s="512"/>
      <c r="P323" s="549"/>
      <c r="Q323" s="513"/>
    </row>
    <row r="324" spans="1:17" ht="14.4" customHeight="1" x14ac:dyDescent="0.3">
      <c r="A324" s="507" t="s">
        <v>1485</v>
      </c>
      <c r="B324" s="508" t="s">
        <v>1371</v>
      </c>
      <c r="C324" s="508" t="s">
        <v>1351</v>
      </c>
      <c r="D324" s="508" t="s">
        <v>1425</v>
      </c>
      <c r="E324" s="508" t="s">
        <v>1426</v>
      </c>
      <c r="F324" s="512">
        <v>5</v>
      </c>
      <c r="G324" s="512">
        <v>6055</v>
      </c>
      <c r="H324" s="512">
        <v>0.38461538461538464</v>
      </c>
      <c r="I324" s="512">
        <v>1211</v>
      </c>
      <c r="J324" s="512">
        <v>13</v>
      </c>
      <c r="K324" s="512">
        <v>15743</v>
      </c>
      <c r="L324" s="512">
        <v>1</v>
      </c>
      <c r="M324" s="512">
        <v>1211</v>
      </c>
      <c r="N324" s="512">
        <v>16</v>
      </c>
      <c r="O324" s="512">
        <v>19392</v>
      </c>
      <c r="P324" s="549">
        <v>1.2317855554849775</v>
      </c>
      <c r="Q324" s="513">
        <v>1212</v>
      </c>
    </row>
    <row r="325" spans="1:17" ht="14.4" customHeight="1" x14ac:dyDescent="0.3">
      <c r="A325" s="507" t="s">
        <v>1485</v>
      </c>
      <c r="B325" s="508" t="s">
        <v>1371</v>
      </c>
      <c r="C325" s="508" t="s">
        <v>1351</v>
      </c>
      <c r="D325" s="508" t="s">
        <v>1427</v>
      </c>
      <c r="E325" s="508" t="s">
        <v>1428</v>
      </c>
      <c r="F325" s="512"/>
      <c r="G325" s="512"/>
      <c r="H325" s="512"/>
      <c r="I325" s="512"/>
      <c r="J325" s="512">
        <v>1</v>
      </c>
      <c r="K325" s="512">
        <v>114</v>
      </c>
      <c r="L325" s="512">
        <v>1</v>
      </c>
      <c r="M325" s="512">
        <v>114</v>
      </c>
      <c r="N325" s="512"/>
      <c r="O325" s="512"/>
      <c r="P325" s="549"/>
      <c r="Q325" s="513"/>
    </row>
    <row r="326" spans="1:17" ht="14.4" customHeight="1" x14ac:dyDescent="0.3">
      <c r="A326" s="507" t="s">
        <v>1485</v>
      </c>
      <c r="B326" s="508" t="s">
        <v>1371</v>
      </c>
      <c r="C326" s="508" t="s">
        <v>1351</v>
      </c>
      <c r="D326" s="508" t="s">
        <v>1427</v>
      </c>
      <c r="E326" s="508" t="s">
        <v>1429</v>
      </c>
      <c r="F326" s="512">
        <v>5</v>
      </c>
      <c r="G326" s="512">
        <v>570</v>
      </c>
      <c r="H326" s="512">
        <v>0.5</v>
      </c>
      <c r="I326" s="512">
        <v>114</v>
      </c>
      <c r="J326" s="512">
        <v>10</v>
      </c>
      <c r="K326" s="512">
        <v>1140</v>
      </c>
      <c r="L326" s="512">
        <v>1</v>
      </c>
      <c r="M326" s="512">
        <v>114</v>
      </c>
      <c r="N326" s="512">
        <v>10</v>
      </c>
      <c r="O326" s="512">
        <v>1150</v>
      </c>
      <c r="P326" s="549">
        <v>1.0087719298245614</v>
      </c>
      <c r="Q326" s="513">
        <v>115</v>
      </c>
    </row>
    <row r="327" spans="1:17" ht="14.4" customHeight="1" x14ac:dyDescent="0.3">
      <c r="A327" s="507" t="s">
        <v>1485</v>
      </c>
      <c r="B327" s="508" t="s">
        <v>1371</v>
      </c>
      <c r="C327" s="508" t="s">
        <v>1351</v>
      </c>
      <c r="D327" s="508" t="s">
        <v>1430</v>
      </c>
      <c r="E327" s="508" t="s">
        <v>1431</v>
      </c>
      <c r="F327" s="512">
        <v>1</v>
      </c>
      <c r="G327" s="512">
        <v>346</v>
      </c>
      <c r="H327" s="512"/>
      <c r="I327" s="512">
        <v>346</v>
      </c>
      <c r="J327" s="512"/>
      <c r="K327" s="512"/>
      <c r="L327" s="512"/>
      <c r="M327" s="512"/>
      <c r="N327" s="512"/>
      <c r="O327" s="512"/>
      <c r="P327" s="549"/>
      <c r="Q327" s="513"/>
    </row>
    <row r="328" spans="1:17" ht="14.4" customHeight="1" x14ac:dyDescent="0.3">
      <c r="A328" s="507" t="s">
        <v>1485</v>
      </c>
      <c r="B328" s="508" t="s">
        <v>1371</v>
      </c>
      <c r="C328" s="508" t="s">
        <v>1351</v>
      </c>
      <c r="D328" s="508" t="s">
        <v>1437</v>
      </c>
      <c r="E328" s="508" t="s">
        <v>1438</v>
      </c>
      <c r="F328" s="512">
        <v>1</v>
      </c>
      <c r="G328" s="512">
        <v>1064</v>
      </c>
      <c r="H328" s="512">
        <v>0.99906103286384973</v>
      </c>
      <c r="I328" s="512">
        <v>1064</v>
      </c>
      <c r="J328" s="512">
        <v>1</v>
      </c>
      <c r="K328" s="512">
        <v>1065</v>
      </c>
      <c r="L328" s="512">
        <v>1</v>
      </c>
      <c r="M328" s="512">
        <v>1065</v>
      </c>
      <c r="N328" s="512"/>
      <c r="O328" s="512"/>
      <c r="P328" s="549"/>
      <c r="Q328" s="513"/>
    </row>
    <row r="329" spans="1:17" ht="14.4" customHeight="1" x14ac:dyDescent="0.3">
      <c r="A329" s="507" t="s">
        <v>1485</v>
      </c>
      <c r="B329" s="508" t="s">
        <v>1371</v>
      </c>
      <c r="C329" s="508" t="s">
        <v>1351</v>
      </c>
      <c r="D329" s="508" t="s">
        <v>1439</v>
      </c>
      <c r="E329" s="508" t="s">
        <v>1440</v>
      </c>
      <c r="F329" s="512"/>
      <c r="G329" s="512"/>
      <c r="H329" s="512"/>
      <c r="I329" s="512"/>
      <c r="J329" s="512"/>
      <c r="K329" s="512"/>
      <c r="L329" s="512"/>
      <c r="M329" s="512"/>
      <c r="N329" s="512">
        <v>1</v>
      </c>
      <c r="O329" s="512">
        <v>302</v>
      </c>
      <c r="P329" s="549"/>
      <c r="Q329" s="513">
        <v>302</v>
      </c>
    </row>
    <row r="330" spans="1:17" ht="14.4" customHeight="1" x14ac:dyDescent="0.3">
      <c r="A330" s="507" t="s">
        <v>1486</v>
      </c>
      <c r="B330" s="508" t="s">
        <v>1371</v>
      </c>
      <c r="C330" s="508" t="s">
        <v>1351</v>
      </c>
      <c r="D330" s="508" t="s">
        <v>1375</v>
      </c>
      <c r="E330" s="508" t="s">
        <v>1376</v>
      </c>
      <c r="F330" s="512">
        <v>6</v>
      </c>
      <c r="G330" s="512">
        <v>1266</v>
      </c>
      <c r="H330" s="512">
        <v>1</v>
      </c>
      <c r="I330" s="512">
        <v>211</v>
      </c>
      <c r="J330" s="512">
        <v>6</v>
      </c>
      <c r="K330" s="512">
        <v>1266</v>
      </c>
      <c r="L330" s="512">
        <v>1</v>
      </c>
      <c r="M330" s="512">
        <v>211</v>
      </c>
      <c r="N330" s="512">
        <v>6</v>
      </c>
      <c r="O330" s="512">
        <v>1272</v>
      </c>
      <c r="P330" s="549">
        <v>1.0047393364928909</v>
      </c>
      <c r="Q330" s="513">
        <v>212</v>
      </c>
    </row>
    <row r="331" spans="1:17" ht="14.4" customHeight="1" x14ac:dyDescent="0.3">
      <c r="A331" s="507" t="s">
        <v>1486</v>
      </c>
      <c r="B331" s="508" t="s">
        <v>1371</v>
      </c>
      <c r="C331" s="508" t="s">
        <v>1351</v>
      </c>
      <c r="D331" s="508" t="s">
        <v>1378</v>
      </c>
      <c r="E331" s="508" t="s">
        <v>1379</v>
      </c>
      <c r="F331" s="512">
        <v>40</v>
      </c>
      <c r="G331" s="512">
        <v>12040</v>
      </c>
      <c r="H331" s="512">
        <v>0.60606060606060608</v>
      </c>
      <c r="I331" s="512">
        <v>301</v>
      </c>
      <c r="J331" s="512">
        <v>66</v>
      </c>
      <c r="K331" s="512">
        <v>19866</v>
      </c>
      <c r="L331" s="512">
        <v>1</v>
      </c>
      <c r="M331" s="512">
        <v>301</v>
      </c>
      <c r="N331" s="512">
        <v>32</v>
      </c>
      <c r="O331" s="512">
        <v>9664</v>
      </c>
      <c r="P331" s="549">
        <v>0.48645927715695159</v>
      </c>
      <c r="Q331" s="513">
        <v>302</v>
      </c>
    </row>
    <row r="332" spans="1:17" ht="14.4" customHeight="1" x14ac:dyDescent="0.3">
      <c r="A332" s="507" t="s">
        <v>1486</v>
      </c>
      <c r="B332" s="508" t="s">
        <v>1371</v>
      </c>
      <c r="C332" s="508" t="s">
        <v>1351</v>
      </c>
      <c r="D332" s="508" t="s">
        <v>1380</v>
      </c>
      <c r="E332" s="508" t="s">
        <v>1382</v>
      </c>
      <c r="F332" s="512"/>
      <c r="G332" s="512"/>
      <c r="H332" s="512"/>
      <c r="I332" s="512"/>
      <c r="J332" s="512">
        <v>3</v>
      </c>
      <c r="K332" s="512">
        <v>297</v>
      </c>
      <c r="L332" s="512">
        <v>1</v>
      </c>
      <c r="M332" s="512">
        <v>99</v>
      </c>
      <c r="N332" s="512"/>
      <c r="O332" s="512"/>
      <c r="P332" s="549"/>
      <c r="Q332" s="513"/>
    </row>
    <row r="333" spans="1:17" ht="14.4" customHeight="1" x14ac:dyDescent="0.3">
      <c r="A333" s="507" t="s">
        <v>1486</v>
      </c>
      <c r="B333" s="508" t="s">
        <v>1371</v>
      </c>
      <c r="C333" s="508" t="s">
        <v>1351</v>
      </c>
      <c r="D333" s="508" t="s">
        <v>1385</v>
      </c>
      <c r="E333" s="508" t="s">
        <v>1386</v>
      </c>
      <c r="F333" s="512">
        <v>18</v>
      </c>
      <c r="G333" s="512">
        <v>2466</v>
      </c>
      <c r="H333" s="512">
        <v>1.3846153846153846</v>
      </c>
      <c r="I333" s="512">
        <v>137</v>
      </c>
      <c r="J333" s="512">
        <v>13</v>
      </c>
      <c r="K333" s="512">
        <v>1781</v>
      </c>
      <c r="L333" s="512">
        <v>1</v>
      </c>
      <c r="M333" s="512">
        <v>137</v>
      </c>
      <c r="N333" s="512">
        <v>22</v>
      </c>
      <c r="O333" s="512">
        <v>3014</v>
      </c>
      <c r="P333" s="549">
        <v>1.6923076923076923</v>
      </c>
      <c r="Q333" s="513">
        <v>137</v>
      </c>
    </row>
    <row r="334" spans="1:17" ht="14.4" customHeight="1" x14ac:dyDescent="0.3">
      <c r="A334" s="507" t="s">
        <v>1486</v>
      </c>
      <c r="B334" s="508" t="s">
        <v>1371</v>
      </c>
      <c r="C334" s="508" t="s">
        <v>1351</v>
      </c>
      <c r="D334" s="508" t="s">
        <v>1388</v>
      </c>
      <c r="E334" s="508" t="s">
        <v>1389</v>
      </c>
      <c r="F334" s="512"/>
      <c r="G334" s="512"/>
      <c r="H334" s="512"/>
      <c r="I334" s="512"/>
      <c r="J334" s="512">
        <v>1</v>
      </c>
      <c r="K334" s="512">
        <v>639</v>
      </c>
      <c r="L334" s="512">
        <v>1</v>
      </c>
      <c r="M334" s="512">
        <v>639</v>
      </c>
      <c r="N334" s="512">
        <v>1</v>
      </c>
      <c r="O334" s="512">
        <v>640</v>
      </c>
      <c r="P334" s="549">
        <v>1.0015649452269171</v>
      </c>
      <c r="Q334" s="513">
        <v>640</v>
      </c>
    </row>
    <row r="335" spans="1:17" ht="14.4" customHeight="1" x14ac:dyDescent="0.3">
      <c r="A335" s="507" t="s">
        <v>1486</v>
      </c>
      <c r="B335" s="508" t="s">
        <v>1371</v>
      </c>
      <c r="C335" s="508" t="s">
        <v>1351</v>
      </c>
      <c r="D335" s="508" t="s">
        <v>1393</v>
      </c>
      <c r="E335" s="508" t="s">
        <v>1394</v>
      </c>
      <c r="F335" s="512">
        <v>1</v>
      </c>
      <c r="G335" s="512">
        <v>173</v>
      </c>
      <c r="H335" s="512">
        <v>0.5</v>
      </c>
      <c r="I335" s="512">
        <v>173</v>
      </c>
      <c r="J335" s="512">
        <v>2</v>
      </c>
      <c r="K335" s="512">
        <v>346</v>
      </c>
      <c r="L335" s="512">
        <v>1</v>
      </c>
      <c r="M335" s="512">
        <v>173</v>
      </c>
      <c r="N335" s="512">
        <v>1</v>
      </c>
      <c r="O335" s="512">
        <v>174</v>
      </c>
      <c r="P335" s="549">
        <v>0.50289017341040465</v>
      </c>
      <c r="Q335" s="513">
        <v>174</v>
      </c>
    </row>
    <row r="336" spans="1:17" ht="14.4" customHeight="1" x14ac:dyDescent="0.3">
      <c r="A336" s="507" t="s">
        <v>1486</v>
      </c>
      <c r="B336" s="508" t="s">
        <v>1371</v>
      </c>
      <c r="C336" s="508" t="s">
        <v>1351</v>
      </c>
      <c r="D336" s="508" t="s">
        <v>1397</v>
      </c>
      <c r="E336" s="508" t="s">
        <v>1398</v>
      </c>
      <c r="F336" s="512">
        <v>22</v>
      </c>
      <c r="G336" s="512">
        <v>374</v>
      </c>
      <c r="H336" s="512"/>
      <c r="I336" s="512">
        <v>17</v>
      </c>
      <c r="J336" s="512"/>
      <c r="K336" s="512"/>
      <c r="L336" s="512"/>
      <c r="M336" s="512"/>
      <c r="N336" s="512">
        <v>25</v>
      </c>
      <c r="O336" s="512">
        <v>425</v>
      </c>
      <c r="P336" s="549"/>
      <c r="Q336" s="513">
        <v>17</v>
      </c>
    </row>
    <row r="337" spans="1:17" ht="14.4" customHeight="1" x14ac:dyDescent="0.3">
      <c r="A337" s="507" t="s">
        <v>1486</v>
      </c>
      <c r="B337" s="508" t="s">
        <v>1371</v>
      </c>
      <c r="C337" s="508" t="s">
        <v>1351</v>
      </c>
      <c r="D337" s="508" t="s">
        <v>1400</v>
      </c>
      <c r="E337" s="508" t="s">
        <v>1401</v>
      </c>
      <c r="F337" s="512"/>
      <c r="G337" s="512"/>
      <c r="H337" s="512"/>
      <c r="I337" s="512"/>
      <c r="J337" s="512"/>
      <c r="K337" s="512"/>
      <c r="L337" s="512"/>
      <c r="M337" s="512"/>
      <c r="N337" s="512">
        <v>1</v>
      </c>
      <c r="O337" s="512">
        <v>274</v>
      </c>
      <c r="P337" s="549"/>
      <c r="Q337" s="513">
        <v>274</v>
      </c>
    </row>
    <row r="338" spans="1:17" ht="14.4" customHeight="1" x14ac:dyDescent="0.3">
      <c r="A338" s="507" t="s">
        <v>1486</v>
      </c>
      <c r="B338" s="508" t="s">
        <v>1371</v>
      </c>
      <c r="C338" s="508" t="s">
        <v>1351</v>
      </c>
      <c r="D338" s="508" t="s">
        <v>1400</v>
      </c>
      <c r="E338" s="508" t="s">
        <v>1402</v>
      </c>
      <c r="F338" s="512">
        <v>2</v>
      </c>
      <c r="G338" s="512">
        <v>546</v>
      </c>
      <c r="H338" s="512"/>
      <c r="I338" s="512">
        <v>273</v>
      </c>
      <c r="J338" s="512"/>
      <c r="K338" s="512"/>
      <c r="L338" s="512"/>
      <c r="M338" s="512"/>
      <c r="N338" s="512">
        <v>2</v>
      </c>
      <c r="O338" s="512">
        <v>548</v>
      </c>
      <c r="P338" s="549"/>
      <c r="Q338" s="513">
        <v>274</v>
      </c>
    </row>
    <row r="339" spans="1:17" ht="14.4" customHeight="1" x14ac:dyDescent="0.3">
      <c r="A339" s="507" t="s">
        <v>1486</v>
      </c>
      <c r="B339" s="508" t="s">
        <v>1371</v>
      </c>
      <c r="C339" s="508" t="s">
        <v>1351</v>
      </c>
      <c r="D339" s="508" t="s">
        <v>1403</v>
      </c>
      <c r="E339" s="508" t="s">
        <v>1404</v>
      </c>
      <c r="F339" s="512">
        <v>2</v>
      </c>
      <c r="G339" s="512">
        <v>284</v>
      </c>
      <c r="H339" s="512">
        <v>0.66666666666666663</v>
      </c>
      <c r="I339" s="512">
        <v>142</v>
      </c>
      <c r="J339" s="512">
        <v>3</v>
      </c>
      <c r="K339" s="512">
        <v>426</v>
      </c>
      <c r="L339" s="512">
        <v>1</v>
      </c>
      <c r="M339" s="512">
        <v>142</v>
      </c>
      <c r="N339" s="512">
        <v>3</v>
      </c>
      <c r="O339" s="512">
        <v>426</v>
      </c>
      <c r="P339" s="549">
        <v>1</v>
      </c>
      <c r="Q339" s="513">
        <v>142</v>
      </c>
    </row>
    <row r="340" spans="1:17" ht="14.4" customHeight="1" x14ac:dyDescent="0.3">
      <c r="A340" s="507" t="s">
        <v>1486</v>
      </c>
      <c r="B340" s="508" t="s">
        <v>1371</v>
      </c>
      <c r="C340" s="508" t="s">
        <v>1351</v>
      </c>
      <c r="D340" s="508" t="s">
        <v>1405</v>
      </c>
      <c r="E340" s="508" t="s">
        <v>1404</v>
      </c>
      <c r="F340" s="512">
        <v>18</v>
      </c>
      <c r="G340" s="512">
        <v>1404</v>
      </c>
      <c r="H340" s="512">
        <v>1.3846153846153846</v>
      </c>
      <c r="I340" s="512">
        <v>78</v>
      </c>
      <c r="J340" s="512">
        <v>13</v>
      </c>
      <c r="K340" s="512">
        <v>1014</v>
      </c>
      <c r="L340" s="512">
        <v>1</v>
      </c>
      <c r="M340" s="512">
        <v>78</v>
      </c>
      <c r="N340" s="512">
        <v>22</v>
      </c>
      <c r="O340" s="512">
        <v>1716</v>
      </c>
      <c r="P340" s="549">
        <v>1.6923076923076923</v>
      </c>
      <c r="Q340" s="513">
        <v>78</v>
      </c>
    </row>
    <row r="341" spans="1:17" ht="14.4" customHeight="1" x14ac:dyDescent="0.3">
      <c r="A341" s="507" t="s">
        <v>1486</v>
      </c>
      <c r="B341" s="508" t="s">
        <v>1371</v>
      </c>
      <c r="C341" s="508" t="s">
        <v>1351</v>
      </c>
      <c r="D341" s="508" t="s">
        <v>1406</v>
      </c>
      <c r="E341" s="508" t="s">
        <v>1407</v>
      </c>
      <c r="F341" s="512">
        <v>2</v>
      </c>
      <c r="G341" s="512">
        <v>626</v>
      </c>
      <c r="H341" s="512">
        <v>0.66454352441613584</v>
      </c>
      <c r="I341" s="512">
        <v>313</v>
      </c>
      <c r="J341" s="512">
        <v>3</v>
      </c>
      <c r="K341" s="512">
        <v>942</v>
      </c>
      <c r="L341" s="512">
        <v>1</v>
      </c>
      <c r="M341" s="512">
        <v>314</v>
      </c>
      <c r="N341" s="512">
        <v>3</v>
      </c>
      <c r="O341" s="512">
        <v>942</v>
      </c>
      <c r="P341" s="549">
        <v>1</v>
      </c>
      <c r="Q341" s="513">
        <v>314</v>
      </c>
    </row>
    <row r="342" spans="1:17" ht="14.4" customHeight="1" x14ac:dyDescent="0.3">
      <c r="A342" s="507" t="s">
        <v>1486</v>
      </c>
      <c r="B342" s="508" t="s">
        <v>1371</v>
      </c>
      <c r="C342" s="508" t="s">
        <v>1351</v>
      </c>
      <c r="D342" s="508" t="s">
        <v>1410</v>
      </c>
      <c r="E342" s="508" t="s">
        <v>1411</v>
      </c>
      <c r="F342" s="512">
        <v>14</v>
      </c>
      <c r="G342" s="512">
        <v>2282</v>
      </c>
      <c r="H342" s="512">
        <v>0.93333333333333335</v>
      </c>
      <c r="I342" s="512">
        <v>163</v>
      </c>
      <c r="J342" s="512">
        <v>15</v>
      </c>
      <c r="K342" s="512">
        <v>2445</v>
      </c>
      <c r="L342" s="512">
        <v>1</v>
      </c>
      <c r="M342" s="512">
        <v>163</v>
      </c>
      <c r="N342" s="512">
        <v>23</v>
      </c>
      <c r="O342" s="512">
        <v>3749</v>
      </c>
      <c r="P342" s="549">
        <v>1.5333333333333334</v>
      </c>
      <c r="Q342" s="513">
        <v>163</v>
      </c>
    </row>
    <row r="343" spans="1:17" ht="14.4" customHeight="1" x14ac:dyDescent="0.3">
      <c r="A343" s="507" t="s">
        <v>1486</v>
      </c>
      <c r="B343" s="508" t="s">
        <v>1371</v>
      </c>
      <c r="C343" s="508" t="s">
        <v>1351</v>
      </c>
      <c r="D343" s="508" t="s">
        <v>1410</v>
      </c>
      <c r="E343" s="508" t="s">
        <v>1412</v>
      </c>
      <c r="F343" s="512"/>
      <c r="G343" s="512"/>
      <c r="H343" s="512"/>
      <c r="I343" s="512"/>
      <c r="J343" s="512">
        <v>1</v>
      </c>
      <c r="K343" s="512">
        <v>163</v>
      </c>
      <c r="L343" s="512">
        <v>1</v>
      </c>
      <c r="M343" s="512">
        <v>163</v>
      </c>
      <c r="N343" s="512"/>
      <c r="O343" s="512"/>
      <c r="P343" s="549"/>
      <c r="Q343" s="513"/>
    </row>
    <row r="344" spans="1:17" ht="14.4" customHeight="1" x14ac:dyDescent="0.3">
      <c r="A344" s="507" t="s">
        <v>1486</v>
      </c>
      <c r="B344" s="508" t="s">
        <v>1371</v>
      </c>
      <c r="C344" s="508" t="s">
        <v>1351</v>
      </c>
      <c r="D344" s="508" t="s">
        <v>1416</v>
      </c>
      <c r="E344" s="508" t="s">
        <v>1376</v>
      </c>
      <c r="F344" s="512">
        <v>44</v>
      </c>
      <c r="G344" s="512">
        <v>3168</v>
      </c>
      <c r="H344" s="512">
        <v>1</v>
      </c>
      <c r="I344" s="512">
        <v>72</v>
      </c>
      <c r="J344" s="512">
        <v>44</v>
      </c>
      <c r="K344" s="512">
        <v>3168</v>
      </c>
      <c r="L344" s="512">
        <v>1</v>
      </c>
      <c r="M344" s="512">
        <v>72</v>
      </c>
      <c r="N344" s="512">
        <v>52</v>
      </c>
      <c r="O344" s="512">
        <v>3744</v>
      </c>
      <c r="P344" s="549">
        <v>1.1818181818181819</v>
      </c>
      <c r="Q344" s="513">
        <v>72</v>
      </c>
    </row>
    <row r="345" spans="1:17" ht="14.4" customHeight="1" x14ac:dyDescent="0.3">
      <c r="A345" s="507" t="s">
        <v>1486</v>
      </c>
      <c r="B345" s="508" t="s">
        <v>1371</v>
      </c>
      <c r="C345" s="508" t="s">
        <v>1351</v>
      </c>
      <c r="D345" s="508" t="s">
        <v>1425</v>
      </c>
      <c r="E345" s="508" t="s">
        <v>1426</v>
      </c>
      <c r="F345" s="512">
        <v>3</v>
      </c>
      <c r="G345" s="512">
        <v>3633</v>
      </c>
      <c r="H345" s="512">
        <v>0.6</v>
      </c>
      <c r="I345" s="512">
        <v>1211</v>
      </c>
      <c r="J345" s="512">
        <v>5</v>
      </c>
      <c r="K345" s="512">
        <v>6055</v>
      </c>
      <c r="L345" s="512">
        <v>1</v>
      </c>
      <c r="M345" s="512">
        <v>1211</v>
      </c>
      <c r="N345" s="512">
        <v>2</v>
      </c>
      <c r="O345" s="512">
        <v>2424</v>
      </c>
      <c r="P345" s="549">
        <v>0.40033030553261767</v>
      </c>
      <c r="Q345" s="513">
        <v>1212</v>
      </c>
    </row>
    <row r="346" spans="1:17" ht="14.4" customHeight="1" x14ac:dyDescent="0.3">
      <c r="A346" s="507" t="s">
        <v>1486</v>
      </c>
      <c r="B346" s="508" t="s">
        <v>1371</v>
      </c>
      <c r="C346" s="508" t="s">
        <v>1351</v>
      </c>
      <c r="D346" s="508" t="s">
        <v>1427</v>
      </c>
      <c r="E346" s="508" t="s">
        <v>1429</v>
      </c>
      <c r="F346" s="512">
        <v>1</v>
      </c>
      <c r="G346" s="512">
        <v>114</v>
      </c>
      <c r="H346" s="512">
        <v>0.5</v>
      </c>
      <c r="I346" s="512">
        <v>114</v>
      </c>
      <c r="J346" s="512">
        <v>2</v>
      </c>
      <c r="K346" s="512">
        <v>228</v>
      </c>
      <c r="L346" s="512">
        <v>1</v>
      </c>
      <c r="M346" s="512">
        <v>114</v>
      </c>
      <c r="N346" s="512">
        <v>1</v>
      </c>
      <c r="O346" s="512">
        <v>115</v>
      </c>
      <c r="P346" s="549">
        <v>0.50438596491228072</v>
      </c>
      <c r="Q346" s="513">
        <v>115</v>
      </c>
    </row>
    <row r="347" spans="1:17" ht="14.4" customHeight="1" x14ac:dyDescent="0.3">
      <c r="A347" s="507" t="s">
        <v>1486</v>
      </c>
      <c r="B347" s="508" t="s">
        <v>1371</v>
      </c>
      <c r="C347" s="508" t="s">
        <v>1351</v>
      </c>
      <c r="D347" s="508" t="s">
        <v>1430</v>
      </c>
      <c r="E347" s="508" t="s">
        <v>1431</v>
      </c>
      <c r="F347" s="512"/>
      <c r="G347" s="512"/>
      <c r="H347" s="512"/>
      <c r="I347" s="512"/>
      <c r="J347" s="512">
        <v>1</v>
      </c>
      <c r="K347" s="512">
        <v>347</v>
      </c>
      <c r="L347" s="512">
        <v>1</v>
      </c>
      <c r="M347" s="512">
        <v>347</v>
      </c>
      <c r="N347" s="512"/>
      <c r="O347" s="512"/>
      <c r="P347" s="549"/>
      <c r="Q347" s="513"/>
    </row>
    <row r="348" spans="1:17" ht="14.4" customHeight="1" x14ac:dyDescent="0.3">
      <c r="A348" s="507" t="s">
        <v>1486</v>
      </c>
      <c r="B348" s="508" t="s">
        <v>1371</v>
      </c>
      <c r="C348" s="508" t="s">
        <v>1351</v>
      </c>
      <c r="D348" s="508" t="s">
        <v>1439</v>
      </c>
      <c r="E348" s="508" t="s">
        <v>1440</v>
      </c>
      <c r="F348" s="512"/>
      <c r="G348" s="512"/>
      <c r="H348" s="512"/>
      <c r="I348" s="512"/>
      <c r="J348" s="512">
        <v>1</v>
      </c>
      <c r="K348" s="512">
        <v>302</v>
      </c>
      <c r="L348" s="512">
        <v>1</v>
      </c>
      <c r="M348" s="512">
        <v>302</v>
      </c>
      <c r="N348" s="512"/>
      <c r="O348" s="512"/>
      <c r="P348" s="549"/>
      <c r="Q348" s="513"/>
    </row>
    <row r="349" spans="1:17" ht="14.4" customHeight="1" x14ac:dyDescent="0.3">
      <c r="A349" s="507" t="s">
        <v>1487</v>
      </c>
      <c r="B349" s="508" t="s">
        <v>1371</v>
      </c>
      <c r="C349" s="508" t="s">
        <v>1351</v>
      </c>
      <c r="D349" s="508" t="s">
        <v>1375</v>
      </c>
      <c r="E349" s="508" t="s">
        <v>1376</v>
      </c>
      <c r="F349" s="512">
        <v>1</v>
      </c>
      <c r="G349" s="512">
        <v>211</v>
      </c>
      <c r="H349" s="512"/>
      <c r="I349" s="512">
        <v>211</v>
      </c>
      <c r="J349" s="512"/>
      <c r="K349" s="512"/>
      <c r="L349" s="512"/>
      <c r="M349" s="512"/>
      <c r="N349" s="512"/>
      <c r="O349" s="512"/>
      <c r="P349" s="549"/>
      <c r="Q349" s="513"/>
    </row>
    <row r="350" spans="1:17" ht="14.4" customHeight="1" x14ac:dyDescent="0.3">
      <c r="A350" s="507" t="s">
        <v>1487</v>
      </c>
      <c r="B350" s="508" t="s">
        <v>1371</v>
      </c>
      <c r="C350" s="508" t="s">
        <v>1351</v>
      </c>
      <c r="D350" s="508" t="s">
        <v>1385</v>
      </c>
      <c r="E350" s="508" t="s">
        <v>1386</v>
      </c>
      <c r="F350" s="512">
        <v>2</v>
      </c>
      <c r="G350" s="512">
        <v>274</v>
      </c>
      <c r="H350" s="512"/>
      <c r="I350" s="512">
        <v>137</v>
      </c>
      <c r="J350" s="512"/>
      <c r="K350" s="512"/>
      <c r="L350" s="512"/>
      <c r="M350" s="512"/>
      <c r="N350" s="512">
        <v>1</v>
      </c>
      <c r="O350" s="512">
        <v>137</v>
      </c>
      <c r="P350" s="549"/>
      <c r="Q350" s="513">
        <v>137</v>
      </c>
    </row>
    <row r="351" spans="1:17" ht="14.4" customHeight="1" x14ac:dyDescent="0.3">
      <c r="A351" s="507" t="s">
        <v>1487</v>
      </c>
      <c r="B351" s="508" t="s">
        <v>1371</v>
      </c>
      <c r="C351" s="508" t="s">
        <v>1351</v>
      </c>
      <c r="D351" s="508" t="s">
        <v>1397</v>
      </c>
      <c r="E351" s="508" t="s">
        <v>1398</v>
      </c>
      <c r="F351" s="512">
        <v>2</v>
      </c>
      <c r="G351" s="512">
        <v>34</v>
      </c>
      <c r="H351" s="512"/>
      <c r="I351" s="512">
        <v>17</v>
      </c>
      <c r="J351" s="512"/>
      <c r="K351" s="512"/>
      <c r="L351" s="512"/>
      <c r="M351" s="512"/>
      <c r="N351" s="512">
        <v>1</v>
      </c>
      <c r="O351" s="512">
        <v>17</v>
      </c>
      <c r="P351" s="549"/>
      <c r="Q351" s="513">
        <v>17</v>
      </c>
    </row>
    <row r="352" spans="1:17" ht="14.4" customHeight="1" x14ac:dyDescent="0.3">
      <c r="A352" s="507" t="s">
        <v>1487</v>
      </c>
      <c r="B352" s="508" t="s">
        <v>1371</v>
      </c>
      <c r="C352" s="508" t="s">
        <v>1351</v>
      </c>
      <c r="D352" s="508" t="s">
        <v>1405</v>
      </c>
      <c r="E352" s="508" t="s">
        <v>1404</v>
      </c>
      <c r="F352" s="512">
        <v>2</v>
      </c>
      <c r="G352" s="512">
        <v>156</v>
      </c>
      <c r="H352" s="512"/>
      <c r="I352" s="512">
        <v>78</v>
      </c>
      <c r="J352" s="512"/>
      <c r="K352" s="512"/>
      <c r="L352" s="512"/>
      <c r="M352" s="512"/>
      <c r="N352" s="512">
        <v>1</v>
      </c>
      <c r="O352" s="512">
        <v>78</v>
      </c>
      <c r="P352" s="549"/>
      <c r="Q352" s="513">
        <v>78</v>
      </c>
    </row>
    <row r="353" spans="1:17" ht="14.4" customHeight="1" x14ac:dyDescent="0.3">
      <c r="A353" s="507" t="s">
        <v>1487</v>
      </c>
      <c r="B353" s="508" t="s">
        <v>1371</v>
      </c>
      <c r="C353" s="508" t="s">
        <v>1351</v>
      </c>
      <c r="D353" s="508" t="s">
        <v>1410</v>
      </c>
      <c r="E353" s="508" t="s">
        <v>1411</v>
      </c>
      <c r="F353" s="512">
        <v>2</v>
      </c>
      <c r="G353" s="512">
        <v>326</v>
      </c>
      <c r="H353" s="512"/>
      <c r="I353" s="512">
        <v>163</v>
      </c>
      <c r="J353" s="512"/>
      <c r="K353" s="512"/>
      <c r="L353" s="512"/>
      <c r="M353" s="512"/>
      <c r="N353" s="512">
        <v>2</v>
      </c>
      <c r="O353" s="512">
        <v>326</v>
      </c>
      <c r="P353" s="549"/>
      <c r="Q353" s="513">
        <v>163</v>
      </c>
    </row>
    <row r="354" spans="1:17" ht="14.4" customHeight="1" x14ac:dyDescent="0.3">
      <c r="A354" s="507" t="s">
        <v>1487</v>
      </c>
      <c r="B354" s="508" t="s">
        <v>1371</v>
      </c>
      <c r="C354" s="508" t="s">
        <v>1351</v>
      </c>
      <c r="D354" s="508" t="s">
        <v>1416</v>
      </c>
      <c r="E354" s="508" t="s">
        <v>1376</v>
      </c>
      <c r="F354" s="512">
        <v>5</v>
      </c>
      <c r="G354" s="512">
        <v>360</v>
      </c>
      <c r="H354" s="512"/>
      <c r="I354" s="512">
        <v>72</v>
      </c>
      <c r="J354" s="512"/>
      <c r="K354" s="512"/>
      <c r="L354" s="512"/>
      <c r="M354" s="512"/>
      <c r="N354" s="512">
        <v>1</v>
      </c>
      <c r="O354" s="512">
        <v>72</v>
      </c>
      <c r="P354" s="549"/>
      <c r="Q354" s="513">
        <v>72</v>
      </c>
    </row>
    <row r="355" spans="1:17" ht="14.4" customHeight="1" x14ac:dyDescent="0.3">
      <c r="A355" s="507" t="s">
        <v>1488</v>
      </c>
      <c r="B355" s="508" t="s">
        <v>1371</v>
      </c>
      <c r="C355" s="508" t="s">
        <v>1351</v>
      </c>
      <c r="D355" s="508" t="s">
        <v>1375</v>
      </c>
      <c r="E355" s="508" t="s">
        <v>1376</v>
      </c>
      <c r="F355" s="512">
        <v>38</v>
      </c>
      <c r="G355" s="512">
        <v>8018</v>
      </c>
      <c r="H355" s="512">
        <v>0.95</v>
      </c>
      <c r="I355" s="512">
        <v>211</v>
      </c>
      <c r="J355" s="512">
        <v>40</v>
      </c>
      <c r="K355" s="512">
        <v>8440</v>
      </c>
      <c r="L355" s="512">
        <v>1</v>
      </c>
      <c r="M355" s="512">
        <v>211</v>
      </c>
      <c r="N355" s="512">
        <v>27</v>
      </c>
      <c r="O355" s="512">
        <v>5724</v>
      </c>
      <c r="P355" s="549">
        <v>0.67819905213270137</v>
      </c>
      <c r="Q355" s="513">
        <v>212</v>
      </c>
    </row>
    <row r="356" spans="1:17" ht="14.4" customHeight="1" x14ac:dyDescent="0.3">
      <c r="A356" s="507" t="s">
        <v>1488</v>
      </c>
      <c r="B356" s="508" t="s">
        <v>1371</v>
      </c>
      <c r="C356" s="508" t="s">
        <v>1351</v>
      </c>
      <c r="D356" s="508" t="s">
        <v>1377</v>
      </c>
      <c r="E356" s="508" t="s">
        <v>1376</v>
      </c>
      <c r="F356" s="512">
        <v>1</v>
      </c>
      <c r="G356" s="512">
        <v>87</v>
      </c>
      <c r="H356" s="512"/>
      <c r="I356" s="512">
        <v>87</v>
      </c>
      <c r="J356" s="512"/>
      <c r="K356" s="512"/>
      <c r="L356" s="512"/>
      <c r="M356" s="512"/>
      <c r="N356" s="512">
        <v>1</v>
      </c>
      <c r="O356" s="512">
        <v>87</v>
      </c>
      <c r="P356" s="549"/>
      <c r="Q356" s="513">
        <v>87</v>
      </c>
    </row>
    <row r="357" spans="1:17" ht="14.4" customHeight="1" x14ac:dyDescent="0.3">
      <c r="A357" s="507" t="s">
        <v>1488</v>
      </c>
      <c r="B357" s="508" t="s">
        <v>1371</v>
      </c>
      <c r="C357" s="508" t="s">
        <v>1351</v>
      </c>
      <c r="D357" s="508" t="s">
        <v>1378</v>
      </c>
      <c r="E357" s="508" t="s">
        <v>1379</v>
      </c>
      <c r="F357" s="512">
        <v>132</v>
      </c>
      <c r="G357" s="512">
        <v>39732</v>
      </c>
      <c r="H357" s="512">
        <v>0.72527472527472525</v>
      </c>
      <c r="I357" s="512">
        <v>301</v>
      </c>
      <c r="J357" s="512">
        <v>182</v>
      </c>
      <c r="K357" s="512">
        <v>54782</v>
      </c>
      <c r="L357" s="512">
        <v>1</v>
      </c>
      <c r="M357" s="512">
        <v>301</v>
      </c>
      <c r="N357" s="512">
        <v>272</v>
      </c>
      <c r="O357" s="512">
        <v>82144</v>
      </c>
      <c r="P357" s="549">
        <v>1.4994706290387354</v>
      </c>
      <c r="Q357" s="513">
        <v>302</v>
      </c>
    </row>
    <row r="358" spans="1:17" ht="14.4" customHeight="1" x14ac:dyDescent="0.3">
      <c r="A358" s="507" t="s">
        <v>1488</v>
      </c>
      <c r="B358" s="508" t="s">
        <v>1371</v>
      </c>
      <c r="C358" s="508" t="s">
        <v>1351</v>
      </c>
      <c r="D358" s="508" t="s">
        <v>1380</v>
      </c>
      <c r="E358" s="508" t="s">
        <v>1382</v>
      </c>
      <c r="F358" s="512">
        <v>4</v>
      </c>
      <c r="G358" s="512">
        <v>396</v>
      </c>
      <c r="H358" s="512">
        <v>0.66666666666666663</v>
      </c>
      <c r="I358" s="512">
        <v>99</v>
      </c>
      <c r="J358" s="512">
        <v>6</v>
      </c>
      <c r="K358" s="512">
        <v>594</v>
      </c>
      <c r="L358" s="512">
        <v>1</v>
      </c>
      <c r="M358" s="512">
        <v>99</v>
      </c>
      <c r="N358" s="512">
        <v>9</v>
      </c>
      <c r="O358" s="512">
        <v>900</v>
      </c>
      <c r="P358" s="549">
        <v>1.5151515151515151</v>
      </c>
      <c r="Q358" s="513">
        <v>100</v>
      </c>
    </row>
    <row r="359" spans="1:17" ht="14.4" customHeight="1" x14ac:dyDescent="0.3">
      <c r="A359" s="507" t="s">
        <v>1488</v>
      </c>
      <c r="B359" s="508" t="s">
        <v>1371</v>
      </c>
      <c r="C359" s="508" t="s">
        <v>1351</v>
      </c>
      <c r="D359" s="508" t="s">
        <v>1383</v>
      </c>
      <c r="E359" s="508" t="s">
        <v>1384</v>
      </c>
      <c r="F359" s="512"/>
      <c r="G359" s="512"/>
      <c r="H359" s="512"/>
      <c r="I359" s="512"/>
      <c r="J359" s="512">
        <v>1</v>
      </c>
      <c r="K359" s="512">
        <v>232</v>
      </c>
      <c r="L359" s="512">
        <v>1</v>
      </c>
      <c r="M359" s="512">
        <v>232</v>
      </c>
      <c r="N359" s="512"/>
      <c r="O359" s="512"/>
      <c r="P359" s="549"/>
      <c r="Q359" s="513"/>
    </row>
    <row r="360" spans="1:17" ht="14.4" customHeight="1" x14ac:dyDescent="0.3">
      <c r="A360" s="507" t="s">
        <v>1488</v>
      </c>
      <c r="B360" s="508" t="s">
        <v>1371</v>
      </c>
      <c r="C360" s="508" t="s">
        <v>1351</v>
      </c>
      <c r="D360" s="508" t="s">
        <v>1385</v>
      </c>
      <c r="E360" s="508" t="s">
        <v>1386</v>
      </c>
      <c r="F360" s="512">
        <v>71</v>
      </c>
      <c r="G360" s="512">
        <v>9727</v>
      </c>
      <c r="H360" s="512">
        <v>0.80681818181818177</v>
      </c>
      <c r="I360" s="512">
        <v>137</v>
      </c>
      <c r="J360" s="512">
        <v>88</v>
      </c>
      <c r="K360" s="512">
        <v>12056</v>
      </c>
      <c r="L360" s="512">
        <v>1</v>
      </c>
      <c r="M360" s="512">
        <v>137</v>
      </c>
      <c r="N360" s="512">
        <v>82</v>
      </c>
      <c r="O360" s="512">
        <v>11234</v>
      </c>
      <c r="P360" s="549">
        <v>0.93181818181818177</v>
      </c>
      <c r="Q360" s="513">
        <v>137</v>
      </c>
    </row>
    <row r="361" spans="1:17" ht="14.4" customHeight="1" x14ac:dyDescent="0.3">
      <c r="A361" s="507" t="s">
        <v>1488</v>
      </c>
      <c r="B361" s="508" t="s">
        <v>1371</v>
      </c>
      <c r="C361" s="508" t="s">
        <v>1351</v>
      </c>
      <c r="D361" s="508" t="s">
        <v>1387</v>
      </c>
      <c r="E361" s="508" t="s">
        <v>1386</v>
      </c>
      <c r="F361" s="512">
        <v>1</v>
      </c>
      <c r="G361" s="512">
        <v>183</v>
      </c>
      <c r="H361" s="512"/>
      <c r="I361" s="512">
        <v>183</v>
      </c>
      <c r="J361" s="512"/>
      <c r="K361" s="512"/>
      <c r="L361" s="512"/>
      <c r="M361" s="512"/>
      <c r="N361" s="512">
        <v>1</v>
      </c>
      <c r="O361" s="512">
        <v>184</v>
      </c>
      <c r="P361" s="549"/>
      <c r="Q361" s="513">
        <v>184</v>
      </c>
    </row>
    <row r="362" spans="1:17" ht="14.4" customHeight="1" x14ac:dyDescent="0.3">
      <c r="A362" s="507" t="s">
        <v>1488</v>
      </c>
      <c r="B362" s="508" t="s">
        <v>1371</v>
      </c>
      <c r="C362" s="508" t="s">
        <v>1351</v>
      </c>
      <c r="D362" s="508" t="s">
        <v>1388</v>
      </c>
      <c r="E362" s="508" t="s">
        <v>1389</v>
      </c>
      <c r="F362" s="512">
        <v>1</v>
      </c>
      <c r="G362" s="512">
        <v>639</v>
      </c>
      <c r="H362" s="512">
        <v>1</v>
      </c>
      <c r="I362" s="512">
        <v>639</v>
      </c>
      <c r="J362" s="512">
        <v>1</v>
      </c>
      <c r="K362" s="512">
        <v>639</v>
      </c>
      <c r="L362" s="512">
        <v>1</v>
      </c>
      <c r="M362" s="512">
        <v>639</v>
      </c>
      <c r="N362" s="512"/>
      <c r="O362" s="512"/>
      <c r="P362" s="549"/>
      <c r="Q362" s="513"/>
    </row>
    <row r="363" spans="1:17" ht="14.4" customHeight="1" x14ac:dyDescent="0.3">
      <c r="A363" s="507" t="s">
        <v>1488</v>
      </c>
      <c r="B363" s="508" t="s">
        <v>1371</v>
      </c>
      <c r="C363" s="508" t="s">
        <v>1351</v>
      </c>
      <c r="D363" s="508" t="s">
        <v>1390</v>
      </c>
      <c r="E363" s="508" t="s">
        <v>1391</v>
      </c>
      <c r="F363" s="512"/>
      <c r="G363" s="512"/>
      <c r="H363" s="512"/>
      <c r="I363" s="512"/>
      <c r="J363" s="512"/>
      <c r="K363" s="512"/>
      <c r="L363" s="512"/>
      <c r="M363" s="512"/>
      <c r="N363" s="512">
        <v>1</v>
      </c>
      <c r="O363" s="512">
        <v>609</v>
      </c>
      <c r="P363" s="549"/>
      <c r="Q363" s="513">
        <v>609</v>
      </c>
    </row>
    <row r="364" spans="1:17" ht="14.4" customHeight="1" x14ac:dyDescent="0.3">
      <c r="A364" s="507" t="s">
        <v>1488</v>
      </c>
      <c r="B364" s="508" t="s">
        <v>1371</v>
      </c>
      <c r="C364" s="508" t="s">
        <v>1351</v>
      </c>
      <c r="D364" s="508" t="s">
        <v>1393</v>
      </c>
      <c r="E364" s="508" t="s">
        <v>1394</v>
      </c>
      <c r="F364" s="512">
        <v>4</v>
      </c>
      <c r="G364" s="512">
        <v>692</v>
      </c>
      <c r="H364" s="512">
        <v>0.33333333333333331</v>
      </c>
      <c r="I364" s="512">
        <v>173</v>
      </c>
      <c r="J364" s="512">
        <v>12</v>
      </c>
      <c r="K364" s="512">
        <v>2076</v>
      </c>
      <c r="L364" s="512">
        <v>1</v>
      </c>
      <c r="M364" s="512">
        <v>173</v>
      </c>
      <c r="N364" s="512">
        <v>10</v>
      </c>
      <c r="O364" s="512">
        <v>1740</v>
      </c>
      <c r="P364" s="549">
        <v>0.83815028901734101</v>
      </c>
      <c r="Q364" s="513">
        <v>174</v>
      </c>
    </row>
    <row r="365" spans="1:17" ht="14.4" customHeight="1" x14ac:dyDescent="0.3">
      <c r="A365" s="507" t="s">
        <v>1488</v>
      </c>
      <c r="B365" s="508" t="s">
        <v>1371</v>
      </c>
      <c r="C365" s="508" t="s">
        <v>1351</v>
      </c>
      <c r="D365" s="508" t="s">
        <v>1395</v>
      </c>
      <c r="E365" s="508" t="s">
        <v>1396</v>
      </c>
      <c r="F365" s="512"/>
      <c r="G365" s="512"/>
      <c r="H365" s="512"/>
      <c r="I365" s="512"/>
      <c r="J365" s="512">
        <v>1</v>
      </c>
      <c r="K365" s="512">
        <v>347</v>
      </c>
      <c r="L365" s="512">
        <v>1</v>
      </c>
      <c r="M365" s="512">
        <v>347</v>
      </c>
      <c r="N365" s="512">
        <v>2</v>
      </c>
      <c r="O365" s="512">
        <v>694</v>
      </c>
      <c r="P365" s="549">
        <v>2</v>
      </c>
      <c r="Q365" s="513">
        <v>347</v>
      </c>
    </row>
    <row r="366" spans="1:17" ht="14.4" customHeight="1" x14ac:dyDescent="0.3">
      <c r="A366" s="507" t="s">
        <v>1488</v>
      </c>
      <c r="B366" s="508" t="s">
        <v>1371</v>
      </c>
      <c r="C366" s="508" t="s">
        <v>1351</v>
      </c>
      <c r="D366" s="508" t="s">
        <v>1397</v>
      </c>
      <c r="E366" s="508" t="s">
        <v>1398</v>
      </c>
      <c r="F366" s="512">
        <v>155</v>
      </c>
      <c r="G366" s="512">
        <v>2635</v>
      </c>
      <c r="H366" s="512">
        <v>2.540983606557377</v>
      </c>
      <c r="I366" s="512">
        <v>17</v>
      </c>
      <c r="J366" s="512">
        <v>61</v>
      </c>
      <c r="K366" s="512">
        <v>1037</v>
      </c>
      <c r="L366" s="512">
        <v>1</v>
      </c>
      <c r="M366" s="512">
        <v>17</v>
      </c>
      <c r="N366" s="512">
        <v>134</v>
      </c>
      <c r="O366" s="512">
        <v>2278</v>
      </c>
      <c r="P366" s="549">
        <v>2.1967213114754101</v>
      </c>
      <c r="Q366" s="513">
        <v>17</v>
      </c>
    </row>
    <row r="367" spans="1:17" ht="14.4" customHeight="1" x14ac:dyDescent="0.3">
      <c r="A367" s="507" t="s">
        <v>1488</v>
      </c>
      <c r="B367" s="508" t="s">
        <v>1371</v>
      </c>
      <c r="C367" s="508" t="s">
        <v>1351</v>
      </c>
      <c r="D367" s="508" t="s">
        <v>1397</v>
      </c>
      <c r="E367" s="508" t="s">
        <v>1399</v>
      </c>
      <c r="F367" s="512"/>
      <c r="G367" s="512"/>
      <c r="H367" s="512"/>
      <c r="I367" s="512"/>
      <c r="J367" s="512">
        <v>1</v>
      </c>
      <c r="K367" s="512">
        <v>17</v>
      </c>
      <c r="L367" s="512">
        <v>1</v>
      </c>
      <c r="M367" s="512">
        <v>17</v>
      </c>
      <c r="N367" s="512"/>
      <c r="O367" s="512"/>
      <c r="P367" s="549"/>
      <c r="Q367" s="513"/>
    </row>
    <row r="368" spans="1:17" ht="14.4" customHeight="1" x14ac:dyDescent="0.3">
      <c r="A368" s="507" t="s">
        <v>1488</v>
      </c>
      <c r="B368" s="508" t="s">
        <v>1371</v>
      </c>
      <c r="C368" s="508" t="s">
        <v>1351</v>
      </c>
      <c r="D368" s="508" t="s">
        <v>1400</v>
      </c>
      <c r="E368" s="508" t="s">
        <v>1401</v>
      </c>
      <c r="F368" s="512"/>
      <c r="G368" s="512"/>
      <c r="H368" s="512"/>
      <c r="I368" s="512"/>
      <c r="J368" s="512"/>
      <c r="K368" s="512"/>
      <c r="L368" s="512"/>
      <c r="M368" s="512"/>
      <c r="N368" s="512">
        <v>1</v>
      </c>
      <c r="O368" s="512">
        <v>274</v>
      </c>
      <c r="P368" s="549"/>
      <c r="Q368" s="513">
        <v>274</v>
      </c>
    </row>
    <row r="369" spans="1:17" ht="14.4" customHeight="1" x14ac:dyDescent="0.3">
      <c r="A369" s="507" t="s">
        <v>1488</v>
      </c>
      <c r="B369" s="508" t="s">
        <v>1371</v>
      </c>
      <c r="C369" s="508" t="s">
        <v>1351</v>
      </c>
      <c r="D369" s="508" t="s">
        <v>1400</v>
      </c>
      <c r="E369" s="508" t="s">
        <v>1402</v>
      </c>
      <c r="F369" s="512">
        <v>12</v>
      </c>
      <c r="G369" s="512">
        <v>3276</v>
      </c>
      <c r="H369" s="512"/>
      <c r="I369" s="512">
        <v>273</v>
      </c>
      <c r="J369" s="512"/>
      <c r="K369" s="512"/>
      <c r="L369" s="512"/>
      <c r="M369" s="512"/>
      <c r="N369" s="512">
        <v>6</v>
      </c>
      <c r="O369" s="512">
        <v>1644</v>
      </c>
      <c r="P369" s="549"/>
      <c r="Q369" s="513">
        <v>274</v>
      </c>
    </row>
    <row r="370" spans="1:17" ht="14.4" customHeight="1" x14ac:dyDescent="0.3">
      <c r="A370" s="507" t="s">
        <v>1488</v>
      </c>
      <c r="B370" s="508" t="s">
        <v>1371</v>
      </c>
      <c r="C370" s="508" t="s">
        <v>1351</v>
      </c>
      <c r="D370" s="508" t="s">
        <v>1403</v>
      </c>
      <c r="E370" s="508" t="s">
        <v>1404</v>
      </c>
      <c r="F370" s="512">
        <v>14</v>
      </c>
      <c r="G370" s="512">
        <v>1988</v>
      </c>
      <c r="H370" s="512">
        <v>1.4</v>
      </c>
      <c r="I370" s="512">
        <v>142</v>
      </c>
      <c r="J370" s="512">
        <v>10</v>
      </c>
      <c r="K370" s="512">
        <v>1420</v>
      </c>
      <c r="L370" s="512">
        <v>1</v>
      </c>
      <c r="M370" s="512">
        <v>142</v>
      </c>
      <c r="N370" s="512">
        <v>8</v>
      </c>
      <c r="O370" s="512">
        <v>1136</v>
      </c>
      <c r="P370" s="549">
        <v>0.8</v>
      </c>
      <c r="Q370" s="513">
        <v>142</v>
      </c>
    </row>
    <row r="371" spans="1:17" ht="14.4" customHeight="1" x14ac:dyDescent="0.3">
      <c r="A371" s="507" t="s">
        <v>1488</v>
      </c>
      <c r="B371" s="508" t="s">
        <v>1371</v>
      </c>
      <c r="C371" s="508" t="s">
        <v>1351</v>
      </c>
      <c r="D371" s="508" t="s">
        <v>1405</v>
      </c>
      <c r="E371" s="508" t="s">
        <v>1404</v>
      </c>
      <c r="F371" s="512">
        <v>70</v>
      </c>
      <c r="G371" s="512">
        <v>5460</v>
      </c>
      <c r="H371" s="512">
        <v>0.8045977011494253</v>
      </c>
      <c r="I371" s="512">
        <v>78</v>
      </c>
      <c r="J371" s="512">
        <v>87</v>
      </c>
      <c r="K371" s="512">
        <v>6786</v>
      </c>
      <c r="L371" s="512">
        <v>1</v>
      </c>
      <c r="M371" s="512">
        <v>78</v>
      </c>
      <c r="N371" s="512">
        <v>82</v>
      </c>
      <c r="O371" s="512">
        <v>6396</v>
      </c>
      <c r="P371" s="549">
        <v>0.94252873563218387</v>
      </c>
      <c r="Q371" s="513">
        <v>78</v>
      </c>
    </row>
    <row r="372" spans="1:17" ht="14.4" customHeight="1" x14ac:dyDescent="0.3">
      <c r="A372" s="507" t="s">
        <v>1488</v>
      </c>
      <c r="B372" s="508" t="s">
        <v>1371</v>
      </c>
      <c r="C372" s="508" t="s">
        <v>1351</v>
      </c>
      <c r="D372" s="508" t="s">
        <v>1406</v>
      </c>
      <c r="E372" s="508" t="s">
        <v>1407</v>
      </c>
      <c r="F372" s="512">
        <v>14</v>
      </c>
      <c r="G372" s="512">
        <v>4382</v>
      </c>
      <c r="H372" s="512">
        <v>1.3955414012738854</v>
      </c>
      <c r="I372" s="512">
        <v>313</v>
      </c>
      <c r="J372" s="512">
        <v>10</v>
      </c>
      <c r="K372" s="512">
        <v>3140</v>
      </c>
      <c r="L372" s="512">
        <v>1</v>
      </c>
      <c r="M372" s="512">
        <v>314</v>
      </c>
      <c r="N372" s="512">
        <v>8</v>
      </c>
      <c r="O372" s="512">
        <v>2512</v>
      </c>
      <c r="P372" s="549">
        <v>0.8</v>
      </c>
      <c r="Q372" s="513">
        <v>314</v>
      </c>
    </row>
    <row r="373" spans="1:17" ht="14.4" customHeight="1" x14ac:dyDescent="0.3">
      <c r="A373" s="507" t="s">
        <v>1488</v>
      </c>
      <c r="B373" s="508" t="s">
        <v>1371</v>
      </c>
      <c r="C373" s="508" t="s">
        <v>1351</v>
      </c>
      <c r="D373" s="508" t="s">
        <v>1408</v>
      </c>
      <c r="E373" s="508" t="s">
        <v>1409</v>
      </c>
      <c r="F373" s="512"/>
      <c r="G373" s="512"/>
      <c r="H373" s="512"/>
      <c r="I373" s="512"/>
      <c r="J373" s="512">
        <v>1</v>
      </c>
      <c r="K373" s="512">
        <v>328</v>
      </c>
      <c r="L373" s="512">
        <v>1</v>
      </c>
      <c r="M373" s="512">
        <v>328</v>
      </c>
      <c r="N373" s="512">
        <v>2</v>
      </c>
      <c r="O373" s="512">
        <v>656</v>
      </c>
      <c r="P373" s="549">
        <v>2</v>
      </c>
      <c r="Q373" s="513">
        <v>328</v>
      </c>
    </row>
    <row r="374" spans="1:17" ht="14.4" customHeight="1" x14ac:dyDescent="0.3">
      <c r="A374" s="507" t="s">
        <v>1488</v>
      </c>
      <c r="B374" s="508" t="s">
        <v>1371</v>
      </c>
      <c r="C374" s="508" t="s">
        <v>1351</v>
      </c>
      <c r="D374" s="508" t="s">
        <v>1410</v>
      </c>
      <c r="E374" s="508" t="s">
        <v>1411</v>
      </c>
      <c r="F374" s="512">
        <v>113</v>
      </c>
      <c r="G374" s="512">
        <v>18419</v>
      </c>
      <c r="H374" s="512">
        <v>0.91869918699186992</v>
      </c>
      <c r="I374" s="512">
        <v>163</v>
      </c>
      <c r="J374" s="512">
        <v>123</v>
      </c>
      <c r="K374" s="512">
        <v>20049</v>
      </c>
      <c r="L374" s="512">
        <v>1</v>
      </c>
      <c r="M374" s="512">
        <v>163</v>
      </c>
      <c r="N374" s="512">
        <v>115</v>
      </c>
      <c r="O374" s="512">
        <v>18745</v>
      </c>
      <c r="P374" s="549">
        <v>0.93495934959349591</v>
      </c>
      <c r="Q374" s="513">
        <v>163</v>
      </c>
    </row>
    <row r="375" spans="1:17" ht="14.4" customHeight="1" x14ac:dyDescent="0.3">
      <c r="A375" s="507" t="s">
        <v>1488</v>
      </c>
      <c r="B375" s="508" t="s">
        <v>1371</v>
      </c>
      <c r="C375" s="508" t="s">
        <v>1351</v>
      </c>
      <c r="D375" s="508" t="s">
        <v>1410</v>
      </c>
      <c r="E375" s="508" t="s">
        <v>1412</v>
      </c>
      <c r="F375" s="512"/>
      <c r="G375" s="512"/>
      <c r="H375" s="512"/>
      <c r="I375" s="512"/>
      <c r="J375" s="512">
        <v>1</v>
      </c>
      <c r="K375" s="512">
        <v>163</v>
      </c>
      <c r="L375" s="512">
        <v>1</v>
      </c>
      <c r="M375" s="512">
        <v>163</v>
      </c>
      <c r="N375" s="512"/>
      <c r="O375" s="512"/>
      <c r="P375" s="549"/>
      <c r="Q375" s="513"/>
    </row>
    <row r="376" spans="1:17" ht="14.4" customHeight="1" x14ac:dyDescent="0.3">
      <c r="A376" s="507" t="s">
        <v>1488</v>
      </c>
      <c r="B376" s="508" t="s">
        <v>1371</v>
      </c>
      <c r="C376" s="508" t="s">
        <v>1351</v>
      </c>
      <c r="D376" s="508" t="s">
        <v>1416</v>
      </c>
      <c r="E376" s="508" t="s">
        <v>1376</v>
      </c>
      <c r="F376" s="512">
        <v>159</v>
      </c>
      <c r="G376" s="512">
        <v>11448</v>
      </c>
      <c r="H376" s="512">
        <v>0.8457446808510638</v>
      </c>
      <c r="I376" s="512">
        <v>72</v>
      </c>
      <c r="J376" s="512">
        <v>188</v>
      </c>
      <c r="K376" s="512">
        <v>13536</v>
      </c>
      <c r="L376" s="512">
        <v>1</v>
      </c>
      <c r="M376" s="512">
        <v>72</v>
      </c>
      <c r="N376" s="512">
        <v>193</v>
      </c>
      <c r="O376" s="512">
        <v>13896</v>
      </c>
      <c r="P376" s="549">
        <v>1.0265957446808511</v>
      </c>
      <c r="Q376" s="513">
        <v>72</v>
      </c>
    </row>
    <row r="377" spans="1:17" ht="14.4" customHeight="1" x14ac:dyDescent="0.3">
      <c r="A377" s="507" t="s">
        <v>1488</v>
      </c>
      <c r="B377" s="508" t="s">
        <v>1371</v>
      </c>
      <c r="C377" s="508" t="s">
        <v>1351</v>
      </c>
      <c r="D377" s="508" t="s">
        <v>1422</v>
      </c>
      <c r="E377" s="508" t="s">
        <v>1423</v>
      </c>
      <c r="F377" s="512"/>
      <c r="G377" s="512"/>
      <c r="H377" s="512"/>
      <c r="I377" s="512"/>
      <c r="J377" s="512"/>
      <c r="K377" s="512"/>
      <c r="L377" s="512"/>
      <c r="M377" s="512"/>
      <c r="N377" s="512">
        <v>1</v>
      </c>
      <c r="O377" s="512">
        <v>230</v>
      </c>
      <c r="P377" s="549"/>
      <c r="Q377" s="513">
        <v>230</v>
      </c>
    </row>
    <row r="378" spans="1:17" ht="14.4" customHeight="1" x14ac:dyDescent="0.3">
      <c r="A378" s="507" t="s">
        <v>1488</v>
      </c>
      <c r="B378" s="508" t="s">
        <v>1371</v>
      </c>
      <c r="C378" s="508" t="s">
        <v>1351</v>
      </c>
      <c r="D378" s="508" t="s">
        <v>1422</v>
      </c>
      <c r="E378" s="508" t="s">
        <v>1424</v>
      </c>
      <c r="F378" s="512">
        <v>1</v>
      </c>
      <c r="G378" s="512">
        <v>229</v>
      </c>
      <c r="H378" s="512"/>
      <c r="I378" s="512">
        <v>229</v>
      </c>
      <c r="J378" s="512"/>
      <c r="K378" s="512"/>
      <c r="L378" s="512"/>
      <c r="M378" s="512"/>
      <c r="N378" s="512"/>
      <c r="O378" s="512"/>
      <c r="P378" s="549"/>
      <c r="Q378" s="513"/>
    </row>
    <row r="379" spans="1:17" ht="14.4" customHeight="1" x14ac:dyDescent="0.3">
      <c r="A379" s="507" t="s">
        <v>1488</v>
      </c>
      <c r="B379" s="508" t="s">
        <v>1371</v>
      </c>
      <c r="C379" s="508" t="s">
        <v>1351</v>
      </c>
      <c r="D379" s="508" t="s">
        <v>1425</v>
      </c>
      <c r="E379" s="508" t="s">
        <v>1426</v>
      </c>
      <c r="F379" s="512">
        <v>4</v>
      </c>
      <c r="G379" s="512">
        <v>4844</v>
      </c>
      <c r="H379" s="512">
        <v>0.44444444444444442</v>
      </c>
      <c r="I379" s="512">
        <v>1211</v>
      </c>
      <c r="J379" s="512">
        <v>9</v>
      </c>
      <c r="K379" s="512">
        <v>10899</v>
      </c>
      <c r="L379" s="512">
        <v>1</v>
      </c>
      <c r="M379" s="512">
        <v>1211</v>
      </c>
      <c r="N379" s="512">
        <v>12</v>
      </c>
      <c r="O379" s="512">
        <v>14544</v>
      </c>
      <c r="P379" s="549">
        <v>1.3344343517753923</v>
      </c>
      <c r="Q379" s="513">
        <v>1212</v>
      </c>
    </row>
    <row r="380" spans="1:17" ht="14.4" customHeight="1" x14ac:dyDescent="0.3">
      <c r="A380" s="507" t="s">
        <v>1488</v>
      </c>
      <c r="B380" s="508" t="s">
        <v>1371</v>
      </c>
      <c r="C380" s="508" t="s">
        <v>1351</v>
      </c>
      <c r="D380" s="508" t="s">
        <v>1427</v>
      </c>
      <c r="E380" s="508" t="s">
        <v>1428</v>
      </c>
      <c r="F380" s="512"/>
      <c r="G380" s="512"/>
      <c r="H380" s="512"/>
      <c r="I380" s="512"/>
      <c r="J380" s="512">
        <v>2</v>
      </c>
      <c r="K380" s="512">
        <v>228</v>
      </c>
      <c r="L380" s="512">
        <v>1</v>
      </c>
      <c r="M380" s="512">
        <v>114</v>
      </c>
      <c r="N380" s="512">
        <v>1</v>
      </c>
      <c r="O380" s="512">
        <v>115</v>
      </c>
      <c r="P380" s="549">
        <v>0.50438596491228072</v>
      </c>
      <c r="Q380" s="513">
        <v>115</v>
      </c>
    </row>
    <row r="381" spans="1:17" ht="14.4" customHeight="1" x14ac:dyDescent="0.3">
      <c r="A381" s="507" t="s">
        <v>1488</v>
      </c>
      <c r="B381" s="508" t="s">
        <v>1371</v>
      </c>
      <c r="C381" s="508" t="s">
        <v>1351</v>
      </c>
      <c r="D381" s="508" t="s">
        <v>1427</v>
      </c>
      <c r="E381" s="508" t="s">
        <v>1429</v>
      </c>
      <c r="F381" s="512">
        <v>6</v>
      </c>
      <c r="G381" s="512">
        <v>684</v>
      </c>
      <c r="H381" s="512">
        <v>0.8571428571428571</v>
      </c>
      <c r="I381" s="512">
        <v>114</v>
      </c>
      <c r="J381" s="512">
        <v>7</v>
      </c>
      <c r="K381" s="512">
        <v>798</v>
      </c>
      <c r="L381" s="512">
        <v>1</v>
      </c>
      <c r="M381" s="512">
        <v>114</v>
      </c>
      <c r="N381" s="512">
        <v>6</v>
      </c>
      <c r="O381" s="512">
        <v>690</v>
      </c>
      <c r="P381" s="549">
        <v>0.86466165413533835</v>
      </c>
      <c r="Q381" s="513">
        <v>115</v>
      </c>
    </row>
    <row r="382" spans="1:17" ht="14.4" customHeight="1" x14ac:dyDescent="0.3">
      <c r="A382" s="507" t="s">
        <v>1488</v>
      </c>
      <c r="B382" s="508" t="s">
        <v>1371</v>
      </c>
      <c r="C382" s="508" t="s">
        <v>1351</v>
      </c>
      <c r="D382" s="508" t="s">
        <v>1430</v>
      </c>
      <c r="E382" s="508" t="s">
        <v>1431</v>
      </c>
      <c r="F382" s="512">
        <v>1</v>
      </c>
      <c r="G382" s="512">
        <v>346</v>
      </c>
      <c r="H382" s="512">
        <v>0.99711815561959649</v>
      </c>
      <c r="I382" s="512">
        <v>346</v>
      </c>
      <c r="J382" s="512">
        <v>1</v>
      </c>
      <c r="K382" s="512">
        <v>347</v>
      </c>
      <c r="L382" s="512">
        <v>1</v>
      </c>
      <c r="M382" s="512">
        <v>347</v>
      </c>
      <c r="N382" s="512"/>
      <c r="O382" s="512"/>
      <c r="P382" s="549"/>
      <c r="Q382" s="513"/>
    </row>
    <row r="383" spans="1:17" ht="14.4" customHeight="1" x14ac:dyDescent="0.3">
      <c r="A383" s="507" t="s">
        <v>1488</v>
      </c>
      <c r="B383" s="508" t="s">
        <v>1371</v>
      </c>
      <c r="C383" s="508" t="s">
        <v>1351</v>
      </c>
      <c r="D383" s="508" t="s">
        <v>1437</v>
      </c>
      <c r="E383" s="508" t="s">
        <v>1438</v>
      </c>
      <c r="F383" s="512"/>
      <c r="G383" s="512"/>
      <c r="H383" s="512"/>
      <c r="I383" s="512"/>
      <c r="J383" s="512"/>
      <c r="K383" s="512"/>
      <c r="L383" s="512"/>
      <c r="M383" s="512"/>
      <c r="N383" s="512">
        <v>1</v>
      </c>
      <c r="O383" s="512">
        <v>1067</v>
      </c>
      <c r="P383" s="549"/>
      <c r="Q383" s="513">
        <v>1067</v>
      </c>
    </row>
    <row r="384" spans="1:17" ht="14.4" customHeight="1" x14ac:dyDescent="0.3">
      <c r="A384" s="507" t="s">
        <v>1488</v>
      </c>
      <c r="B384" s="508" t="s">
        <v>1371</v>
      </c>
      <c r="C384" s="508" t="s">
        <v>1351</v>
      </c>
      <c r="D384" s="508" t="s">
        <v>1439</v>
      </c>
      <c r="E384" s="508" t="s">
        <v>1440</v>
      </c>
      <c r="F384" s="512">
        <v>1</v>
      </c>
      <c r="G384" s="512">
        <v>301</v>
      </c>
      <c r="H384" s="512">
        <v>0.99668874172185429</v>
      </c>
      <c r="I384" s="512">
        <v>301</v>
      </c>
      <c r="J384" s="512">
        <v>1</v>
      </c>
      <c r="K384" s="512">
        <v>302</v>
      </c>
      <c r="L384" s="512">
        <v>1</v>
      </c>
      <c r="M384" s="512">
        <v>302</v>
      </c>
      <c r="N384" s="512"/>
      <c r="O384" s="512"/>
      <c r="P384" s="549"/>
      <c r="Q384" s="513"/>
    </row>
    <row r="385" spans="1:17" ht="14.4" customHeight="1" x14ac:dyDescent="0.3">
      <c r="A385" s="507" t="s">
        <v>1489</v>
      </c>
      <c r="B385" s="508" t="s">
        <v>1371</v>
      </c>
      <c r="C385" s="508" t="s">
        <v>1351</v>
      </c>
      <c r="D385" s="508" t="s">
        <v>1375</v>
      </c>
      <c r="E385" s="508" t="s">
        <v>1376</v>
      </c>
      <c r="F385" s="512">
        <v>35</v>
      </c>
      <c r="G385" s="512">
        <v>7385</v>
      </c>
      <c r="H385" s="512">
        <v>1.0294117647058822</v>
      </c>
      <c r="I385" s="512">
        <v>211</v>
      </c>
      <c r="J385" s="512">
        <v>34</v>
      </c>
      <c r="K385" s="512">
        <v>7174</v>
      </c>
      <c r="L385" s="512">
        <v>1</v>
      </c>
      <c r="M385" s="512">
        <v>211</v>
      </c>
      <c r="N385" s="512">
        <v>38</v>
      </c>
      <c r="O385" s="512">
        <v>8056</v>
      </c>
      <c r="P385" s="549">
        <v>1.1229439643155841</v>
      </c>
      <c r="Q385" s="513">
        <v>212</v>
      </c>
    </row>
    <row r="386" spans="1:17" ht="14.4" customHeight="1" x14ac:dyDescent="0.3">
      <c r="A386" s="507" t="s">
        <v>1489</v>
      </c>
      <c r="B386" s="508" t="s">
        <v>1371</v>
      </c>
      <c r="C386" s="508" t="s">
        <v>1351</v>
      </c>
      <c r="D386" s="508" t="s">
        <v>1378</v>
      </c>
      <c r="E386" s="508" t="s">
        <v>1379</v>
      </c>
      <c r="F386" s="512">
        <v>7</v>
      </c>
      <c r="G386" s="512">
        <v>2107</v>
      </c>
      <c r="H386" s="512">
        <v>0.25</v>
      </c>
      <c r="I386" s="512">
        <v>301</v>
      </c>
      <c r="J386" s="512">
        <v>28</v>
      </c>
      <c r="K386" s="512">
        <v>8428</v>
      </c>
      <c r="L386" s="512">
        <v>1</v>
      </c>
      <c r="M386" s="512">
        <v>301</v>
      </c>
      <c r="N386" s="512">
        <v>31</v>
      </c>
      <c r="O386" s="512">
        <v>9362</v>
      </c>
      <c r="P386" s="549">
        <v>1.1108210726150924</v>
      </c>
      <c r="Q386" s="513">
        <v>302</v>
      </c>
    </row>
    <row r="387" spans="1:17" ht="14.4" customHeight="1" x14ac:dyDescent="0.3">
      <c r="A387" s="507" t="s">
        <v>1489</v>
      </c>
      <c r="B387" s="508" t="s">
        <v>1371</v>
      </c>
      <c r="C387" s="508" t="s">
        <v>1351</v>
      </c>
      <c r="D387" s="508" t="s">
        <v>1385</v>
      </c>
      <c r="E387" s="508" t="s">
        <v>1386</v>
      </c>
      <c r="F387" s="512">
        <v>3</v>
      </c>
      <c r="G387" s="512">
        <v>411</v>
      </c>
      <c r="H387" s="512">
        <v>0.42857142857142855</v>
      </c>
      <c r="I387" s="512">
        <v>137</v>
      </c>
      <c r="J387" s="512">
        <v>7</v>
      </c>
      <c r="K387" s="512">
        <v>959</v>
      </c>
      <c r="L387" s="512">
        <v>1</v>
      </c>
      <c r="M387" s="512">
        <v>137</v>
      </c>
      <c r="N387" s="512">
        <v>5</v>
      </c>
      <c r="O387" s="512">
        <v>685</v>
      </c>
      <c r="P387" s="549">
        <v>0.7142857142857143</v>
      </c>
      <c r="Q387" s="513">
        <v>137</v>
      </c>
    </row>
    <row r="388" spans="1:17" ht="14.4" customHeight="1" x14ac:dyDescent="0.3">
      <c r="A388" s="507" t="s">
        <v>1489</v>
      </c>
      <c r="B388" s="508" t="s">
        <v>1371</v>
      </c>
      <c r="C388" s="508" t="s">
        <v>1351</v>
      </c>
      <c r="D388" s="508" t="s">
        <v>1388</v>
      </c>
      <c r="E388" s="508" t="s">
        <v>1389</v>
      </c>
      <c r="F388" s="512"/>
      <c r="G388" s="512"/>
      <c r="H388" s="512"/>
      <c r="I388" s="512"/>
      <c r="J388" s="512">
        <v>1</v>
      </c>
      <c r="K388" s="512">
        <v>639</v>
      </c>
      <c r="L388" s="512">
        <v>1</v>
      </c>
      <c r="M388" s="512">
        <v>639</v>
      </c>
      <c r="N388" s="512"/>
      <c r="O388" s="512"/>
      <c r="P388" s="549"/>
      <c r="Q388" s="513"/>
    </row>
    <row r="389" spans="1:17" ht="14.4" customHeight="1" x14ac:dyDescent="0.3">
      <c r="A389" s="507" t="s">
        <v>1489</v>
      </c>
      <c r="B389" s="508" t="s">
        <v>1371</v>
      </c>
      <c r="C389" s="508" t="s">
        <v>1351</v>
      </c>
      <c r="D389" s="508" t="s">
        <v>1393</v>
      </c>
      <c r="E389" s="508" t="s">
        <v>1394</v>
      </c>
      <c r="F389" s="512"/>
      <c r="G389" s="512"/>
      <c r="H389" s="512"/>
      <c r="I389" s="512"/>
      <c r="J389" s="512">
        <v>2</v>
      </c>
      <c r="K389" s="512">
        <v>346</v>
      </c>
      <c r="L389" s="512">
        <v>1</v>
      </c>
      <c r="M389" s="512">
        <v>173</v>
      </c>
      <c r="N389" s="512">
        <v>2</v>
      </c>
      <c r="O389" s="512">
        <v>348</v>
      </c>
      <c r="P389" s="549">
        <v>1.0057803468208093</v>
      </c>
      <c r="Q389" s="513">
        <v>174</v>
      </c>
    </row>
    <row r="390" spans="1:17" ht="14.4" customHeight="1" x14ac:dyDescent="0.3">
      <c r="A390" s="507" t="s">
        <v>1489</v>
      </c>
      <c r="B390" s="508" t="s">
        <v>1371</v>
      </c>
      <c r="C390" s="508" t="s">
        <v>1351</v>
      </c>
      <c r="D390" s="508" t="s">
        <v>1397</v>
      </c>
      <c r="E390" s="508" t="s">
        <v>1398</v>
      </c>
      <c r="F390" s="512">
        <v>17</v>
      </c>
      <c r="G390" s="512">
        <v>289</v>
      </c>
      <c r="H390" s="512"/>
      <c r="I390" s="512">
        <v>17</v>
      </c>
      <c r="J390" s="512"/>
      <c r="K390" s="512"/>
      <c r="L390" s="512"/>
      <c r="M390" s="512"/>
      <c r="N390" s="512">
        <v>26</v>
      </c>
      <c r="O390" s="512">
        <v>442</v>
      </c>
      <c r="P390" s="549"/>
      <c r="Q390" s="513">
        <v>17</v>
      </c>
    </row>
    <row r="391" spans="1:17" ht="14.4" customHeight="1" x14ac:dyDescent="0.3">
      <c r="A391" s="507" t="s">
        <v>1489</v>
      </c>
      <c r="B391" s="508" t="s">
        <v>1371</v>
      </c>
      <c r="C391" s="508" t="s">
        <v>1351</v>
      </c>
      <c r="D391" s="508" t="s">
        <v>1397</v>
      </c>
      <c r="E391" s="508" t="s">
        <v>1399</v>
      </c>
      <c r="F391" s="512">
        <v>4</v>
      </c>
      <c r="G391" s="512">
        <v>68</v>
      </c>
      <c r="H391" s="512"/>
      <c r="I391" s="512">
        <v>17</v>
      </c>
      <c r="J391" s="512"/>
      <c r="K391" s="512"/>
      <c r="L391" s="512"/>
      <c r="M391" s="512"/>
      <c r="N391" s="512"/>
      <c r="O391" s="512"/>
      <c r="P391" s="549"/>
      <c r="Q391" s="513"/>
    </row>
    <row r="392" spans="1:17" ht="14.4" customHeight="1" x14ac:dyDescent="0.3">
      <c r="A392" s="507" t="s">
        <v>1489</v>
      </c>
      <c r="B392" s="508" t="s">
        <v>1371</v>
      </c>
      <c r="C392" s="508" t="s">
        <v>1351</v>
      </c>
      <c r="D392" s="508" t="s">
        <v>1400</v>
      </c>
      <c r="E392" s="508" t="s">
        <v>1402</v>
      </c>
      <c r="F392" s="512">
        <v>7</v>
      </c>
      <c r="G392" s="512">
        <v>1911</v>
      </c>
      <c r="H392" s="512"/>
      <c r="I392" s="512">
        <v>273</v>
      </c>
      <c r="J392" s="512"/>
      <c r="K392" s="512"/>
      <c r="L392" s="512"/>
      <c r="M392" s="512"/>
      <c r="N392" s="512">
        <v>12</v>
      </c>
      <c r="O392" s="512">
        <v>3288</v>
      </c>
      <c r="P392" s="549"/>
      <c r="Q392" s="513">
        <v>274</v>
      </c>
    </row>
    <row r="393" spans="1:17" ht="14.4" customHeight="1" x14ac:dyDescent="0.3">
      <c r="A393" s="507" t="s">
        <v>1489</v>
      </c>
      <c r="B393" s="508" t="s">
        <v>1371</v>
      </c>
      <c r="C393" s="508" t="s">
        <v>1351</v>
      </c>
      <c r="D393" s="508" t="s">
        <v>1403</v>
      </c>
      <c r="E393" s="508" t="s">
        <v>1404</v>
      </c>
      <c r="F393" s="512">
        <v>14</v>
      </c>
      <c r="G393" s="512">
        <v>1988</v>
      </c>
      <c r="H393" s="512">
        <v>1.4</v>
      </c>
      <c r="I393" s="512">
        <v>142</v>
      </c>
      <c r="J393" s="512">
        <v>10</v>
      </c>
      <c r="K393" s="512">
        <v>1420</v>
      </c>
      <c r="L393" s="512">
        <v>1</v>
      </c>
      <c r="M393" s="512">
        <v>142</v>
      </c>
      <c r="N393" s="512">
        <v>16</v>
      </c>
      <c r="O393" s="512">
        <v>2272</v>
      </c>
      <c r="P393" s="549">
        <v>1.6</v>
      </c>
      <c r="Q393" s="513">
        <v>142</v>
      </c>
    </row>
    <row r="394" spans="1:17" ht="14.4" customHeight="1" x14ac:dyDescent="0.3">
      <c r="A394" s="507" t="s">
        <v>1489</v>
      </c>
      <c r="B394" s="508" t="s">
        <v>1371</v>
      </c>
      <c r="C394" s="508" t="s">
        <v>1351</v>
      </c>
      <c r="D394" s="508" t="s">
        <v>1405</v>
      </c>
      <c r="E394" s="508" t="s">
        <v>1404</v>
      </c>
      <c r="F394" s="512">
        <v>3</v>
      </c>
      <c r="G394" s="512">
        <v>234</v>
      </c>
      <c r="H394" s="512">
        <v>0.42857142857142855</v>
      </c>
      <c r="I394" s="512">
        <v>78</v>
      </c>
      <c r="J394" s="512">
        <v>7</v>
      </c>
      <c r="K394" s="512">
        <v>546</v>
      </c>
      <c r="L394" s="512">
        <v>1</v>
      </c>
      <c r="M394" s="512">
        <v>78</v>
      </c>
      <c r="N394" s="512">
        <v>5</v>
      </c>
      <c r="O394" s="512">
        <v>390</v>
      </c>
      <c r="P394" s="549">
        <v>0.7142857142857143</v>
      </c>
      <c r="Q394" s="513">
        <v>78</v>
      </c>
    </row>
    <row r="395" spans="1:17" ht="14.4" customHeight="1" x14ac:dyDescent="0.3">
      <c r="A395" s="507" t="s">
        <v>1489</v>
      </c>
      <c r="B395" s="508" t="s">
        <v>1371</v>
      </c>
      <c r="C395" s="508" t="s">
        <v>1351</v>
      </c>
      <c r="D395" s="508" t="s">
        <v>1406</v>
      </c>
      <c r="E395" s="508" t="s">
        <v>1407</v>
      </c>
      <c r="F395" s="512">
        <v>14</v>
      </c>
      <c r="G395" s="512">
        <v>4382</v>
      </c>
      <c r="H395" s="512">
        <v>1.3955414012738854</v>
      </c>
      <c r="I395" s="512">
        <v>313</v>
      </c>
      <c r="J395" s="512">
        <v>10</v>
      </c>
      <c r="K395" s="512">
        <v>3140</v>
      </c>
      <c r="L395" s="512">
        <v>1</v>
      </c>
      <c r="M395" s="512">
        <v>314</v>
      </c>
      <c r="N395" s="512">
        <v>16</v>
      </c>
      <c r="O395" s="512">
        <v>5024</v>
      </c>
      <c r="P395" s="549">
        <v>1.6</v>
      </c>
      <c r="Q395" s="513">
        <v>314</v>
      </c>
    </row>
    <row r="396" spans="1:17" ht="14.4" customHeight="1" x14ac:dyDescent="0.3">
      <c r="A396" s="507" t="s">
        <v>1489</v>
      </c>
      <c r="B396" s="508" t="s">
        <v>1371</v>
      </c>
      <c r="C396" s="508" t="s">
        <v>1351</v>
      </c>
      <c r="D396" s="508" t="s">
        <v>1410</v>
      </c>
      <c r="E396" s="508" t="s">
        <v>1411</v>
      </c>
      <c r="F396" s="512">
        <v>6</v>
      </c>
      <c r="G396" s="512">
        <v>978</v>
      </c>
      <c r="H396" s="512">
        <v>0.4</v>
      </c>
      <c r="I396" s="512">
        <v>163</v>
      </c>
      <c r="J396" s="512">
        <v>15</v>
      </c>
      <c r="K396" s="512">
        <v>2445</v>
      </c>
      <c r="L396" s="512">
        <v>1</v>
      </c>
      <c r="M396" s="512">
        <v>163</v>
      </c>
      <c r="N396" s="512">
        <v>7</v>
      </c>
      <c r="O396" s="512">
        <v>1141</v>
      </c>
      <c r="P396" s="549">
        <v>0.46666666666666667</v>
      </c>
      <c r="Q396" s="513">
        <v>163</v>
      </c>
    </row>
    <row r="397" spans="1:17" ht="14.4" customHeight="1" x14ac:dyDescent="0.3">
      <c r="A397" s="507" t="s">
        <v>1489</v>
      </c>
      <c r="B397" s="508" t="s">
        <v>1371</v>
      </c>
      <c r="C397" s="508" t="s">
        <v>1351</v>
      </c>
      <c r="D397" s="508" t="s">
        <v>1410</v>
      </c>
      <c r="E397" s="508" t="s">
        <v>1412</v>
      </c>
      <c r="F397" s="512"/>
      <c r="G397" s="512"/>
      <c r="H397" s="512"/>
      <c r="I397" s="512"/>
      <c r="J397" s="512"/>
      <c r="K397" s="512"/>
      <c r="L397" s="512"/>
      <c r="M397" s="512"/>
      <c r="N397" s="512">
        <v>1</v>
      </c>
      <c r="O397" s="512">
        <v>163</v>
      </c>
      <c r="P397" s="549"/>
      <c r="Q397" s="513">
        <v>163</v>
      </c>
    </row>
    <row r="398" spans="1:17" ht="14.4" customHeight="1" x14ac:dyDescent="0.3">
      <c r="A398" s="507" t="s">
        <v>1489</v>
      </c>
      <c r="B398" s="508" t="s">
        <v>1371</v>
      </c>
      <c r="C398" s="508" t="s">
        <v>1351</v>
      </c>
      <c r="D398" s="508" t="s">
        <v>1416</v>
      </c>
      <c r="E398" s="508" t="s">
        <v>1376</v>
      </c>
      <c r="F398" s="512">
        <v>6</v>
      </c>
      <c r="G398" s="512">
        <v>432</v>
      </c>
      <c r="H398" s="512">
        <v>0.4</v>
      </c>
      <c r="I398" s="512">
        <v>72</v>
      </c>
      <c r="J398" s="512">
        <v>15</v>
      </c>
      <c r="K398" s="512">
        <v>1080</v>
      </c>
      <c r="L398" s="512">
        <v>1</v>
      </c>
      <c r="M398" s="512">
        <v>72</v>
      </c>
      <c r="N398" s="512">
        <v>17</v>
      </c>
      <c r="O398" s="512">
        <v>1224</v>
      </c>
      <c r="P398" s="549">
        <v>1.1333333333333333</v>
      </c>
      <c r="Q398" s="513">
        <v>72</v>
      </c>
    </row>
    <row r="399" spans="1:17" ht="14.4" customHeight="1" x14ac:dyDescent="0.3">
      <c r="A399" s="507" t="s">
        <v>1489</v>
      </c>
      <c r="B399" s="508" t="s">
        <v>1371</v>
      </c>
      <c r="C399" s="508" t="s">
        <v>1351</v>
      </c>
      <c r="D399" s="508" t="s">
        <v>1425</v>
      </c>
      <c r="E399" s="508" t="s">
        <v>1426</v>
      </c>
      <c r="F399" s="512"/>
      <c r="G399" s="512"/>
      <c r="H399" s="512"/>
      <c r="I399" s="512"/>
      <c r="J399" s="512">
        <v>4</v>
      </c>
      <c r="K399" s="512">
        <v>4844</v>
      </c>
      <c r="L399" s="512">
        <v>1</v>
      </c>
      <c r="M399" s="512">
        <v>1211</v>
      </c>
      <c r="N399" s="512">
        <v>2</v>
      </c>
      <c r="O399" s="512">
        <v>2424</v>
      </c>
      <c r="P399" s="549">
        <v>0.50041288191577205</v>
      </c>
      <c r="Q399" s="513">
        <v>1212</v>
      </c>
    </row>
    <row r="400" spans="1:17" ht="14.4" customHeight="1" x14ac:dyDescent="0.3">
      <c r="A400" s="507" t="s">
        <v>1489</v>
      </c>
      <c r="B400" s="508" t="s">
        <v>1371</v>
      </c>
      <c r="C400" s="508" t="s">
        <v>1351</v>
      </c>
      <c r="D400" s="508" t="s">
        <v>1427</v>
      </c>
      <c r="E400" s="508" t="s">
        <v>1429</v>
      </c>
      <c r="F400" s="512"/>
      <c r="G400" s="512"/>
      <c r="H400" s="512"/>
      <c r="I400" s="512"/>
      <c r="J400" s="512">
        <v>2</v>
      </c>
      <c r="K400" s="512">
        <v>228</v>
      </c>
      <c r="L400" s="512">
        <v>1</v>
      </c>
      <c r="M400" s="512">
        <v>114</v>
      </c>
      <c r="N400" s="512">
        <v>1</v>
      </c>
      <c r="O400" s="512">
        <v>115</v>
      </c>
      <c r="P400" s="549">
        <v>0.50438596491228072</v>
      </c>
      <c r="Q400" s="513">
        <v>115</v>
      </c>
    </row>
    <row r="401" spans="1:17" ht="14.4" customHeight="1" x14ac:dyDescent="0.3">
      <c r="A401" s="507" t="s">
        <v>1490</v>
      </c>
      <c r="B401" s="508" t="s">
        <v>1371</v>
      </c>
      <c r="C401" s="508" t="s">
        <v>1351</v>
      </c>
      <c r="D401" s="508" t="s">
        <v>1375</v>
      </c>
      <c r="E401" s="508" t="s">
        <v>1376</v>
      </c>
      <c r="F401" s="512">
        <v>2</v>
      </c>
      <c r="G401" s="512">
        <v>422</v>
      </c>
      <c r="H401" s="512">
        <v>0.11764705882352941</v>
      </c>
      <c r="I401" s="512">
        <v>211</v>
      </c>
      <c r="J401" s="512">
        <v>17</v>
      </c>
      <c r="K401" s="512">
        <v>3587</v>
      </c>
      <c r="L401" s="512">
        <v>1</v>
      </c>
      <c r="M401" s="512">
        <v>211</v>
      </c>
      <c r="N401" s="512"/>
      <c r="O401" s="512"/>
      <c r="P401" s="549"/>
      <c r="Q401" s="513"/>
    </row>
    <row r="402" spans="1:17" ht="14.4" customHeight="1" x14ac:dyDescent="0.3">
      <c r="A402" s="507" t="s">
        <v>1490</v>
      </c>
      <c r="B402" s="508" t="s">
        <v>1371</v>
      </c>
      <c r="C402" s="508" t="s">
        <v>1351</v>
      </c>
      <c r="D402" s="508" t="s">
        <v>1397</v>
      </c>
      <c r="E402" s="508" t="s">
        <v>1398</v>
      </c>
      <c r="F402" s="512">
        <v>1</v>
      </c>
      <c r="G402" s="512">
        <v>17</v>
      </c>
      <c r="H402" s="512"/>
      <c r="I402" s="512">
        <v>17</v>
      </c>
      <c r="J402" s="512"/>
      <c r="K402" s="512"/>
      <c r="L402" s="512"/>
      <c r="M402" s="512"/>
      <c r="N402" s="512"/>
      <c r="O402" s="512"/>
      <c r="P402" s="549"/>
      <c r="Q402" s="513"/>
    </row>
    <row r="403" spans="1:17" ht="14.4" customHeight="1" x14ac:dyDescent="0.3">
      <c r="A403" s="507" t="s">
        <v>1490</v>
      </c>
      <c r="B403" s="508" t="s">
        <v>1371</v>
      </c>
      <c r="C403" s="508" t="s">
        <v>1351</v>
      </c>
      <c r="D403" s="508" t="s">
        <v>1397</v>
      </c>
      <c r="E403" s="508" t="s">
        <v>1399</v>
      </c>
      <c r="F403" s="512">
        <v>1</v>
      </c>
      <c r="G403" s="512">
        <v>17</v>
      </c>
      <c r="H403" s="512"/>
      <c r="I403" s="512">
        <v>17</v>
      </c>
      <c r="J403" s="512"/>
      <c r="K403" s="512"/>
      <c r="L403" s="512"/>
      <c r="M403" s="512"/>
      <c r="N403" s="512"/>
      <c r="O403" s="512"/>
      <c r="P403" s="549"/>
      <c r="Q403" s="513"/>
    </row>
    <row r="404" spans="1:17" ht="14.4" customHeight="1" x14ac:dyDescent="0.3">
      <c r="A404" s="507" t="s">
        <v>1490</v>
      </c>
      <c r="B404" s="508" t="s">
        <v>1371</v>
      </c>
      <c r="C404" s="508" t="s">
        <v>1351</v>
      </c>
      <c r="D404" s="508" t="s">
        <v>1400</v>
      </c>
      <c r="E404" s="508" t="s">
        <v>1402</v>
      </c>
      <c r="F404" s="512">
        <v>1</v>
      </c>
      <c r="G404" s="512">
        <v>273</v>
      </c>
      <c r="H404" s="512"/>
      <c r="I404" s="512">
        <v>273</v>
      </c>
      <c r="J404" s="512"/>
      <c r="K404" s="512"/>
      <c r="L404" s="512"/>
      <c r="M404" s="512"/>
      <c r="N404" s="512"/>
      <c r="O404" s="512"/>
      <c r="P404" s="549"/>
      <c r="Q404" s="513"/>
    </row>
    <row r="405" spans="1:17" ht="14.4" customHeight="1" x14ac:dyDescent="0.3">
      <c r="A405" s="507" t="s">
        <v>1490</v>
      </c>
      <c r="B405" s="508" t="s">
        <v>1371</v>
      </c>
      <c r="C405" s="508" t="s">
        <v>1351</v>
      </c>
      <c r="D405" s="508" t="s">
        <v>1403</v>
      </c>
      <c r="E405" s="508" t="s">
        <v>1404</v>
      </c>
      <c r="F405" s="512">
        <v>1</v>
      </c>
      <c r="G405" s="512">
        <v>142</v>
      </c>
      <c r="H405" s="512">
        <v>1</v>
      </c>
      <c r="I405" s="512">
        <v>142</v>
      </c>
      <c r="J405" s="512">
        <v>1</v>
      </c>
      <c r="K405" s="512">
        <v>142</v>
      </c>
      <c r="L405" s="512">
        <v>1</v>
      </c>
      <c r="M405" s="512">
        <v>142</v>
      </c>
      <c r="N405" s="512"/>
      <c r="O405" s="512"/>
      <c r="P405" s="549"/>
      <c r="Q405" s="513"/>
    </row>
    <row r="406" spans="1:17" ht="14.4" customHeight="1" x14ac:dyDescent="0.3">
      <c r="A406" s="507" t="s">
        <v>1490</v>
      </c>
      <c r="B406" s="508" t="s">
        <v>1371</v>
      </c>
      <c r="C406" s="508" t="s">
        <v>1351</v>
      </c>
      <c r="D406" s="508" t="s">
        <v>1406</v>
      </c>
      <c r="E406" s="508" t="s">
        <v>1407</v>
      </c>
      <c r="F406" s="512">
        <v>1</v>
      </c>
      <c r="G406" s="512">
        <v>313</v>
      </c>
      <c r="H406" s="512">
        <v>0.99681528662420382</v>
      </c>
      <c r="I406" s="512">
        <v>313</v>
      </c>
      <c r="J406" s="512">
        <v>1</v>
      </c>
      <c r="K406" s="512">
        <v>314</v>
      </c>
      <c r="L406" s="512">
        <v>1</v>
      </c>
      <c r="M406" s="512">
        <v>314</v>
      </c>
      <c r="N406" s="512"/>
      <c r="O406" s="512"/>
      <c r="P406" s="549"/>
      <c r="Q406" s="513"/>
    </row>
    <row r="407" spans="1:17" ht="14.4" customHeight="1" x14ac:dyDescent="0.3">
      <c r="A407" s="507" t="s">
        <v>1490</v>
      </c>
      <c r="B407" s="508" t="s">
        <v>1371</v>
      </c>
      <c r="C407" s="508" t="s">
        <v>1351</v>
      </c>
      <c r="D407" s="508" t="s">
        <v>1410</v>
      </c>
      <c r="E407" s="508" t="s">
        <v>1412</v>
      </c>
      <c r="F407" s="512">
        <v>1</v>
      </c>
      <c r="G407" s="512">
        <v>163</v>
      </c>
      <c r="H407" s="512">
        <v>1</v>
      </c>
      <c r="I407" s="512">
        <v>163</v>
      </c>
      <c r="J407" s="512">
        <v>1</v>
      </c>
      <c r="K407" s="512">
        <v>163</v>
      </c>
      <c r="L407" s="512">
        <v>1</v>
      </c>
      <c r="M407" s="512">
        <v>163</v>
      </c>
      <c r="N407" s="512"/>
      <c r="O407" s="512"/>
      <c r="P407" s="549"/>
      <c r="Q407" s="513"/>
    </row>
    <row r="408" spans="1:17" ht="14.4" customHeight="1" x14ac:dyDescent="0.3">
      <c r="A408" s="507" t="s">
        <v>1491</v>
      </c>
      <c r="B408" s="508" t="s">
        <v>1371</v>
      </c>
      <c r="C408" s="508" t="s">
        <v>1351</v>
      </c>
      <c r="D408" s="508" t="s">
        <v>1375</v>
      </c>
      <c r="E408" s="508" t="s">
        <v>1376</v>
      </c>
      <c r="F408" s="512">
        <v>4</v>
      </c>
      <c r="G408" s="512">
        <v>844</v>
      </c>
      <c r="H408" s="512">
        <v>1.3333333333333333</v>
      </c>
      <c r="I408" s="512">
        <v>211</v>
      </c>
      <c r="J408" s="512">
        <v>3</v>
      </c>
      <c r="K408" s="512">
        <v>633</v>
      </c>
      <c r="L408" s="512">
        <v>1</v>
      </c>
      <c r="M408" s="512">
        <v>211</v>
      </c>
      <c r="N408" s="512">
        <v>3</v>
      </c>
      <c r="O408" s="512">
        <v>636</v>
      </c>
      <c r="P408" s="549">
        <v>1.0047393364928909</v>
      </c>
      <c r="Q408" s="513">
        <v>212</v>
      </c>
    </row>
    <row r="409" spans="1:17" ht="14.4" customHeight="1" x14ac:dyDescent="0.3">
      <c r="A409" s="507" t="s">
        <v>1491</v>
      </c>
      <c r="B409" s="508" t="s">
        <v>1371</v>
      </c>
      <c r="C409" s="508" t="s">
        <v>1351</v>
      </c>
      <c r="D409" s="508" t="s">
        <v>1377</v>
      </c>
      <c r="E409" s="508" t="s">
        <v>1376</v>
      </c>
      <c r="F409" s="512">
        <v>2</v>
      </c>
      <c r="G409" s="512">
        <v>174</v>
      </c>
      <c r="H409" s="512">
        <v>2</v>
      </c>
      <c r="I409" s="512">
        <v>87</v>
      </c>
      <c r="J409" s="512">
        <v>1</v>
      </c>
      <c r="K409" s="512">
        <v>87</v>
      </c>
      <c r="L409" s="512">
        <v>1</v>
      </c>
      <c r="M409" s="512">
        <v>87</v>
      </c>
      <c r="N409" s="512">
        <v>1</v>
      </c>
      <c r="O409" s="512">
        <v>87</v>
      </c>
      <c r="P409" s="549">
        <v>1</v>
      </c>
      <c r="Q409" s="513">
        <v>87</v>
      </c>
    </row>
    <row r="410" spans="1:17" ht="14.4" customHeight="1" x14ac:dyDescent="0.3">
      <c r="A410" s="507" t="s">
        <v>1491</v>
      </c>
      <c r="B410" s="508" t="s">
        <v>1371</v>
      </c>
      <c r="C410" s="508" t="s">
        <v>1351</v>
      </c>
      <c r="D410" s="508" t="s">
        <v>1385</v>
      </c>
      <c r="E410" s="508" t="s">
        <v>1386</v>
      </c>
      <c r="F410" s="512">
        <v>1</v>
      </c>
      <c r="G410" s="512">
        <v>137</v>
      </c>
      <c r="H410" s="512">
        <v>1</v>
      </c>
      <c r="I410" s="512">
        <v>137</v>
      </c>
      <c r="J410" s="512">
        <v>1</v>
      </c>
      <c r="K410" s="512">
        <v>137</v>
      </c>
      <c r="L410" s="512">
        <v>1</v>
      </c>
      <c r="M410" s="512">
        <v>137</v>
      </c>
      <c r="N410" s="512">
        <v>4</v>
      </c>
      <c r="O410" s="512">
        <v>548</v>
      </c>
      <c r="P410" s="549">
        <v>4</v>
      </c>
      <c r="Q410" s="513">
        <v>137</v>
      </c>
    </row>
    <row r="411" spans="1:17" ht="14.4" customHeight="1" x14ac:dyDescent="0.3">
      <c r="A411" s="507" t="s">
        <v>1491</v>
      </c>
      <c r="B411" s="508" t="s">
        <v>1371</v>
      </c>
      <c r="C411" s="508" t="s">
        <v>1351</v>
      </c>
      <c r="D411" s="508" t="s">
        <v>1387</v>
      </c>
      <c r="E411" s="508" t="s">
        <v>1386</v>
      </c>
      <c r="F411" s="512">
        <v>2</v>
      </c>
      <c r="G411" s="512">
        <v>366</v>
      </c>
      <c r="H411" s="512">
        <v>2</v>
      </c>
      <c r="I411" s="512">
        <v>183</v>
      </c>
      <c r="J411" s="512">
        <v>1</v>
      </c>
      <c r="K411" s="512">
        <v>183</v>
      </c>
      <c r="L411" s="512">
        <v>1</v>
      </c>
      <c r="M411" s="512">
        <v>183</v>
      </c>
      <c r="N411" s="512">
        <v>1</v>
      </c>
      <c r="O411" s="512">
        <v>184</v>
      </c>
      <c r="P411" s="549">
        <v>1.0054644808743169</v>
      </c>
      <c r="Q411" s="513">
        <v>184</v>
      </c>
    </row>
    <row r="412" spans="1:17" ht="14.4" customHeight="1" x14ac:dyDescent="0.3">
      <c r="A412" s="507" t="s">
        <v>1491</v>
      </c>
      <c r="B412" s="508" t="s">
        <v>1371</v>
      </c>
      <c r="C412" s="508" t="s">
        <v>1351</v>
      </c>
      <c r="D412" s="508" t="s">
        <v>1390</v>
      </c>
      <c r="E412" s="508" t="s">
        <v>1391</v>
      </c>
      <c r="F412" s="512"/>
      <c r="G412" s="512"/>
      <c r="H412" s="512"/>
      <c r="I412" s="512"/>
      <c r="J412" s="512"/>
      <c r="K412" s="512"/>
      <c r="L412" s="512"/>
      <c r="M412" s="512"/>
      <c r="N412" s="512">
        <v>1</v>
      </c>
      <c r="O412" s="512">
        <v>609</v>
      </c>
      <c r="P412" s="549"/>
      <c r="Q412" s="513">
        <v>609</v>
      </c>
    </row>
    <row r="413" spans="1:17" ht="14.4" customHeight="1" x14ac:dyDescent="0.3">
      <c r="A413" s="507" t="s">
        <v>1491</v>
      </c>
      <c r="B413" s="508" t="s">
        <v>1371</v>
      </c>
      <c r="C413" s="508" t="s">
        <v>1351</v>
      </c>
      <c r="D413" s="508" t="s">
        <v>1390</v>
      </c>
      <c r="E413" s="508" t="s">
        <v>1392</v>
      </c>
      <c r="F413" s="512">
        <v>1</v>
      </c>
      <c r="G413" s="512">
        <v>608</v>
      </c>
      <c r="H413" s="512"/>
      <c r="I413" s="512">
        <v>608</v>
      </c>
      <c r="J413" s="512"/>
      <c r="K413" s="512"/>
      <c r="L413" s="512"/>
      <c r="M413" s="512"/>
      <c r="N413" s="512"/>
      <c r="O413" s="512"/>
      <c r="P413" s="549"/>
      <c r="Q413" s="513"/>
    </row>
    <row r="414" spans="1:17" ht="14.4" customHeight="1" x14ac:dyDescent="0.3">
      <c r="A414" s="507" t="s">
        <v>1491</v>
      </c>
      <c r="B414" s="508" t="s">
        <v>1371</v>
      </c>
      <c r="C414" s="508" t="s">
        <v>1351</v>
      </c>
      <c r="D414" s="508" t="s">
        <v>1393</v>
      </c>
      <c r="E414" s="508" t="s">
        <v>1394</v>
      </c>
      <c r="F414" s="512">
        <v>1</v>
      </c>
      <c r="G414" s="512">
        <v>173</v>
      </c>
      <c r="H414" s="512"/>
      <c r="I414" s="512">
        <v>173</v>
      </c>
      <c r="J414" s="512"/>
      <c r="K414" s="512"/>
      <c r="L414" s="512"/>
      <c r="M414" s="512"/>
      <c r="N414" s="512">
        <v>1</v>
      </c>
      <c r="O414" s="512">
        <v>174</v>
      </c>
      <c r="P414" s="549"/>
      <c r="Q414" s="513">
        <v>174</v>
      </c>
    </row>
    <row r="415" spans="1:17" ht="14.4" customHeight="1" x14ac:dyDescent="0.3">
      <c r="A415" s="507" t="s">
        <v>1491</v>
      </c>
      <c r="B415" s="508" t="s">
        <v>1371</v>
      </c>
      <c r="C415" s="508" t="s">
        <v>1351</v>
      </c>
      <c r="D415" s="508" t="s">
        <v>1397</v>
      </c>
      <c r="E415" s="508" t="s">
        <v>1398</v>
      </c>
      <c r="F415" s="512">
        <v>3</v>
      </c>
      <c r="G415" s="512">
        <v>51</v>
      </c>
      <c r="H415" s="512">
        <v>3</v>
      </c>
      <c r="I415" s="512">
        <v>17</v>
      </c>
      <c r="J415" s="512">
        <v>1</v>
      </c>
      <c r="K415" s="512">
        <v>17</v>
      </c>
      <c r="L415" s="512">
        <v>1</v>
      </c>
      <c r="M415" s="512">
        <v>17</v>
      </c>
      <c r="N415" s="512">
        <v>3</v>
      </c>
      <c r="O415" s="512">
        <v>51</v>
      </c>
      <c r="P415" s="549">
        <v>3</v>
      </c>
      <c r="Q415" s="513">
        <v>17</v>
      </c>
    </row>
    <row r="416" spans="1:17" ht="14.4" customHeight="1" x14ac:dyDescent="0.3">
      <c r="A416" s="507" t="s">
        <v>1491</v>
      </c>
      <c r="B416" s="508" t="s">
        <v>1371</v>
      </c>
      <c r="C416" s="508" t="s">
        <v>1351</v>
      </c>
      <c r="D416" s="508" t="s">
        <v>1397</v>
      </c>
      <c r="E416" s="508" t="s">
        <v>1399</v>
      </c>
      <c r="F416" s="512">
        <v>2</v>
      </c>
      <c r="G416" s="512">
        <v>34</v>
      </c>
      <c r="H416" s="512"/>
      <c r="I416" s="512">
        <v>17</v>
      </c>
      <c r="J416" s="512"/>
      <c r="K416" s="512"/>
      <c r="L416" s="512"/>
      <c r="M416" s="512"/>
      <c r="N416" s="512">
        <v>2</v>
      </c>
      <c r="O416" s="512">
        <v>34</v>
      </c>
      <c r="P416" s="549"/>
      <c r="Q416" s="513">
        <v>17</v>
      </c>
    </row>
    <row r="417" spans="1:17" ht="14.4" customHeight="1" x14ac:dyDescent="0.3">
      <c r="A417" s="507" t="s">
        <v>1491</v>
      </c>
      <c r="B417" s="508" t="s">
        <v>1371</v>
      </c>
      <c r="C417" s="508" t="s">
        <v>1351</v>
      </c>
      <c r="D417" s="508" t="s">
        <v>1400</v>
      </c>
      <c r="E417" s="508" t="s">
        <v>1401</v>
      </c>
      <c r="F417" s="512">
        <v>1</v>
      </c>
      <c r="G417" s="512">
        <v>273</v>
      </c>
      <c r="H417" s="512"/>
      <c r="I417" s="512">
        <v>273</v>
      </c>
      <c r="J417" s="512"/>
      <c r="K417" s="512"/>
      <c r="L417" s="512"/>
      <c r="M417" s="512"/>
      <c r="N417" s="512"/>
      <c r="O417" s="512"/>
      <c r="P417" s="549"/>
      <c r="Q417" s="513"/>
    </row>
    <row r="418" spans="1:17" ht="14.4" customHeight="1" x14ac:dyDescent="0.3">
      <c r="A418" s="507" t="s">
        <v>1491</v>
      </c>
      <c r="B418" s="508" t="s">
        <v>1371</v>
      </c>
      <c r="C418" s="508" t="s">
        <v>1351</v>
      </c>
      <c r="D418" s="508" t="s">
        <v>1403</v>
      </c>
      <c r="E418" s="508" t="s">
        <v>1404</v>
      </c>
      <c r="F418" s="512">
        <v>2</v>
      </c>
      <c r="G418" s="512">
        <v>284</v>
      </c>
      <c r="H418" s="512"/>
      <c r="I418" s="512">
        <v>142</v>
      </c>
      <c r="J418" s="512"/>
      <c r="K418" s="512"/>
      <c r="L418" s="512"/>
      <c r="M418" s="512"/>
      <c r="N418" s="512"/>
      <c r="O418" s="512"/>
      <c r="P418" s="549"/>
      <c r="Q418" s="513"/>
    </row>
    <row r="419" spans="1:17" ht="14.4" customHeight="1" x14ac:dyDescent="0.3">
      <c r="A419" s="507" t="s">
        <v>1491</v>
      </c>
      <c r="B419" s="508" t="s">
        <v>1371</v>
      </c>
      <c r="C419" s="508" t="s">
        <v>1351</v>
      </c>
      <c r="D419" s="508" t="s">
        <v>1405</v>
      </c>
      <c r="E419" s="508" t="s">
        <v>1404</v>
      </c>
      <c r="F419" s="512">
        <v>1</v>
      </c>
      <c r="G419" s="512">
        <v>78</v>
      </c>
      <c r="H419" s="512">
        <v>1</v>
      </c>
      <c r="I419" s="512">
        <v>78</v>
      </c>
      <c r="J419" s="512">
        <v>1</v>
      </c>
      <c r="K419" s="512">
        <v>78</v>
      </c>
      <c r="L419" s="512">
        <v>1</v>
      </c>
      <c r="M419" s="512">
        <v>78</v>
      </c>
      <c r="N419" s="512">
        <v>4</v>
      </c>
      <c r="O419" s="512">
        <v>312</v>
      </c>
      <c r="P419" s="549">
        <v>4</v>
      </c>
      <c r="Q419" s="513">
        <v>78</v>
      </c>
    </row>
    <row r="420" spans="1:17" ht="14.4" customHeight="1" x14ac:dyDescent="0.3">
      <c r="A420" s="507" t="s">
        <v>1491</v>
      </c>
      <c r="B420" s="508" t="s">
        <v>1371</v>
      </c>
      <c r="C420" s="508" t="s">
        <v>1351</v>
      </c>
      <c r="D420" s="508" t="s">
        <v>1406</v>
      </c>
      <c r="E420" s="508" t="s">
        <v>1407</v>
      </c>
      <c r="F420" s="512">
        <v>2</v>
      </c>
      <c r="G420" s="512">
        <v>626</v>
      </c>
      <c r="H420" s="512"/>
      <c r="I420" s="512">
        <v>313</v>
      </c>
      <c r="J420" s="512"/>
      <c r="K420" s="512"/>
      <c r="L420" s="512"/>
      <c r="M420" s="512"/>
      <c r="N420" s="512"/>
      <c r="O420" s="512"/>
      <c r="P420" s="549"/>
      <c r="Q420" s="513"/>
    </row>
    <row r="421" spans="1:17" ht="14.4" customHeight="1" x14ac:dyDescent="0.3">
      <c r="A421" s="507" t="s">
        <v>1491</v>
      </c>
      <c r="B421" s="508" t="s">
        <v>1371</v>
      </c>
      <c r="C421" s="508" t="s">
        <v>1351</v>
      </c>
      <c r="D421" s="508" t="s">
        <v>1410</v>
      </c>
      <c r="E421" s="508" t="s">
        <v>1411</v>
      </c>
      <c r="F421" s="512"/>
      <c r="G421" s="512"/>
      <c r="H421" s="512"/>
      <c r="I421" s="512"/>
      <c r="J421" s="512"/>
      <c r="K421" s="512"/>
      <c r="L421" s="512"/>
      <c r="M421" s="512"/>
      <c r="N421" s="512">
        <v>2</v>
      </c>
      <c r="O421" s="512">
        <v>326</v>
      </c>
      <c r="P421" s="549"/>
      <c r="Q421" s="513">
        <v>163</v>
      </c>
    </row>
    <row r="422" spans="1:17" ht="14.4" customHeight="1" x14ac:dyDescent="0.3">
      <c r="A422" s="507" t="s">
        <v>1491</v>
      </c>
      <c r="B422" s="508" t="s">
        <v>1371</v>
      </c>
      <c r="C422" s="508" t="s">
        <v>1351</v>
      </c>
      <c r="D422" s="508" t="s">
        <v>1410</v>
      </c>
      <c r="E422" s="508" t="s">
        <v>1412</v>
      </c>
      <c r="F422" s="512"/>
      <c r="G422" s="512"/>
      <c r="H422" s="512"/>
      <c r="I422" s="512"/>
      <c r="J422" s="512">
        <v>1</v>
      </c>
      <c r="K422" s="512">
        <v>163</v>
      </c>
      <c r="L422" s="512">
        <v>1</v>
      </c>
      <c r="M422" s="512">
        <v>163</v>
      </c>
      <c r="N422" s="512">
        <v>2</v>
      </c>
      <c r="O422" s="512">
        <v>326</v>
      </c>
      <c r="P422" s="549">
        <v>2</v>
      </c>
      <c r="Q422" s="513">
        <v>163</v>
      </c>
    </row>
    <row r="423" spans="1:17" ht="14.4" customHeight="1" x14ac:dyDescent="0.3">
      <c r="A423" s="507" t="s">
        <v>1491</v>
      </c>
      <c r="B423" s="508" t="s">
        <v>1371</v>
      </c>
      <c r="C423" s="508" t="s">
        <v>1351</v>
      </c>
      <c r="D423" s="508" t="s">
        <v>1416</v>
      </c>
      <c r="E423" s="508" t="s">
        <v>1376</v>
      </c>
      <c r="F423" s="512">
        <v>1</v>
      </c>
      <c r="G423" s="512">
        <v>72</v>
      </c>
      <c r="H423" s="512">
        <v>0.5</v>
      </c>
      <c r="I423" s="512">
        <v>72</v>
      </c>
      <c r="J423" s="512">
        <v>2</v>
      </c>
      <c r="K423" s="512">
        <v>144</v>
      </c>
      <c r="L423" s="512">
        <v>1</v>
      </c>
      <c r="M423" s="512">
        <v>72</v>
      </c>
      <c r="N423" s="512">
        <v>7</v>
      </c>
      <c r="O423" s="512">
        <v>504</v>
      </c>
      <c r="P423" s="549">
        <v>3.5</v>
      </c>
      <c r="Q423" s="513">
        <v>72</v>
      </c>
    </row>
    <row r="424" spans="1:17" ht="14.4" customHeight="1" x14ac:dyDescent="0.3">
      <c r="A424" s="507" t="s">
        <v>1491</v>
      </c>
      <c r="B424" s="508" t="s">
        <v>1371</v>
      </c>
      <c r="C424" s="508" t="s">
        <v>1351</v>
      </c>
      <c r="D424" s="508" t="s">
        <v>1422</v>
      </c>
      <c r="E424" s="508" t="s">
        <v>1424</v>
      </c>
      <c r="F424" s="512">
        <v>2</v>
      </c>
      <c r="G424" s="512">
        <v>458</v>
      </c>
      <c r="H424" s="512"/>
      <c r="I424" s="512">
        <v>229</v>
      </c>
      <c r="J424" s="512"/>
      <c r="K424" s="512"/>
      <c r="L424" s="512"/>
      <c r="M424" s="512"/>
      <c r="N424" s="512"/>
      <c r="O424" s="512"/>
      <c r="P424" s="549"/>
      <c r="Q424" s="513"/>
    </row>
    <row r="425" spans="1:17" ht="14.4" customHeight="1" x14ac:dyDescent="0.3">
      <c r="A425" s="507" t="s">
        <v>1491</v>
      </c>
      <c r="B425" s="508" t="s">
        <v>1371</v>
      </c>
      <c r="C425" s="508" t="s">
        <v>1351</v>
      </c>
      <c r="D425" s="508" t="s">
        <v>1437</v>
      </c>
      <c r="E425" s="508" t="s">
        <v>1438</v>
      </c>
      <c r="F425" s="512">
        <v>1</v>
      </c>
      <c r="G425" s="512">
        <v>1064</v>
      </c>
      <c r="H425" s="512"/>
      <c r="I425" s="512">
        <v>1064</v>
      </c>
      <c r="J425" s="512"/>
      <c r="K425" s="512"/>
      <c r="L425" s="512"/>
      <c r="M425" s="512"/>
      <c r="N425" s="512">
        <v>1</v>
      </c>
      <c r="O425" s="512">
        <v>1067</v>
      </c>
      <c r="P425" s="549"/>
      <c r="Q425" s="513">
        <v>1067</v>
      </c>
    </row>
    <row r="426" spans="1:17" ht="14.4" customHeight="1" x14ac:dyDescent="0.3">
      <c r="A426" s="507" t="s">
        <v>1492</v>
      </c>
      <c r="B426" s="508" t="s">
        <v>1371</v>
      </c>
      <c r="C426" s="508" t="s">
        <v>1351</v>
      </c>
      <c r="D426" s="508" t="s">
        <v>1375</v>
      </c>
      <c r="E426" s="508" t="s">
        <v>1376</v>
      </c>
      <c r="F426" s="512">
        <v>50</v>
      </c>
      <c r="G426" s="512">
        <v>10550</v>
      </c>
      <c r="H426" s="512">
        <v>1.6666666666666667</v>
      </c>
      <c r="I426" s="512">
        <v>211</v>
      </c>
      <c r="J426" s="512">
        <v>30</v>
      </c>
      <c r="K426" s="512">
        <v>6330</v>
      </c>
      <c r="L426" s="512">
        <v>1</v>
      </c>
      <c r="M426" s="512">
        <v>211</v>
      </c>
      <c r="N426" s="512">
        <v>7</v>
      </c>
      <c r="O426" s="512">
        <v>1484</v>
      </c>
      <c r="P426" s="549">
        <v>0.2344391785150079</v>
      </c>
      <c r="Q426" s="513">
        <v>212</v>
      </c>
    </row>
    <row r="427" spans="1:17" ht="14.4" customHeight="1" x14ac:dyDescent="0.3">
      <c r="A427" s="507" t="s">
        <v>1492</v>
      </c>
      <c r="B427" s="508" t="s">
        <v>1371</v>
      </c>
      <c r="C427" s="508" t="s">
        <v>1351</v>
      </c>
      <c r="D427" s="508" t="s">
        <v>1377</v>
      </c>
      <c r="E427" s="508" t="s">
        <v>1376</v>
      </c>
      <c r="F427" s="512">
        <v>10</v>
      </c>
      <c r="G427" s="512">
        <v>870</v>
      </c>
      <c r="H427" s="512">
        <v>3.3333333333333335</v>
      </c>
      <c r="I427" s="512">
        <v>87</v>
      </c>
      <c r="J427" s="512">
        <v>3</v>
      </c>
      <c r="K427" s="512">
        <v>261</v>
      </c>
      <c r="L427" s="512">
        <v>1</v>
      </c>
      <c r="M427" s="512">
        <v>87</v>
      </c>
      <c r="N427" s="512"/>
      <c r="O427" s="512"/>
      <c r="P427" s="549"/>
      <c r="Q427" s="513"/>
    </row>
    <row r="428" spans="1:17" ht="14.4" customHeight="1" x14ac:dyDescent="0.3">
      <c r="A428" s="507" t="s">
        <v>1492</v>
      </c>
      <c r="B428" s="508" t="s">
        <v>1371</v>
      </c>
      <c r="C428" s="508" t="s">
        <v>1351</v>
      </c>
      <c r="D428" s="508" t="s">
        <v>1378</v>
      </c>
      <c r="E428" s="508" t="s">
        <v>1379</v>
      </c>
      <c r="F428" s="512">
        <v>256</v>
      </c>
      <c r="G428" s="512">
        <v>77056</v>
      </c>
      <c r="H428" s="512">
        <v>0.83116883116883122</v>
      </c>
      <c r="I428" s="512">
        <v>301</v>
      </c>
      <c r="J428" s="512">
        <v>308</v>
      </c>
      <c r="K428" s="512">
        <v>92708</v>
      </c>
      <c r="L428" s="512">
        <v>1</v>
      </c>
      <c r="M428" s="512">
        <v>301</v>
      </c>
      <c r="N428" s="512">
        <v>264</v>
      </c>
      <c r="O428" s="512">
        <v>79728</v>
      </c>
      <c r="P428" s="549">
        <v>0.85999050783103936</v>
      </c>
      <c r="Q428" s="513">
        <v>302</v>
      </c>
    </row>
    <row r="429" spans="1:17" ht="14.4" customHeight="1" x14ac:dyDescent="0.3">
      <c r="A429" s="507" t="s">
        <v>1492</v>
      </c>
      <c r="B429" s="508" t="s">
        <v>1371</v>
      </c>
      <c r="C429" s="508" t="s">
        <v>1351</v>
      </c>
      <c r="D429" s="508" t="s">
        <v>1380</v>
      </c>
      <c r="E429" s="508" t="s">
        <v>1381</v>
      </c>
      <c r="F429" s="512">
        <v>3</v>
      </c>
      <c r="G429" s="512">
        <v>297</v>
      </c>
      <c r="H429" s="512"/>
      <c r="I429" s="512">
        <v>99</v>
      </c>
      <c r="J429" s="512"/>
      <c r="K429" s="512"/>
      <c r="L429" s="512"/>
      <c r="M429" s="512"/>
      <c r="N429" s="512"/>
      <c r="O429" s="512"/>
      <c r="P429" s="549"/>
      <c r="Q429" s="513"/>
    </row>
    <row r="430" spans="1:17" ht="14.4" customHeight="1" x14ac:dyDescent="0.3">
      <c r="A430" s="507" t="s">
        <v>1492</v>
      </c>
      <c r="B430" s="508" t="s">
        <v>1371</v>
      </c>
      <c r="C430" s="508" t="s">
        <v>1351</v>
      </c>
      <c r="D430" s="508" t="s">
        <v>1380</v>
      </c>
      <c r="E430" s="508" t="s">
        <v>1382</v>
      </c>
      <c r="F430" s="512">
        <v>6</v>
      </c>
      <c r="G430" s="512">
        <v>594</v>
      </c>
      <c r="H430" s="512">
        <v>0.4</v>
      </c>
      <c r="I430" s="512">
        <v>99</v>
      </c>
      <c r="J430" s="512">
        <v>15</v>
      </c>
      <c r="K430" s="512">
        <v>1485</v>
      </c>
      <c r="L430" s="512">
        <v>1</v>
      </c>
      <c r="M430" s="512">
        <v>99</v>
      </c>
      <c r="N430" s="512">
        <v>12</v>
      </c>
      <c r="O430" s="512">
        <v>1200</v>
      </c>
      <c r="P430" s="549">
        <v>0.80808080808080807</v>
      </c>
      <c r="Q430" s="513">
        <v>100</v>
      </c>
    </row>
    <row r="431" spans="1:17" ht="14.4" customHeight="1" x14ac:dyDescent="0.3">
      <c r="A431" s="507" t="s">
        <v>1492</v>
      </c>
      <c r="B431" s="508" t="s">
        <v>1371</v>
      </c>
      <c r="C431" s="508" t="s">
        <v>1351</v>
      </c>
      <c r="D431" s="508" t="s">
        <v>1383</v>
      </c>
      <c r="E431" s="508" t="s">
        <v>1384</v>
      </c>
      <c r="F431" s="512">
        <v>2</v>
      </c>
      <c r="G431" s="512">
        <v>462</v>
      </c>
      <c r="H431" s="512">
        <v>1.9913793103448276</v>
      </c>
      <c r="I431" s="512">
        <v>231</v>
      </c>
      <c r="J431" s="512">
        <v>1</v>
      </c>
      <c r="K431" s="512">
        <v>232</v>
      </c>
      <c r="L431" s="512">
        <v>1</v>
      </c>
      <c r="M431" s="512">
        <v>232</v>
      </c>
      <c r="N431" s="512"/>
      <c r="O431" s="512"/>
      <c r="P431" s="549"/>
      <c r="Q431" s="513"/>
    </row>
    <row r="432" spans="1:17" ht="14.4" customHeight="1" x14ac:dyDescent="0.3">
      <c r="A432" s="507" t="s">
        <v>1492</v>
      </c>
      <c r="B432" s="508" t="s">
        <v>1371</v>
      </c>
      <c r="C432" s="508" t="s">
        <v>1351</v>
      </c>
      <c r="D432" s="508" t="s">
        <v>1385</v>
      </c>
      <c r="E432" s="508" t="s">
        <v>1386</v>
      </c>
      <c r="F432" s="512">
        <v>203</v>
      </c>
      <c r="G432" s="512">
        <v>27811</v>
      </c>
      <c r="H432" s="512">
        <v>0.96208530805687209</v>
      </c>
      <c r="I432" s="512">
        <v>137</v>
      </c>
      <c r="J432" s="512">
        <v>211</v>
      </c>
      <c r="K432" s="512">
        <v>28907</v>
      </c>
      <c r="L432" s="512">
        <v>1</v>
      </c>
      <c r="M432" s="512">
        <v>137</v>
      </c>
      <c r="N432" s="512">
        <v>135</v>
      </c>
      <c r="O432" s="512">
        <v>18495</v>
      </c>
      <c r="P432" s="549">
        <v>0.6398104265402843</v>
      </c>
      <c r="Q432" s="513">
        <v>137</v>
      </c>
    </row>
    <row r="433" spans="1:17" ht="14.4" customHeight="1" x14ac:dyDescent="0.3">
      <c r="A433" s="507" t="s">
        <v>1492</v>
      </c>
      <c r="B433" s="508" t="s">
        <v>1371</v>
      </c>
      <c r="C433" s="508" t="s">
        <v>1351</v>
      </c>
      <c r="D433" s="508" t="s">
        <v>1387</v>
      </c>
      <c r="E433" s="508" t="s">
        <v>1386</v>
      </c>
      <c r="F433" s="512">
        <v>5</v>
      </c>
      <c r="G433" s="512">
        <v>915</v>
      </c>
      <c r="H433" s="512">
        <v>5</v>
      </c>
      <c r="I433" s="512">
        <v>183</v>
      </c>
      <c r="J433" s="512">
        <v>1</v>
      </c>
      <c r="K433" s="512">
        <v>183</v>
      </c>
      <c r="L433" s="512">
        <v>1</v>
      </c>
      <c r="M433" s="512">
        <v>183</v>
      </c>
      <c r="N433" s="512"/>
      <c r="O433" s="512"/>
      <c r="P433" s="549"/>
      <c r="Q433" s="513"/>
    </row>
    <row r="434" spans="1:17" ht="14.4" customHeight="1" x14ac:dyDescent="0.3">
      <c r="A434" s="507" t="s">
        <v>1492</v>
      </c>
      <c r="B434" s="508" t="s">
        <v>1371</v>
      </c>
      <c r="C434" s="508" t="s">
        <v>1351</v>
      </c>
      <c r="D434" s="508" t="s">
        <v>1388</v>
      </c>
      <c r="E434" s="508" t="s">
        <v>1389</v>
      </c>
      <c r="F434" s="512">
        <v>2</v>
      </c>
      <c r="G434" s="512">
        <v>1278</v>
      </c>
      <c r="H434" s="512">
        <v>1</v>
      </c>
      <c r="I434" s="512">
        <v>639</v>
      </c>
      <c r="J434" s="512">
        <v>2</v>
      </c>
      <c r="K434" s="512">
        <v>1278</v>
      </c>
      <c r="L434" s="512">
        <v>1</v>
      </c>
      <c r="M434" s="512">
        <v>639</v>
      </c>
      <c r="N434" s="512"/>
      <c r="O434" s="512"/>
      <c r="P434" s="549"/>
      <c r="Q434" s="513"/>
    </row>
    <row r="435" spans="1:17" ht="14.4" customHeight="1" x14ac:dyDescent="0.3">
      <c r="A435" s="507" t="s">
        <v>1492</v>
      </c>
      <c r="B435" s="508" t="s">
        <v>1371</v>
      </c>
      <c r="C435" s="508" t="s">
        <v>1351</v>
      </c>
      <c r="D435" s="508" t="s">
        <v>1390</v>
      </c>
      <c r="E435" s="508" t="s">
        <v>1392</v>
      </c>
      <c r="F435" s="512">
        <v>1</v>
      </c>
      <c r="G435" s="512">
        <v>608</v>
      </c>
      <c r="H435" s="512"/>
      <c r="I435" s="512">
        <v>608</v>
      </c>
      <c r="J435" s="512"/>
      <c r="K435" s="512"/>
      <c r="L435" s="512"/>
      <c r="M435" s="512"/>
      <c r="N435" s="512"/>
      <c r="O435" s="512"/>
      <c r="P435" s="549"/>
      <c r="Q435" s="513"/>
    </row>
    <row r="436" spans="1:17" ht="14.4" customHeight="1" x14ac:dyDescent="0.3">
      <c r="A436" s="507" t="s">
        <v>1492</v>
      </c>
      <c r="B436" s="508" t="s">
        <v>1371</v>
      </c>
      <c r="C436" s="508" t="s">
        <v>1351</v>
      </c>
      <c r="D436" s="508" t="s">
        <v>1393</v>
      </c>
      <c r="E436" s="508" t="s">
        <v>1394</v>
      </c>
      <c r="F436" s="512">
        <v>15</v>
      </c>
      <c r="G436" s="512">
        <v>2595</v>
      </c>
      <c r="H436" s="512">
        <v>1.0714285714285714</v>
      </c>
      <c r="I436" s="512">
        <v>173</v>
      </c>
      <c r="J436" s="512">
        <v>14</v>
      </c>
      <c r="K436" s="512">
        <v>2422</v>
      </c>
      <c r="L436" s="512">
        <v>1</v>
      </c>
      <c r="M436" s="512">
        <v>173</v>
      </c>
      <c r="N436" s="512">
        <v>16</v>
      </c>
      <c r="O436" s="512">
        <v>2784</v>
      </c>
      <c r="P436" s="549">
        <v>1.1494632535094962</v>
      </c>
      <c r="Q436" s="513">
        <v>174</v>
      </c>
    </row>
    <row r="437" spans="1:17" ht="14.4" customHeight="1" x14ac:dyDescent="0.3">
      <c r="A437" s="507" t="s">
        <v>1492</v>
      </c>
      <c r="B437" s="508" t="s">
        <v>1371</v>
      </c>
      <c r="C437" s="508" t="s">
        <v>1351</v>
      </c>
      <c r="D437" s="508" t="s">
        <v>1397</v>
      </c>
      <c r="E437" s="508" t="s">
        <v>1398</v>
      </c>
      <c r="F437" s="512">
        <v>224</v>
      </c>
      <c r="G437" s="512">
        <v>3808</v>
      </c>
      <c r="H437" s="512">
        <v>28</v>
      </c>
      <c r="I437" s="512">
        <v>17</v>
      </c>
      <c r="J437" s="512">
        <v>8</v>
      </c>
      <c r="K437" s="512">
        <v>136</v>
      </c>
      <c r="L437" s="512">
        <v>1</v>
      </c>
      <c r="M437" s="512">
        <v>17</v>
      </c>
      <c r="N437" s="512">
        <v>139</v>
      </c>
      <c r="O437" s="512">
        <v>2363</v>
      </c>
      <c r="P437" s="549">
        <v>17.375</v>
      </c>
      <c r="Q437" s="513">
        <v>17</v>
      </c>
    </row>
    <row r="438" spans="1:17" ht="14.4" customHeight="1" x14ac:dyDescent="0.3">
      <c r="A438" s="507" t="s">
        <v>1492</v>
      </c>
      <c r="B438" s="508" t="s">
        <v>1371</v>
      </c>
      <c r="C438" s="508" t="s">
        <v>1351</v>
      </c>
      <c r="D438" s="508" t="s">
        <v>1397</v>
      </c>
      <c r="E438" s="508" t="s">
        <v>1399</v>
      </c>
      <c r="F438" s="512"/>
      <c r="G438" s="512"/>
      <c r="H438" s="512"/>
      <c r="I438" s="512"/>
      <c r="J438" s="512">
        <v>1</v>
      </c>
      <c r="K438" s="512">
        <v>17</v>
      </c>
      <c r="L438" s="512">
        <v>1</v>
      </c>
      <c r="M438" s="512">
        <v>17</v>
      </c>
      <c r="N438" s="512">
        <v>1</v>
      </c>
      <c r="O438" s="512">
        <v>17</v>
      </c>
      <c r="P438" s="549">
        <v>1</v>
      </c>
      <c r="Q438" s="513">
        <v>17</v>
      </c>
    </row>
    <row r="439" spans="1:17" ht="14.4" customHeight="1" x14ac:dyDescent="0.3">
      <c r="A439" s="507" t="s">
        <v>1492</v>
      </c>
      <c r="B439" s="508" t="s">
        <v>1371</v>
      </c>
      <c r="C439" s="508" t="s">
        <v>1351</v>
      </c>
      <c r="D439" s="508" t="s">
        <v>1400</v>
      </c>
      <c r="E439" s="508" t="s">
        <v>1401</v>
      </c>
      <c r="F439" s="512">
        <v>1</v>
      </c>
      <c r="G439" s="512">
        <v>273</v>
      </c>
      <c r="H439" s="512"/>
      <c r="I439" s="512">
        <v>273</v>
      </c>
      <c r="J439" s="512"/>
      <c r="K439" s="512"/>
      <c r="L439" s="512"/>
      <c r="M439" s="512"/>
      <c r="N439" s="512">
        <v>1</v>
      </c>
      <c r="O439" s="512">
        <v>274</v>
      </c>
      <c r="P439" s="549"/>
      <c r="Q439" s="513">
        <v>274</v>
      </c>
    </row>
    <row r="440" spans="1:17" ht="14.4" customHeight="1" x14ac:dyDescent="0.3">
      <c r="A440" s="507" t="s">
        <v>1492</v>
      </c>
      <c r="B440" s="508" t="s">
        <v>1371</v>
      </c>
      <c r="C440" s="508" t="s">
        <v>1351</v>
      </c>
      <c r="D440" s="508" t="s">
        <v>1400</v>
      </c>
      <c r="E440" s="508" t="s">
        <v>1402</v>
      </c>
      <c r="F440" s="512">
        <v>5</v>
      </c>
      <c r="G440" s="512">
        <v>1365</v>
      </c>
      <c r="H440" s="512"/>
      <c r="I440" s="512">
        <v>273</v>
      </c>
      <c r="J440" s="512"/>
      <c r="K440" s="512"/>
      <c r="L440" s="512"/>
      <c r="M440" s="512"/>
      <c r="N440" s="512"/>
      <c r="O440" s="512"/>
      <c r="P440" s="549"/>
      <c r="Q440" s="513"/>
    </row>
    <row r="441" spans="1:17" ht="14.4" customHeight="1" x14ac:dyDescent="0.3">
      <c r="A441" s="507" t="s">
        <v>1492</v>
      </c>
      <c r="B441" s="508" t="s">
        <v>1371</v>
      </c>
      <c r="C441" s="508" t="s">
        <v>1351</v>
      </c>
      <c r="D441" s="508" t="s">
        <v>1403</v>
      </c>
      <c r="E441" s="508" t="s">
        <v>1404</v>
      </c>
      <c r="F441" s="512">
        <v>10</v>
      </c>
      <c r="G441" s="512">
        <v>1420</v>
      </c>
      <c r="H441" s="512">
        <v>1.1111111111111112</v>
      </c>
      <c r="I441" s="512">
        <v>142</v>
      </c>
      <c r="J441" s="512">
        <v>9</v>
      </c>
      <c r="K441" s="512">
        <v>1278</v>
      </c>
      <c r="L441" s="512">
        <v>1</v>
      </c>
      <c r="M441" s="512">
        <v>142</v>
      </c>
      <c r="N441" s="512">
        <v>2</v>
      </c>
      <c r="O441" s="512">
        <v>284</v>
      </c>
      <c r="P441" s="549">
        <v>0.22222222222222221</v>
      </c>
      <c r="Q441" s="513">
        <v>142</v>
      </c>
    </row>
    <row r="442" spans="1:17" ht="14.4" customHeight="1" x14ac:dyDescent="0.3">
      <c r="A442" s="507" t="s">
        <v>1492</v>
      </c>
      <c r="B442" s="508" t="s">
        <v>1371</v>
      </c>
      <c r="C442" s="508" t="s">
        <v>1351</v>
      </c>
      <c r="D442" s="508" t="s">
        <v>1405</v>
      </c>
      <c r="E442" s="508" t="s">
        <v>1404</v>
      </c>
      <c r="F442" s="512">
        <v>203</v>
      </c>
      <c r="G442" s="512">
        <v>15834</v>
      </c>
      <c r="H442" s="512">
        <v>0.96208530805687209</v>
      </c>
      <c r="I442" s="512">
        <v>78</v>
      </c>
      <c r="J442" s="512">
        <v>211</v>
      </c>
      <c r="K442" s="512">
        <v>16458</v>
      </c>
      <c r="L442" s="512">
        <v>1</v>
      </c>
      <c r="M442" s="512">
        <v>78</v>
      </c>
      <c r="N442" s="512">
        <v>135</v>
      </c>
      <c r="O442" s="512">
        <v>10530</v>
      </c>
      <c r="P442" s="549">
        <v>0.6398104265402843</v>
      </c>
      <c r="Q442" s="513">
        <v>78</v>
      </c>
    </row>
    <row r="443" spans="1:17" ht="14.4" customHeight="1" x14ac:dyDescent="0.3">
      <c r="A443" s="507" t="s">
        <v>1492</v>
      </c>
      <c r="B443" s="508" t="s">
        <v>1371</v>
      </c>
      <c r="C443" s="508" t="s">
        <v>1351</v>
      </c>
      <c r="D443" s="508" t="s">
        <v>1406</v>
      </c>
      <c r="E443" s="508" t="s">
        <v>1407</v>
      </c>
      <c r="F443" s="512">
        <v>10</v>
      </c>
      <c r="G443" s="512">
        <v>3130</v>
      </c>
      <c r="H443" s="512">
        <v>1.1075725406935597</v>
      </c>
      <c r="I443" s="512">
        <v>313</v>
      </c>
      <c r="J443" s="512">
        <v>9</v>
      </c>
      <c r="K443" s="512">
        <v>2826</v>
      </c>
      <c r="L443" s="512">
        <v>1</v>
      </c>
      <c r="M443" s="512">
        <v>314</v>
      </c>
      <c r="N443" s="512">
        <v>2</v>
      </c>
      <c r="O443" s="512">
        <v>628</v>
      </c>
      <c r="P443" s="549">
        <v>0.22222222222222221</v>
      </c>
      <c r="Q443" s="513">
        <v>314</v>
      </c>
    </row>
    <row r="444" spans="1:17" ht="14.4" customHeight="1" x14ac:dyDescent="0.3">
      <c r="A444" s="507" t="s">
        <v>1492</v>
      </c>
      <c r="B444" s="508" t="s">
        <v>1371</v>
      </c>
      <c r="C444" s="508" t="s">
        <v>1351</v>
      </c>
      <c r="D444" s="508" t="s">
        <v>1410</v>
      </c>
      <c r="E444" s="508" t="s">
        <v>1411</v>
      </c>
      <c r="F444" s="512">
        <v>150</v>
      </c>
      <c r="G444" s="512">
        <v>24450</v>
      </c>
      <c r="H444" s="512">
        <v>0.80213903743315507</v>
      </c>
      <c r="I444" s="512">
        <v>163</v>
      </c>
      <c r="J444" s="512">
        <v>187</v>
      </c>
      <c r="K444" s="512">
        <v>30481</v>
      </c>
      <c r="L444" s="512">
        <v>1</v>
      </c>
      <c r="M444" s="512">
        <v>163</v>
      </c>
      <c r="N444" s="512">
        <v>126</v>
      </c>
      <c r="O444" s="512">
        <v>20538</v>
      </c>
      <c r="P444" s="549">
        <v>0.6737967914438503</v>
      </c>
      <c r="Q444" s="513">
        <v>163</v>
      </c>
    </row>
    <row r="445" spans="1:17" ht="14.4" customHeight="1" x14ac:dyDescent="0.3">
      <c r="A445" s="507" t="s">
        <v>1492</v>
      </c>
      <c r="B445" s="508" t="s">
        <v>1371</v>
      </c>
      <c r="C445" s="508" t="s">
        <v>1351</v>
      </c>
      <c r="D445" s="508" t="s">
        <v>1410</v>
      </c>
      <c r="E445" s="508" t="s">
        <v>1412</v>
      </c>
      <c r="F445" s="512"/>
      <c r="G445" s="512"/>
      <c r="H445" s="512"/>
      <c r="I445" s="512"/>
      <c r="J445" s="512"/>
      <c r="K445" s="512"/>
      <c r="L445" s="512"/>
      <c r="M445" s="512"/>
      <c r="N445" s="512">
        <v>1</v>
      </c>
      <c r="O445" s="512">
        <v>163</v>
      </c>
      <c r="P445" s="549"/>
      <c r="Q445" s="513">
        <v>163</v>
      </c>
    </row>
    <row r="446" spans="1:17" ht="14.4" customHeight="1" x14ac:dyDescent="0.3">
      <c r="A446" s="507" t="s">
        <v>1492</v>
      </c>
      <c r="B446" s="508" t="s">
        <v>1371</v>
      </c>
      <c r="C446" s="508" t="s">
        <v>1351</v>
      </c>
      <c r="D446" s="508" t="s">
        <v>1416</v>
      </c>
      <c r="E446" s="508" t="s">
        <v>1376</v>
      </c>
      <c r="F446" s="512">
        <v>534</v>
      </c>
      <c r="G446" s="512">
        <v>38448</v>
      </c>
      <c r="H446" s="512">
        <v>0.84896661367249604</v>
      </c>
      <c r="I446" s="512">
        <v>72</v>
      </c>
      <c r="J446" s="512">
        <v>629</v>
      </c>
      <c r="K446" s="512">
        <v>45288</v>
      </c>
      <c r="L446" s="512">
        <v>1</v>
      </c>
      <c r="M446" s="512">
        <v>72</v>
      </c>
      <c r="N446" s="512">
        <v>357</v>
      </c>
      <c r="O446" s="512">
        <v>25704</v>
      </c>
      <c r="P446" s="549">
        <v>0.56756756756756754</v>
      </c>
      <c r="Q446" s="513">
        <v>72</v>
      </c>
    </row>
    <row r="447" spans="1:17" ht="14.4" customHeight="1" x14ac:dyDescent="0.3">
      <c r="A447" s="507" t="s">
        <v>1492</v>
      </c>
      <c r="B447" s="508" t="s">
        <v>1371</v>
      </c>
      <c r="C447" s="508" t="s">
        <v>1351</v>
      </c>
      <c r="D447" s="508" t="s">
        <v>1422</v>
      </c>
      <c r="E447" s="508" t="s">
        <v>1424</v>
      </c>
      <c r="F447" s="512">
        <v>11</v>
      </c>
      <c r="G447" s="512">
        <v>2519</v>
      </c>
      <c r="H447" s="512"/>
      <c r="I447" s="512">
        <v>229</v>
      </c>
      <c r="J447" s="512"/>
      <c r="K447" s="512"/>
      <c r="L447" s="512"/>
      <c r="M447" s="512"/>
      <c r="N447" s="512"/>
      <c r="O447" s="512"/>
      <c r="P447" s="549"/>
      <c r="Q447" s="513"/>
    </row>
    <row r="448" spans="1:17" ht="14.4" customHeight="1" x14ac:dyDescent="0.3">
      <c r="A448" s="507" t="s">
        <v>1492</v>
      </c>
      <c r="B448" s="508" t="s">
        <v>1371</v>
      </c>
      <c r="C448" s="508" t="s">
        <v>1351</v>
      </c>
      <c r="D448" s="508" t="s">
        <v>1425</v>
      </c>
      <c r="E448" s="508" t="s">
        <v>1426</v>
      </c>
      <c r="F448" s="512">
        <v>8</v>
      </c>
      <c r="G448" s="512">
        <v>9688</v>
      </c>
      <c r="H448" s="512">
        <v>0.4</v>
      </c>
      <c r="I448" s="512">
        <v>1211</v>
      </c>
      <c r="J448" s="512">
        <v>20</v>
      </c>
      <c r="K448" s="512">
        <v>24220</v>
      </c>
      <c r="L448" s="512">
        <v>1</v>
      </c>
      <c r="M448" s="512">
        <v>1211</v>
      </c>
      <c r="N448" s="512">
        <v>18</v>
      </c>
      <c r="O448" s="512">
        <v>21816</v>
      </c>
      <c r="P448" s="549">
        <v>0.90074318744838977</v>
      </c>
      <c r="Q448" s="513">
        <v>1212</v>
      </c>
    </row>
    <row r="449" spans="1:17" ht="14.4" customHeight="1" x14ac:dyDescent="0.3">
      <c r="A449" s="507" t="s">
        <v>1492</v>
      </c>
      <c r="B449" s="508" t="s">
        <v>1371</v>
      </c>
      <c r="C449" s="508" t="s">
        <v>1351</v>
      </c>
      <c r="D449" s="508" t="s">
        <v>1427</v>
      </c>
      <c r="E449" s="508" t="s">
        <v>1428</v>
      </c>
      <c r="F449" s="512">
        <v>1</v>
      </c>
      <c r="G449" s="512">
        <v>114</v>
      </c>
      <c r="H449" s="512"/>
      <c r="I449" s="512">
        <v>114</v>
      </c>
      <c r="J449" s="512"/>
      <c r="K449" s="512"/>
      <c r="L449" s="512"/>
      <c r="M449" s="512"/>
      <c r="N449" s="512"/>
      <c r="O449" s="512"/>
      <c r="P449" s="549"/>
      <c r="Q449" s="513"/>
    </row>
    <row r="450" spans="1:17" ht="14.4" customHeight="1" x14ac:dyDescent="0.3">
      <c r="A450" s="507" t="s">
        <v>1492</v>
      </c>
      <c r="B450" s="508" t="s">
        <v>1371</v>
      </c>
      <c r="C450" s="508" t="s">
        <v>1351</v>
      </c>
      <c r="D450" s="508" t="s">
        <v>1427</v>
      </c>
      <c r="E450" s="508" t="s">
        <v>1429</v>
      </c>
      <c r="F450" s="512">
        <v>11</v>
      </c>
      <c r="G450" s="512">
        <v>1254</v>
      </c>
      <c r="H450" s="512">
        <v>0.7857142857142857</v>
      </c>
      <c r="I450" s="512">
        <v>114</v>
      </c>
      <c r="J450" s="512">
        <v>14</v>
      </c>
      <c r="K450" s="512">
        <v>1596</v>
      </c>
      <c r="L450" s="512">
        <v>1</v>
      </c>
      <c r="M450" s="512">
        <v>114</v>
      </c>
      <c r="N450" s="512">
        <v>11</v>
      </c>
      <c r="O450" s="512">
        <v>1265</v>
      </c>
      <c r="P450" s="549">
        <v>0.79260651629072687</v>
      </c>
      <c r="Q450" s="513">
        <v>115</v>
      </c>
    </row>
    <row r="451" spans="1:17" ht="14.4" customHeight="1" x14ac:dyDescent="0.3">
      <c r="A451" s="507" t="s">
        <v>1492</v>
      </c>
      <c r="B451" s="508" t="s">
        <v>1371</v>
      </c>
      <c r="C451" s="508" t="s">
        <v>1351</v>
      </c>
      <c r="D451" s="508" t="s">
        <v>1430</v>
      </c>
      <c r="E451" s="508" t="s">
        <v>1431</v>
      </c>
      <c r="F451" s="512"/>
      <c r="G451" s="512"/>
      <c r="H451" s="512"/>
      <c r="I451" s="512"/>
      <c r="J451" s="512">
        <v>2</v>
      </c>
      <c r="K451" s="512">
        <v>694</v>
      </c>
      <c r="L451" s="512">
        <v>1</v>
      </c>
      <c r="M451" s="512">
        <v>347</v>
      </c>
      <c r="N451" s="512"/>
      <c r="O451" s="512"/>
      <c r="P451" s="549"/>
      <c r="Q451" s="513"/>
    </row>
    <row r="452" spans="1:17" ht="14.4" customHeight="1" x14ac:dyDescent="0.3">
      <c r="A452" s="507" t="s">
        <v>1492</v>
      </c>
      <c r="B452" s="508" t="s">
        <v>1371</v>
      </c>
      <c r="C452" s="508" t="s">
        <v>1351</v>
      </c>
      <c r="D452" s="508" t="s">
        <v>1437</v>
      </c>
      <c r="E452" s="508" t="s">
        <v>1438</v>
      </c>
      <c r="F452" s="512">
        <v>1</v>
      </c>
      <c r="G452" s="512">
        <v>1064</v>
      </c>
      <c r="H452" s="512"/>
      <c r="I452" s="512">
        <v>1064</v>
      </c>
      <c r="J452" s="512"/>
      <c r="K452" s="512"/>
      <c r="L452" s="512"/>
      <c r="M452" s="512"/>
      <c r="N452" s="512"/>
      <c r="O452" s="512"/>
      <c r="P452" s="549"/>
      <c r="Q452" s="513"/>
    </row>
    <row r="453" spans="1:17" ht="14.4" customHeight="1" x14ac:dyDescent="0.3">
      <c r="A453" s="507" t="s">
        <v>1492</v>
      </c>
      <c r="B453" s="508" t="s">
        <v>1371</v>
      </c>
      <c r="C453" s="508" t="s">
        <v>1351</v>
      </c>
      <c r="D453" s="508" t="s">
        <v>1439</v>
      </c>
      <c r="E453" s="508" t="s">
        <v>1440</v>
      </c>
      <c r="F453" s="512"/>
      <c r="G453" s="512"/>
      <c r="H453" s="512"/>
      <c r="I453" s="512"/>
      <c r="J453" s="512">
        <v>1</v>
      </c>
      <c r="K453" s="512">
        <v>302</v>
      </c>
      <c r="L453" s="512">
        <v>1</v>
      </c>
      <c r="M453" s="512">
        <v>302</v>
      </c>
      <c r="N453" s="512"/>
      <c r="O453" s="512"/>
      <c r="P453" s="549"/>
      <c r="Q453" s="513"/>
    </row>
    <row r="454" spans="1:17" ht="14.4" customHeight="1" x14ac:dyDescent="0.3">
      <c r="A454" s="507" t="s">
        <v>1493</v>
      </c>
      <c r="B454" s="508" t="s">
        <v>1371</v>
      </c>
      <c r="C454" s="508" t="s">
        <v>1351</v>
      </c>
      <c r="D454" s="508" t="s">
        <v>1375</v>
      </c>
      <c r="E454" s="508" t="s">
        <v>1376</v>
      </c>
      <c r="F454" s="512">
        <v>28</v>
      </c>
      <c r="G454" s="512">
        <v>5908</v>
      </c>
      <c r="H454" s="512">
        <v>2.8</v>
      </c>
      <c r="I454" s="512">
        <v>211</v>
      </c>
      <c r="J454" s="512">
        <v>10</v>
      </c>
      <c r="K454" s="512">
        <v>2110</v>
      </c>
      <c r="L454" s="512">
        <v>1</v>
      </c>
      <c r="M454" s="512">
        <v>211</v>
      </c>
      <c r="N454" s="512">
        <v>12</v>
      </c>
      <c r="O454" s="512">
        <v>2544</v>
      </c>
      <c r="P454" s="549">
        <v>1.2056872037914692</v>
      </c>
      <c r="Q454" s="513">
        <v>212</v>
      </c>
    </row>
    <row r="455" spans="1:17" ht="14.4" customHeight="1" x14ac:dyDescent="0.3">
      <c r="A455" s="507" t="s">
        <v>1493</v>
      </c>
      <c r="B455" s="508" t="s">
        <v>1371</v>
      </c>
      <c r="C455" s="508" t="s">
        <v>1351</v>
      </c>
      <c r="D455" s="508" t="s">
        <v>1378</v>
      </c>
      <c r="E455" s="508" t="s">
        <v>1379</v>
      </c>
      <c r="F455" s="512"/>
      <c r="G455" s="512"/>
      <c r="H455" s="512"/>
      <c r="I455" s="512"/>
      <c r="J455" s="512">
        <v>53</v>
      </c>
      <c r="K455" s="512">
        <v>15953</v>
      </c>
      <c r="L455" s="512">
        <v>1</v>
      </c>
      <c r="M455" s="512">
        <v>301</v>
      </c>
      <c r="N455" s="512">
        <v>77</v>
      </c>
      <c r="O455" s="512">
        <v>23254</v>
      </c>
      <c r="P455" s="549">
        <v>1.4576568670469505</v>
      </c>
      <c r="Q455" s="513">
        <v>302</v>
      </c>
    </row>
    <row r="456" spans="1:17" ht="14.4" customHeight="1" x14ac:dyDescent="0.3">
      <c r="A456" s="507" t="s">
        <v>1493</v>
      </c>
      <c r="B456" s="508" t="s">
        <v>1371</v>
      </c>
      <c r="C456" s="508" t="s">
        <v>1351</v>
      </c>
      <c r="D456" s="508" t="s">
        <v>1385</v>
      </c>
      <c r="E456" s="508" t="s">
        <v>1386</v>
      </c>
      <c r="F456" s="512">
        <v>20</v>
      </c>
      <c r="G456" s="512">
        <v>2740</v>
      </c>
      <c r="H456" s="512">
        <v>0.7407407407407407</v>
      </c>
      <c r="I456" s="512">
        <v>137</v>
      </c>
      <c r="J456" s="512">
        <v>27</v>
      </c>
      <c r="K456" s="512">
        <v>3699</v>
      </c>
      <c r="L456" s="512">
        <v>1</v>
      </c>
      <c r="M456" s="512">
        <v>137</v>
      </c>
      <c r="N456" s="512">
        <v>34</v>
      </c>
      <c r="O456" s="512">
        <v>4658</v>
      </c>
      <c r="P456" s="549">
        <v>1.2592592592592593</v>
      </c>
      <c r="Q456" s="513">
        <v>137</v>
      </c>
    </row>
    <row r="457" spans="1:17" ht="14.4" customHeight="1" x14ac:dyDescent="0.3">
      <c r="A457" s="507" t="s">
        <v>1493</v>
      </c>
      <c r="B457" s="508" t="s">
        <v>1371</v>
      </c>
      <c r="C457" s="508" t="s">
        <v>1351</v>
      </c>
      <c r="D457" s="508" t="s">
        <v>1388</v>
      </c>
      <c r="E457" s="508" t="s">
        <v>1389</v>
      </c>
      <c r="F457" s="512"/>
      <c r="G457" s="512"/>
      <c r="H457" s="512"/>
      <c r="I457" s="512"/>
      <c r="J457" s="512"/>
      <c r="K457" s="512"/>
      <c r="L457" s="512"/>
      <c r="M457" s="512"/>
      <c r="N457" s="512">
        <v>1</v>
      </c>
      <c r="O457" s="512">
        <v>640</v>
      </c>
      <c r="P457" s="549"/>
      <c r="Q457" s="513">
        <v>640</v>
      </c>
    </row>
    <row r="458" spans="1:17" ht="14.4" customHeight="1" x14ac:dyDescent="0.3">
      <c r="A458" s="507" t="s">
        <v>1493</v>
      </c>
      <c r="B458" s="508" t="s">
        <v>1371</v>
      </c>
      <c r="C458" s="508" t="s">
        <v>1351</v>
      </c>
      <c r="D458" s="508" t="s">
        <v>1393</v>
      </c>
      <c r="E458" s="508" t="s">
        <v>1394</v>
      </c>
      <c r="F458" s="512"/>
      <c r="G458" s="512"/>
      <c r="H458" s="512"/>
      <c r="I458" s="512"/>
      <c r="J458" s="512">
        <v>2</v>
      </c>
      <c r="K458" s="512">
        <v>346</v>
      </c>
      <c r="L458" s="512">
        <v>1</v>
      </c>
      <c r="M458" s="512">
        <v>173</v>
      </c>
      <c r="N458" s="512">
        <v>4</v>
      </c>
      <c r="O458" s="512">
        <v>696</v>
      </c>
      <c r="P458" s="549">
        <v>2.0115606936416186</v>
      </c>
      <c r="Q458" s="513">
        <v>174</v>
      </c>
    </row>
    <row r="459" spans="1:17" ht="14.4" customHeight="1" x14ac:dyDescent="0.3">
      <c r="A459" s="507" t="s">
        <v>1493</v>
      </c>
      <c r="B459" s="508" t="s">
        <v>1371</v>
      </c>
      <c r="C459" s="508" t="s">
        <v>1351</v>
      </c>
      <c r="D459" s="508" t="s">
        <v>1397</v>
      </c>
      <c r="E459" s="508" t="s">
        <v>1398</v>
      </c>
      <c r="F459" s="512">
        <v>27</v>
      </c>
      <c r="G459" s="512">
        <v>459</v>
      </c>
      <c r="H459" s="512">
        <v>3.8571428571428572</v>
      </c>
      <c r="I459" s="512">
        <v>17</v>
      </c>
      <c r="J459" s="512">
        <v>7</v>
      </c>
      <c r="K459" s="512">
        <v>119</v>
      </c>
      <c r="L459" s="512">
        <v>1</v>
      </c>
      <c r="M459" s="512">
        <v>17</v>
      </c>
      <c r="N459" s="512">
        <v>40</v>
      </c>
      <c r="O459" s="512">
        <v>680</v>
      </c>
      <c r="P459" s="549">
        <v>5.7142857142857144</v>
      </c>
      <c r="Q459" s="513">
        <v>17</v>
      </c>
    </row>
    <row r="460" spans="1:17" ht="14.4" customHeight="1" x14ac:dyDescent="0.3">
      <c r="A460" s="507" t="s">
        <v>1493</v>
      </c>
      <c r="B460" s="508" t="s">
        <v>1371</v>
      </c>
      <c r="C460" s="508" t="s">
        <v>1351</v>
      </c>
      <c r="D460" s="508" t="s">
        <v>1400</v>
      </c>
      <c r="E460" s="508" t="s">
        <v>1402</v>
      </c>
      <c r="F460" s="512">
        <v>6</v>
      </c>
      <c r="G460" s="512">
        <v>1638</v>
      </c>
      <c r="H460" s="512"/>
      <c r="I460" s="512">
        <v>273</v>
      </c>
      <c r="J460" s="512"/>
      <c r="K460" s="512"/>
      <c r="L460" s="512"/>
      <c r="M460" s="512"/>
      <c r="N460" s="512">
        <v>2</v>
      </c>
      <c r="O460" s="512">
        <v>548</v>
      </c>
      <c r="P460" s="549"/>
      <c r="Q460" s="513">
        <v>274</v>
      </c>
    </row>
    <row r="461" spans="1:17" ht="14.4" customHeight="1" x14ac:dyDescent="0.3">
      <c r="A461" s="507" t="s">
        <v>1493</v>
      </c>
      <c r="B461" s="508" t="s">
        <v>1371</v>
      </c>
      <c r="C461" s="508" t="s">
        <v>1351</v>
      </c>
      <c r="D461" s="508" t="s">
        <v>1403</v>
      </c>
      <c r="E461" s="508" t="s">
        <v>1404</v>
      </c>
      <c r="F461" s="512">
        <v>6</v>
      </c>
      <c r="G461" s="512">
        <v>852</v>
      </c>
      <c r="H461" s="512">
        <v>3</v>
      </c>
      <c r="I461" s="512">
        <v>142</v>
      </c>
      <c r="J461" s="512">
        <v>2</v>
      </c>
      <c r="K461" s="512">
        <v>284</v>
      </c>
      <c r="L461" s="512">
        <v>1</v>
      </c>
      <c r="M461" s="512">
        <v>142</v>
      </c>
      <c r="N461" s="512">
        <v>2</v>
      </c>
      <c r="O461" s="512">
        <v>284</v>
      </c>
      <c r="P461" s="549">
        <v>1</v>
      </c>
      <c r="Q461" s="513">
        <v>142</v>
      </c>
    </row>
    <row r="462" spans="1:17" ht="14.4" customHeight="1" x14ac:dyDescent="0.3">
      <c r="A462" s="507" t="s">
        <v>1493</v>
      </c>
      <c r="B462" s="508" t="s">
        <v>1371</v>
      </c>
      <c r="C462" s="508" t="s">
        <v>1351</v>
      </c>
      <c r="D462" s="508" t="s">
        <v>1405</v>
      </c>
      <c r="E462" s="508" t="s">
        <v>1404</v>
      </c>
      <c r="F462" s="512">
        <v>20</v>
      </c>
      <c r="G462" s="512">
        <v>1560</v>
      </c>
      <c r="H462" s="512">
        <v>0.7407407407407407</v>
      </c>
      <c r="I462" s="512">
        <v>78</v>
      </c>
      <c r="J462" s="512">
        <v>27</v>
      </c>
      <c r="K462" s="512">
        <v>2106</v>
      </c>
      <c r="L462" s="512">
        <v>1</v>
      </c>
      <c r="M462" s="512">
        <v>78</v>
      </c>
      <c r="N462" s="512">
        <v>34</v>
      </c>
      <c r="O462" s="512">
        <v>2652</v>
      </c>
      <c r="P462" s="549">
        <v>1.2592592592592593</v>
      </c>
      <c r="Q462" s="513">
        <v>78</v>
      </c>
    </row>
    <row r="463" spans="1:17" ht="14.4" customHeight="1" x14ac:dyDescent="0.3">
      <c r="A463" s="507" t="s">
        <v>1493</v>
      </c>
      <c r="B463" s="508" t="s">
        <v>1371</v>
      </c>
      <c r="C463" s="508" t="s">
        <v>1351</v>
      </c>
      <c r="D463" s="508" t="s">
        <v>1406</v>
      </c>
      <c r="E463" s="508" t="s">
        <v>1407</v>
      </c>
      <c r="F463" s="512">
        <v>6</v>
      </c>
      <c r="G463" s="512">
        <v>1878</v>
      </c>
      <c r="H463" s="512">
        <v>2.9904458598726116</v>
      </c>
      <c r="I463" s="512">
        <v>313</v>
      </c>
      <c r="J463" s="512">
        <v>2</v>
      </c>
      <c r="K463" s="512">
        <v>628</v>
      </c>
      <c r="L463" s="512">
        <v>1</v>
      </c>
      <c r="M463" s="512">
        <v>314</v>
      </c>
      <c r="N463" s="512">
        <v>2</v>
      </c>
      <c r="O463" s="512">
        <v>628</v>
      </c>
      <c r="P463" s="549">
        <v>1</v>
      </c>
      <c r="Q463" s="513">
        <v>314</v>
      </c>
    </row>
    <row r="464" spans="1:17" ht="14.4" customHeight="1" x14ac:dyDescent="0.3">
      <c r="A464" s="507" t="s">
        <v>1493</v>
      </c>
      <c r="B464" s="508" t="s">
        <v>1371</v>
      </c>
      <c r="C464" s="508" t="s">
        <v>1351</v>
      </c>
      <c r="D464" s="508" t="s">
        <v>1410</v>
      </c>
      <c r="E464" s="508" t="s">
        <v>1411</v>
      </c>
      <c r="F464" s="512">
        <v>20</v>
      </c>
      <c r="G464" s="512">
        <v>3260</v>
      </c>
      <c r="H464" s="512">
        <v>0.58823529411764708</v>
      </c>
      <c r="I464" s="512">
        <v>163</v>
      </c>
      <c r="J464" s="512">
        <v>34</v>
      </c>
      <c r="K464" s="512">
        <v>5542</v>
      </c>
      <c r="L464" s="512">
        <v>1</v>
      </c>
      <c r="M464" s="512">
        <v>163</v>
      </c>
      <c r="N464" s="512">
        <v>38</v>
      </c>
      <c r="O464" s="512">
        <v>6194</v>
      </c>
      <c r="P464" s="549">
        <v>1.1176470588235294</v>
      </c>
      <c r="Q464" s="513">
        <v>163</v>
      </c>
    </row>
    <row r="465" spans="1:17" ht="14.4" customHeight="1" x14ac:dyDescent="0.3">
      <c r="A465" s="507" t="s">
        <v>1493</v>
      </c>
      <c r="B465" s="508" t="s">
        <v>1371</v>
      </c>
      <c r="C465" s="508" t="s">
        <v>1351</v>
      </c>
      <c r="D465" s="508" t="s">
        <v>1416</v>
      </c>
      <c r="E465" s="508" t="s">
        <v>1376</v>
      </c>
      <c r="F465" s="512">
        <v>40</v>
      </c>
      <c r="G465" s="512">
        <v>2880</v>
      </c>
      <c r="H465" s="512">
        <v>0.70175438596491224</v>
      </c>
      <c r="I465" s="512">
        <v>72</v>
      </c>
      <c r="J465" s="512">
        <v>57</v>
      </c>
      <c r="K465" s="512">
        <v>4104</v>
      </c>
      <c r="L465" s="512">
        <v>1</v>
      </c>
      <c r="M465" s="512">
        <v>72</v>
      </c>
      <c r="N465" s="512">
        <v>80</v>
      </c>
      <c r="O465" s="512">
        <v>5760</v>
      </c>
      <c r="P465" s="549">
        <v>1.4035087719298245</v>
      </c>
      <c r="Q465" s="513">
        <v>72</v>
      </c>
    </row>
    <row r="466" spans="1:17" ht="14.4" customHeight="1" x14ac:dyDescent="0.3">
      <c r="A466" s="507" t="s">
        <v>1493</v>
      </c>
      <c r="B466" s="508" t="s">
        <v>1371</v>
      </c>
      <c r="C466" s="508" t="s">
        <v>1351</v>
      </c>
      <c r="D466" s="508" t="s">
        <v>1425</v>
      </c>
      <c r="E466" s="508" t="s">
        <v>1426</v>
      </c>
      <c r="F466" s="512"/>
      <c r="G466" s="512"/>
      <c r="H466" s="512"/>
      <c r="I466" s="512"/>
      <c r="J466" s="512">
        <v>1</v>
      </c>
      <c r="K466" s="512">
        <v>1211</v>
      </c>
      <c r="L466" s="512">
        <v>1</v>
      </c>
      <c r="M466" s="512">
        <v>1211</v>
      </c>
      <c r="N466" s="512">
        <v>5</v>
      </c>
      <c r="O466" s="512">
        <v>6060</v>
      </c>
      <c r="P466" s="549">
        <v>5.0041288191577209</v>
      </c>
      <c r="Q466" s="513">
        <v>1212</v>
      </c>
    </row>
    <row r="467" spans="1:17" ht="14.4" customHeight="1" x14ac:dyDescent="0.3">
      <c r="A467" s="507" t="s">
        <v>1493</v>
      </c>
      <c r="B467" s="508" t="s">
        <v>1371</v>
      </c>
      <c r="C467" s="508" t="s">
        <v>1351</v>
      </c>
      <c r="D467" s="508" t="s">
        <v>1427</v>
      </c>
      <c r="E467" s="508" t="s">
        <v>1429</v>
      </c>
      <c r="F467" s="512"/>
      <c r="G467" s="512"/>
      <c r="H467" s="512"/>
      <c r="I467" s="512"/>
      <c r="J467" s="512">
        <v>2</v>
      </c>
      <c r="K467" s="512">
        <v>228</v>
      </c>
      <c r="L467" s="512">
        <v>1</v>
      </c>
      <c r="M467" s="512">
        <v>114</v>
      </c>
      <c r="N467" s="512">
        <v>3</v>
      </c>
      <c r="O467" s="512">
        <v>345</v>
      </c>
      <c r="P467" s="549">
        <v>1.513157894736842</v>
      </c>
      <c r="Q467" s="513">
        <v>115</v>
      </c>
    </row>
    <row r="468" spans="1:17" ht="14.4" customHeight="1" x14ac:dyDescent="0.3">
      <c r="A468" s="507" t="s">
        <v>1494</v>
      </c>
      <c r="B468" s="508" t="s">
        <v>1371</v>
      </c>
      <c r="C468" s="508" t="s">
        <v>1351</v>
      </c>
      <c r="D468" s="508" t="s">
        <v>1375</v>
      </c>
      <c r="E468" s="508" t="s">
        <v>1376</v>
      </c>
      <c r="F468" s="512"/>
      <c r="G468" s="512"/>
      <c r="H468" s="512"/>
      <c r="I468" s="512"/>
      <c r="J468" s="512">
        <v>8</v>
      </c>
      <c r="K468" s="512">
        <v>1688</v>
      </c>
      <c r="L468" s="512">
        <v>1</v>
      </c>
      <c r="M468" s="512">
        <v>211</v>
      </c>
      <c r="N468" s="512">
        <v>1</v>
      </c>
      <c r="O468" s="512">
        <v>212</v>
      </c>
      <c r="P468" s="549">
        <v>0.12559241706161137</v>
      </c>
      <c r="Q468" s="513">
        <v>212</v>
      </c>
    </row>
    <row r="469" spans="1:17" ht="14.4" customHeight="1" x14ac:dyDescent="0.3">
      <c r="A469" s="507" t="s">
        <v>1494</v>
      </c>
      <c r="B469" s="508" t="s">
        <v>1371</v>
      </c>
      <c r="C469" s="508" t="s">
        <v>1351</v>
      </c>
      <c r="D469" s="508" t="s">
        <v>1395</v>
      </c>
      <c r="E469" s="508" t="s">
        <v>1396</v>
      </c>
      <c r="F469" s="512"/>
      <c r="G469" s="512"/>
      <c r="H469" s="512"/>
      <c r="I469" s="512"/>
      <c r="J469" s="512">
        <v>1</v>
      </c>
      <c r="K469" s="512">
        <v>347</v>
      </c>
      <c r="L469" s="512">
        <v>1</v>
      </c>
      <c r="M469" s="512">
        <v>347</v>
      </c>
      <c r="N469" s="512"/>
      <c r="O469" s="512"/>
      <c r="P469" s="549"/>
      <c r="Q469" s="513"/>
    </row>
    <row r="470" spans="1:17" ht="14.4" customHeight="1" x14ac:dyDescent="0.3">
      <c r="A470" s="507" t="s">
        <v>1494</v>
      </c>
      <c r="B470" s="508" t="s">
        <v>1371</v>
      </c>
      <c r="C470" s="508" t="s">
        <v>1351</v>
      </c>
      <c r="D470" s="508" t="s">
        <v>1397</v>
      </c>
      <c r="E470" s="508" t="s">
        <v>1398</v>
      </c>
      <c r="F470" s="512"/>
      <c r="G470" s="512"/>
      <c r="H470" s="512"/>
      <c r="I470" s="512"/>
      <c r="J470" s="512">
        <v>1</v>
      </c>
      <c r="K470" s="512">
        <v>17</v>
      </c>
      <c r="L470" s="512">
        <v>1</v>
      </c>
      <c r="M470" s="512">
        <v>17</v>
      </c>
      <c r="N470" s="512">
        <v>1</v>
      </c>
      <c r="O470" s="512">
        <v>17</v>
      </c>
      <c r="P470" s="549">
        <v>1</v>
      </c>
      <c r="Q470" s="513">
        <v>17</v>
      </c>
    </row>
    <row r="471" spans="1:17" ht="14.4" customHeight="1" x14ac:dyDescent="0.3">
      <c r="A471" s="507" t="s">
        <v>1494</v>
      </c>
      <c r="B471" s="508" t="s">
        <v>1371</v>
      </c>
      <c r="C471" s="508" t="s">
        <v>1351</v>
      </c>
      <c r="D471" s="508" t="s">
        <v>1400</v>
      </c>
      <c r="E471" s="508" t="s">
        <v>1402</v>
      </c>
      <c r="F471" s="512"/>
      <c r="G471" s="512"/>
      <c r="H471" s="512"/>
      <c r="I471" s="512"/>
      <c r="J471" s="512"/>
      <c r="K471" s="512"/>
      <c r="L471" s="512"/>
      <c r="M471" s="512"/>
      <c r="N471" s="512">
        <v>1</v>
      </c>
      <c r="O471" s="512">
        <v>274</v>
      </c>
      <c r="P471" s="549"/>
      <c r="Q471" s="513">
        <v>274</v>
      </c>
    </row>
    <row r="472" spans="1:17" ht="14.4" customHeight="1" x14ac:dyDescent="0.3">
      <c r="A472" s="507" t="s">
        <v>1494</v>
      </c>
      <c r="B472" s="508" t="s">
        <v>1371</v>
      </c>
      <c r="C472" s="508" t="s">
        <v>1351</v>
      </c>
      <c r="D472" s="508" t="s">
        <v>1403</v>
      </c>
      <c r="E472" s="508" t="s">
        <v>1404</v>
      </c>
      <c r="F472" s="512"/>
      <c r="G472" s="512"/>
      <c r="H472" s="512"/>
      <c r="I472" s="512"/>
      <c r="J472" s="512">
        <v>2</v>
      </c>
      <c r="K472" s="512">
        <v>284</v>
      </c>
      <c r="L472" s="512">
        <v>1</v>
      </c>
      <c r="M472" s="512">
        <v>142</v>
      </c>
      <c r="N472" s="512">
        <v>1</v>
      </c>
      <c r="O472" s="512">
        <v>142</v>
      </c>
      <c r="P472" s="549">
        <v>0.5</v>
      </c>
      <c r="Q472" s="513">
        <v>142</v>
      </c>
    </row>
    <row r="473" spans="1:17" ht="14.4" customHeight="1" x14ac:dyDescent="0.3">
      <c r="A473" s="507" t="s">
        <v>1494</v>
      </c>
      <c r="B473" s="508" t="s">
        <v>1371</v>
      </c>
      <c r="C473" s="508" t="s">
        <v>1351</v>
      </c>
      <c r="D473" s="508" t="s">
        <v>1406</v>
      </c>
      <c r="E473" s="508" t="s">
        <v>1407</v>
      </c>
      <c r="F473" s="512"/>
      <c r="G473" s="512"/>
      <c r="H473" s="512"/>
      <c r="I473" s="512"/>
      <c r="J473" s="512">
        <v>2</v>
      </c>
      <c r="K473" s="512">
        <v>628</v>
      </c>
      <c r="L473" s="512">
        <v>1</v>
      </c>
      <c r="M473" s="512">
        <v>314</v>
      </c>
      <c r="N473" s="512">
        <v>1</v>
      </c>
      <c r="O473" s="512">
        <v>314</v>
      </c>
      <c r="P473" s="549">
        <v>0.5</v>
      </c>
      <c r="Q473" s="513">
        <v>314</v>
      </c>
    </row>
    <row r="474" spans="1:17" ht="14.4" customHeight="1" x14ac:dyDescent="0.3">
      <c r="A474" s="507" t="s">
        <v>1494</v>
      </c>
      <c r="B474" s="508" t="s">
        <v>1371</v>
      </c>
      <c r="C474" s="508" t="s">
        <v>1351</v>
      </c>
      <c r="D474" s="508" t="s">
        <v>1408</v>
      </c>
      <c r="E474" s="508" t="s">
        <v>1409</v>
      </c>
      <c r="F474" s="512"/>
      <c r="G474" s="512"/>
      <c r="H474" s="512"/>
      <c r="I474" s="512"/>
      <c r="J474" s="512">
        <v>1</v>
      </c>
      <c r="K474" s="512">
        <v>328</v>
      </c>
      <c r="L474" s="512">
        <v>1</v>
      </c>
      <c r="M474" s="512">
        <v>328</v>
      </c>
      <c r="N474" s="512"/>
      <c r="O474" s="512"/>
      <c r="P474" s="549"/>
      <c r="Q474" s="513"/>
    </row>
    <row r="475" spans="1:17" ht="14.4" customHeight="1" x14ac:dyDescent="0.3">
      <c r="A475" s="507" t="s">
        <v>1494</v>
      </c>
      <c r="B475" s="508" t="s">
        <v>1371</v>
      </c>
      <c r="C475" s="508" t="s">
        <v>1351</v>
      </c>
      <c r="D475" s="508" t="s">
        <v>1410</v>
      </c>
      <c r="E475" s="508" t="s">
        <v>1411</v>
      </c>
      <c r="F475" s="512"/>
      <c r="G475" s="512"/>
      <c r="H475" s="512"/>
      <c r="I475" s="512"/>
      <c r="J475" s="512">
        <v>2</v>
      </c>
      <c r="K475" s="512">
        <v>326</v>
      </c>
      <c r="L475" s="512">
        <v>1</v>
      </c>
      <c r="M475" s="512">
        <v>163</v>
      </c>
      <c r="N475" s="512"/>
      <c r="O475" s="512"/>
      <c r="P475" s="549"/>
      <c r="Q475" s="513"/>
    </row>
    <row r="476" spans="1:17" ht="14.4" customHeight="1" x14ac:dyDescent="0.3">
      <c r="A476" s="507" t="s">
        <v>1495</v>
      </c>
      <c r="B476" s="508" t="s">
        <v>1371</v>
      </c>
      <c r="C476" s="508" t="s">
        <v>1351</v>
      </c>
      <c r="D476" s="508" t="s">
        <v>1375</v>
      </c>
      <c r="E476" s="508" t="s">
        <v>1376</v>
      </c>
      <c r="F476" s="512">
        <v>3</v>
      </c>
      <c r="G476" s="512">
        <v>633</v>
      </c>
      <c r="H476" s="512">
        <v>0.3</v>
      </c>
      <c r="I476" s="512">
        <v>211</v>
      </c>
      <c r="J476" s="512">
        <v>10</v>
      </c>
      <c r="K476" s="512">
        <v>2110</v>
      </c>
      <c r="L476" s="512">
        <v>1</v>
      </c>
      <c r="M476" s="512">
        <v>211</v>
      </c>
      <c r="N476" s="512">
        <v>2</v>
      </c>
      <c r="O476" s="512">
        <v>424</v>
      </c>
      <c r="P476" s="549">
        <v>0.20094786729857819</v>
      </c>
      <c r="Q476" s="513">
        <v>212</v>
      </c>
    </row>
    <row r="477" spans="1:17" ht="14.4" customHeight="1" x14ac:dyDescent="0.3">
      <c r="A477" s="507" t="s">
        <v>1495</v>
      </c>
      <c r="B477" s="508" t="s">
        <v>1371</v>
      </c>
      <c r="C477" s="508" t="s">
        <v>1351</v>
      </c>
      <c r="D477" s="508" t="s">
        <v>1377</v>
      </c>
      <c r="E477" s="508" t="s">
        <v>1376</v>
      </c>
      <c r="F477" s="512">
        <v>1</v>
      </c>
      <c r="G477" s="512">
        <v>87</v>
      </c>
      <c r="H477" s="512"/>
      <c r="I477" s="512">
        <v>87</v>
      </c>
      <c r="J477" s="512"/>
      <c r="K477" s="512"/>
      <c r="L477" s="512"/>
      <c r="M477" s="512"/>
      <c r="N477" s="512"/>
      <c r="O477" s="512"/>
      <c r="P477" s="549"/>
      <c r="Q477" s="513"/>
    </row>
    <row r="478" spans="1:17" ht="14.4" customHeight="1" x14ac:dyDescent="0.3">
      <c r="A478" s="507" t="s">
        <v>1495</v>
      </c>
      <c r="B478" s="508" t="s">
        <v>1371</v>
      </c>
      <c r="C478" s="508" t="s">
        <v>1351</v>
      </c>
      <c r="D478" s="508" t="s">
        <v>1378</v>
      </c>
      <c r="E478" s="508" t="s">
        <v>1379</v>
      </c>
      <c r="F478" s="512">
        <v>89</v>
      </c>
      <c r="G478" s="512">
        <v>26789</v>
      </c>
      <c r="H478" s="512">
        <v>2.0227272727272729</v>
      </c>
      <c r="I478" s="512">
        <v>301</v>
      </c>
      <c r="J478" s="512">
        <v>44</v>
      </c>
      <c r="K478" s="512">
        <v>13244</v>
      </c>
      <c r="L478" s="512">
        <v>1</v>
      </c>
      <c r="M478" s="512">
        <v>301</v>
      </c>
      <c r="N478" s="512">
        <v>71</v>
      </c>
      <c r="O478" s="512">
        <v>21442</v>
      </c>
      <c r="P478" s="549">
        <v>1.6189972817879794</v>
      </c>
      <c r="Q478" s="513">
        <v>302</v>
      </c>
    </row>
    <row r="479" spans="1:17" ht="14.4" customHeight="1" x14ac:dyDescent="0.3">
      <c r="A479" s="507" t="s">
        <v>1495</v>
      </c>
      <c r="B479" s="508" t="s">
        <v>1371</v>
      </c>
      <c r="C479" s="508" t="s">
        <v>1351</v>
      </c>
      <c r="D479" s="508" t="s">
        <v>1380</v>
      </c>
      <c r="E479" s="508" t="s">
        <v>1381</v>
      </c>
      <c r="F479" s="512"/>
      <c r="G479" s="512"/>
      <c r="H479" s="512"/>
      <c r="I479" s="512"/>
      <c r="J479" s="512"/>
      <c r="K479" s="512"/>
      <c r="L479" s="512"/>
      <c r="M479" s="512"/>
      <c r="N479" s="512">
        <v>6</v>
      </c>
      <c r="O479" s="512">
        <v>600</v>
      </c>
      <c r="P479" s="549"/>
      <c r="Q479" s="513">
        <v>100</v>
      </c>
    </row>
    <row r="480" spans="1:17" ht="14.4" customHeight="1" x14ac:dyDescent="0.3">
      <c r="A480" s="507" t="s">
        <v>1495</v>
      </c>
      <c r="B480" s="508" t="s">
        <v>1371</v>
      </c>
      <c r="C480" s="508" t="s">
        <v>1351</v>
      </c>
      <c r="D480" s="508" t="s">
        <v>1380</v>
      </c>
      <c r="E480" s="508" t="s">
        <v>1382</v>
      </c>
      <c r="F480" s="512">
        <v>6</v>
      </c>
      <c r="G480" s="512">
        <v>594</v>
      </c>
      <c r="H480" s="512"/>
      <c r="I480" s="512">
        <v>99</v>
      </c>
      <c r="J480" s="512"/>
      <c r="K480" s="512"/>
      <c r="L480" s="512"/>
      <c r="M480" s="512"/>
      <c r="N480" s="512"/>
      <c r="O480" s="512"/>
      <c r="P480" s="549"/>
      <c r="Q480" s="513"/>
    </row>
    <row r="481" spans="1:17" ht="14.4" customHeight="1" x14ac:dyDescent="0.3">
      <c r="A481" s="507" t="s">
        <v>1495</v>
      </c>
      <c r="B481" s="508" t="s">
        <v>1371</v>
      </c>
      <c r="C481" s="508" t="s">
        <v>1351</v>
      </c>
      <c r="D481" s="508" t="s">
        <v>1385</v>
      </c>
      <c r="E481" s="508" t="s">
        <v>1386</v>
      </c>
      <c r="F481" s="512">
        <v>24</v>
      </c>
      <c r="G481" s="512">
        <v>3288</v>
      </c>
      <c r="H481" s="512">
        <v>1.1428571428571428</v>
      </c>
      <c r="I481" s="512">
        <v>137</v>
      </c>
      <c r="J481" s="512">
        <v>21</v>
      </c>
      <c r="K481" s="512">
        <v>2877</v>
      </c>
      <c r="L481" s="512">
        <v>1</v>
      </c>
      <c r="M481" s="512">
        <v>137</v>
      </c>
      <c r="N481" s="512">
        <v>21</v>
      </c>
      <c r="O481" s="512">
        <v>2877</v>
      </c>
      <c r="P481" s="549">
        <v>1</v>
      </c>
      <c r="Q481" s="513">
        <v>137</v>
      </c>
    </row>
    <row r="482" spans="1:17" ht="14.4" customHeight="1" x14ac:dyDescent="0.3">
      <c r="A482" s="507" t="s">
        <v>1495</v>
      </c>
      <c r="B482" s="508" t="s">
        <v>1371</v>
      </c>
      <c r="C482" s="508" t="s">
        <v>1351</v>
      </c>
      <c r="D482" s="508" t="s">
        <v>1387</v>
      </c>
      <c r="E482" s="508" t="s">
        <v>1386</v>
      </c>
      <c r="F482" s="512">
        <v>2</v>
      </c>
      <c r="G482" s="512">
        <v>366</v>
      </c>
      <c r="H482" s="512"/>
      <c r="I482" s="512">
        <v>183</v>
      </c>
      <c r="J482" s="512"/>
      <c r="K482" s="512"/>
      <c r="L482" s="512"/>
      <c r="M482" s="512"/>
      <c r="N482" s="512"/>
      <c r="O482" s="512"/>
      <c r="P482" s="549"/>
      <c r="Q482" s="513"/>
    </row>
    <row r="483" spans="1:17" ht="14.4" customHeight="1" x14ac:dyDescent="0.3">
      <c r="A483" s="507" t="s">
        <v>1495</v>
      </c>
      <c r="B483" s="508" t="s">
        <v>1371</v>
      </c>
      <c r="C483" s="508" t="s">
        <v>1351</v>
      </c>
      <c r="D483" s="508" t="s">
        <v>1388</v>
      </c>
      <c r="E483" s="508" t="s">
        <v>1389</v>
      </c>
      <c r="F483" s="512"/>
      <c r="G483" s="512"/>
      <c r="H483" s="512"/>
      <c r="I483" s="512"/>
      <c r="J483" s="512"/>
      <c r="K483" s="512"/>
      <c r="L483" s="512"/>
      <c r="M483" s="512"/>
      <c r="N483" s="512">
        <v>1</v>
      </c>
      <c r="O483" s="512">
        <v>640</v>
      </c>
      <c r="P483" s="549"/>
      <c r="Q483" s="513">
        <v>640</v>
      </c>
    </row>
    <row r="484" spans="1:17" ht="14.4" customHeight="1" x14ac:dyDescent="0.3">
      <c r="A484" s="507" t="s">
        <v>1495</v>
      </c>
      <c r="B484" s="508" t="s">
        <v>1371</v>
      </c>
      <c r="C484" s="508" t="s">
        <v>1351</v>
      </c>
      <c r="D484" s="508" t="s">
        <v>1393</v>
      </c>
      <c r="E484" s="508" t="s">
        <v>1394</v>
      </c>
      <c r="F484" s="512">
        <v>5</v>
      </c>
      <c r="G484" s="512">
        <v>865</v>
      </c>
      <c r="H484" s="512">
        <v>2.5</v>
      </c>
      <c r="I484" s="512">
        <v>173</v>
      </c>
      <c r="J484" s="512">
        <v>2</v>
      </c>
      <c r="K484" s="512">
        <v>346</v>
      </c>
      <c r="L484" s="512">
        <v>1</v>
      </c>
      <c r="M484" s="512">
        <v>173</v>
      </c>
      <c r="N484" s="512">
        <v>4</v>
      </c>
      <c r="O484" s="512">
        <v>696</v>
      </c>
      <c r="P484" s="549">
        <v>2.0115606936416186</v>
      </c>
      <c r="Q484" s="513">
        <v>174</v>
      </c>
    </row>
    <row r="485" spans="1:17" ht="14.4" customHeight="1" x14ac:dyDescent="0.3">
      <c r="A485" s="507" t="s">
        <v>1495</v>
      </c>
      <c r="B485" s="508" t="s">
        <v>1371</v>
      </c>
      <c r="C485" s="508" t="s">
        <v>1351</v>
      </c>
      <c r="D485" s="508" t="s">
        <v>1397</v>
      </c>
      <c r="E485" s="508" t="s">
        <v>1398</v>
      </c>
      <c r="F485" s="512">
        <v>23</v>
      </c>
      <c r="G485" s="512">
        <v>391</v>
      </c>
      <c r="H485" s="512"/>
      <c r="I485" s="512">
        <v>17</v>
      </c>
      <c r="J485" s="512"/>
      <c r="K485" s="512"/>
      <c r="L485" s="512"/>
      <c r="M485" s="512"/>
      <c r="N485" s="512">
        <v>23</v>
      </c>
      <c r="O485" s="512">
        <v>391</v>
      </c>
      <c r="P485" s="549"/>
      <c r="Q485" s="513">
        <v>17</v>
      </c>
    </row>
    <row r="486" spans="1:17" ht="14.4" customHeight="1" x14ac:dyDescent="0.3">
      <c r="A486" s="507" t="s">
        <v>1495</v>
      </c>
      <c r="B486" s="508" t="s">
        <v>1371</v>
      </c>
      <c r="C486" s="508" t="s">
        <v>1351</v>
      </c>
      <c r="D486" s="508" t="s">
        <v>1397</v>
      </c>
      <c r="E486" s="508" t="s">
        <v>1399</v>
      </c>
      <c r="F486" s="512">
        <v>3</v>
      </c>
      <c r="G486" s="512">
        <v>51</v>
      </c>
      <c r="H486" s="512"/>
      <c r="I486" s="512">
        <v>17</v>
      </c>
      <c r="J486" s="512"/>
      <c r="K486" s="512"/>
      <c r="L486" s="512"/>
      <c r="M486" s="512"/>
      <c r="N486" s="512"/>
      <c r="O486" s="512"/>
      <c r="P486" s="549"/>
      <c r="Q486" s="513"/>
    </row>
    <row r="487" spans="1:17" ht="14.4" customHeight="1" x14ac:dyDescent="0.3">
      <c r="A487" s="507" t="s">
        <v>1495</v>
      </c>
      <c r="B487" s="508" t="s">
        <v>1371</v>
      </c>
      <c r="C487" s="508" t="s">
        <v>1351</v>
      </c>
      <c r="D487" s="508" t="s">
        <v>1400</v>
      </c>
      <c r="E487" s="508" t="s">
        <v>1401</v>
      </c>
      <c r="F487" s="512">
        <v>1</v>
      </c>
      <c r="G487" s="512">
        <v>273</v>
      </c>
      <c r="H487" s="512"/>
      <c r="I487" s="512">
        <v>273</v>
      </c>
      <c r="J487" s="512"/>
      <c r="K487" s="512"/>
      <c r="L487" s="512"/>
      <c r="M487" s="512"/>
      <c r="N487" s="512">
        <v>1</v>
      </c>
      <c r="O487" s="512">
        <v>274</v>
      </c>
      <c r="P487" s="549"/>
      <c r="Q487" s="513">
        <v>274</v>
      </c>
    </row>
    <row r="488" spans="1:17" ht="14.4" customHeight="1" x14ac:dyDescent="0.3">
      <c r="A488" s="507" t="s">
        <v>1495</v>
      </c>
      <c r="B488" s="508" t="s">
        <v>1371</v>
      </c>
      <c r="C488" s="508" t="s">
        <v>1351</v>
      </c>
      <c r="D488" s="508" t="s">
        <v>1403</v>
      </c>
      <c r="E488" s="508" t="s">
        <v>1404</v>
      </c>
      <c r="F488" s="512">
        <v>2</v>
      </c>
      <c r="G488" s="512">
        <v>284</v>
      </c>
      <c r="H488" s="512">
        <v>2</v>
      </c>
      <c r="I488" s="512">
        <v>142</v>
      </c>
      <c r="J488" s="512">
        <v>1</v>
      </c>
      <c r="K488" s="512">
        <v>142</v>
      </c>
      <c r="L488" s="512">
        <v>1</v>
      </c>
      <c r="M488" s="512">
        <v>142</v>
      </c>
      <c r="N488" s="512">
        <v>1</v>
      </c>
      <c r="O488" s="512">
        <v>142</v>
      </c>
      <c r="P488" s="549">
        <v>1</v>
      </c>
      <c r="Q488" s="513">
        <v>142</v>
      </c>
    </row>
    <row r="489" spans="1:17" ht="14.4" customHeight="1" x14ac:dyDescent="0.3">
      <c r="A489" s="507" t="s">
        <v>1495</v>
      </c>
      <c r="B489" s="508" t="s">
        <v>1371</v>
      </c>
      <c r="C489" s="508" t="s">
        <v>1351</v>
      </c>
      <c r="D489" s="508" t="s">
        <v>1405</v>
      </c>
      <c r="E489" s="508" t="s">
        <v>1404</v>
      </c>
      <c r="F489" s="512">
        <v>24</v>
      </c>
      <c r="G489" s="512">
        <v>1872</v>
      </c>
      <c r="H489" s="512">
        <v>1.1428571428571428</v>
      </c>
      <c r="I489" s="512">
        <v>78</v>
      </c>
      <c r="J489" s="512">
        <v>21</v>
      </c>
      <c r="K489" s="512">
        <v>1638</v>
      </c>
      <c r="L489" s="512">
        <v>1</v>
      </c>
      <c r="M489" s="512">
        <v>78</v>
      </c>
      <c r="N489" s="512">
        <v>21</v>
      </c>
      <c r="O489" s="512">
        <v>1638</v>
      </c>
      <c r="P489" s="549">
        <v>1</v>
      </c>
      <c r="Q489" s="513">
        <v>78</v>
      </c>
    </row>
    <row r="490" spans="1:17" ht="14.4" customHeight="1" x14ac:dyDescent="0.3">
      <c r="A490" s="507" t="s">
        <v>1495</v>
      </c>
      <c r="B490" s="508" t="s">
        <v>1371</v>
      </c>
      <c r="C490" s="508" t="s">
        <v>1351</v>
      </c>
      <c r="D490" s="508" t="s">
        <v>1406</v>
      </c>
      <c r="E490" s="508" t="s">
        <v>1407</v>
      </c>
      <c r="F490" s="512">
        <v>2</v>
      </c>
      <c r="G490" s="512">
        <v>626</v>
      </c>
      <c r="H490" s="512">
        <v>1.9936305732484076</v>
      </c>
      <c r="I490" s="512">
        <v>313</v>
      </c>
      <c r="J490" s="512">
        <v>1</v>
      </c>
      <c r="K490" s="512">
        <v>314</v>
      </c>
      <c r="L490" s="512">
        <v>1</v>
      </c>
      <c r="M490" s="512">
        <v>314</v>
      </c>
      <c r="N490" s="512">
        <v>1</v>
      </c>
      <c r="O490" s="512">
        <v>314</v>
      </c>
      <c r="P490" s="549">
        <v>1</v>
      </c>
      <c r="Q490" s="513">
        <v>314</v>
      </c>
    </row>
    <row r="491" spans="1:17" ht="14.4" customHeight="1" x14ac:dyDescent="0.3">
      <c r="A491" s="507" t="s">
        <v>1495</v>
      </c>
      <c r="B491" s="508" t="s">
        <v>1371</v>
      </c>
      <c r="C491" s="508" t="s">
        <v>1351</v>
      </c>
      <c r="D491" s="508" t="s">
        <v>1410</v>
      </c>
      <c r="E491" s="508" t="s">
        <v>1411</v>
      </c>
      <c r="F491" s="512">
        <v>8</v>
      </c>
      <c r="G491" s="512">
        <v>1304</v>
      </c>
      <c r="H491" s="512">
        <v>0.5</v>
      </c>
      <c r="I491" s="512">
        <v>163</v>
      </c>
      <c r="J491" s="512">
        <v>16</v>
      </c>
      <c r="K491" s="512">
        <v>2608</v>
      </c>
      <c r="L491" s="512">
        <v>1</v>
      </c>
      <c r="M491" s="512">
        <v>163</v>
      </c>
      <c r="N491" s="512">
        <v>20</v>
      </c>
      <c r="O491" s="512">
        <v>3260</v>
      </c>
      <c r="P491" s="549">
        <v>1.25</v>
      </c>
      <c r="Q491" s="513">
        <v>163</v>
      </c>
    </row>
    <row r="492" spans="1:17" ht="14.4" customHeight="1" x14ac:dyDescent="0.3">
      <c r="A492" s="507" t="s">
        <v>1495</v>
      </c>
      <c r="B492" s="508" t="s">
        <v>1371</v>
      </c>
      <c r="C492" s="508" t="s">
        <v>1351</v>
      </c>
      <c r="D492" s="508" t="s">
        <v>1416</v>
      </c>
      <c r="E492" s="508" t="s">
        <v>1376</v>
      </c>
      <c r="F492" s="512">
        <v>39</v>
      </c>
      <c r="G492" s="512">
        <v>2808</v>
      </c>
      <c r="H492" s="512">
        <v>0.8125</v>
      </c>
      <c r="I492" s="512">
        <v>72</v>
      </c>
      <c r="J492" s="512">
        <v>48</v>
      </c>
      <c r="K492" s="512">
        <v>3456</v>
      </c>
      <c r="L492" s="512">
        <v>1</v>
      </c>
      <c r="M492" s="512">
        <v>72</v>
      </c>
      <c r="N492" s="512">
        <v>52</v>
      </c>
      <c r="O492" s="512">
        <v>3744</v>
      </c>
      <c r="P492" s="549">
        <v>1.0833333333333333</v>
      </c>
      <c r="Q492" s="513">
        <v>72</v>
      </c>
    </row>
    <row r="493" spans="1:17" ht="14.4" customHeight="1" x14ac:dyDescent="0.3">
      <c r="A493" s="507" t="s">
        <v>1495</v>
      </c>
      <c r="B493" s="508" t="s">
        <v>1371</v>
      </c>
      <c r="C493" s="508" t="s">
        <v>1351</v>
      </c>
      <c r="D493" s="508" t="s">
        <v>1422</v>
      </c>
      <c r="E493" s="508" t="s">
        <v>1424</v>
      </c>
      <c r="F493" s="512">
        <v>1</v>
      </c>
      <c r="G493" s="512">
        <v>229</v>
      </c>
      <c r="H493" s="512"/>
      <c r="I493" s="512">
        <v>229</v>
      </c>
      <c r="J493" s="512"/>
      <c r="K493" s="512"/>
      <c r="L493" s="512"/>
      <c r="M493" s="512"/>
      <c r="N493" s="512"/>
      <c r="O493" s="512"/>
      <c r="P493" s="549"/>
      <c r="Q493" s="513"/>
    </row>
    <row r="494" spans="1:17" ht="14.4" customHeight="1" x14ac:dyDescent="0.3">
      <c r="A494" s="507" t="s">
        <v>1495</v>
      </c>
      <c r="B494" s="508" t="s">
        <v>1371</v>
      </c>
      <c r="C494" s="508" t="s">
        <v>1351</v>
      </c>
      <c r="D494" s="508" t="s">
        <v>1425</v>
      </c>
      <c r="E494" s="508" t="s">
        <v>1426</v>
      </c>
      <c r="F494" s="512">
        <v>4</v>
      </c>
      <c r="G494" s="512">
        <v>4844</v>
      </c>
      <c r="H494" s="512">
        <v>4</v>
      </c>
      <c r="I494" s="512">
        <v>1211</v>
      </c>
      <c r="J494" s="512">
        <v>1</v>
      </c>
      <c r="K494" s="512">
        <v>1211</v>
      </c>
      <c r="L494" s="512">
        <v>1</v>
      </c>
      <c r="M494" s="512">
        <v>1211</v>
      </c>
      <c r="N494" s="512">
        <v>8</v>
      </c>
      <c r="O494" s="512">
        <v>9696</v>
      </c>
      <c r="P494" s="549">
        <v>8.0066061106523527</v>
      </c>
      <c r="Q494" s="513">
        <v>1212</v>
      </c>
    </row>
    <row r="495" spans="1:17" ht="14.4" customHeight="1" x14ac:dyDescent="0.3">
      <c r="A495" s="507" t="s">
        <v>1495</v>
      </c>
      <c r="B495" s="508" t="s">
        <v>1371</v>
      </c>
      <c r="C495" s="508" t="s">
        <v>1351</v>
      </c>
      <c r="D495" s="508" t="s">
        <v>1427</v>
      </c>
      <c r="E495" s="508" t="s">
        <v>1428</v>
      </c>
      <c r="F495" s="512"/>
      <c r="G495" s="512"/>
      <c r="H495" s="512"/>
      <c r="I495" s="512"/>
      <c r="J495" s="512">
        <v>1</v>
      </c>
      <c r="K495" s="512">
        <v>114</v>
      </c>
      <c r="L495" s="512">
        <v>1</v>
      </c>
      <c r="M495" s="512">
        <v>114</v>
      </c>
      <c r="N495" s="512">
        <v>3</v>
      </c>
      <c r="O495" s="512">
        <v>345</v>
      </c>
      <c r="P495" s="549">
        <v>3.0263157894736841</v>
      </c>
      <c r="Q495" s="513">
        <v>115</v>
      </c>
    </row>
    <row r="496" spans="1:17" ht="14.4" customHeight="1" x14ac:dyDescent="0.3">
      <c r="A496" s="507" t="s">
        <v>1495</v>
      </c>
      <c r="B496" s="508" t="s">
        <v>1371</v>
      </c>
      <c r="C496" s="508" t="s">
        <v>1351</v>
      </c>
      <c r="D496" s="508" t="s">
        <v>1427</v>
      </c>
      <c r="E496" s="508" t="s">
        <v>1429</v>
      </c>
      <c r="F496" s="512">
        <v>4</v>
      </c>
      <c r="G496" s="512">
        <v>456</v>
      </c>
      <c r="H496" s="512"/>
      <c r="I496" s="512">
        <v>114</v>
      </c>
      <c r="J496" s="512"/>
      <c r="K496" s="512"/>
      <c r="L496" s="512"/>
      <c r="M496" s="512"/>
      <c r="N496" s="512"/>
      <c r="O496" s="512"/>
      <c r="P496" s="549"/>
      <c r="Q496" s="513"/>
    </row>
    <row r="497" spans="1:17" ht="14.4" customHeight="1" x14ac:dyDescent="0.3">
      <c r="A497" s="507" t="s">
        <v>1495</v>
      </c>
      <c r="B497" s="508" t="s">
        <v>1371</v>
      </c>
      <c r="C497" s="508" t="s">
        <v>1351</v>
      </c>
      <c r="D497" s="508" t="s">
        <v>1439</v>
      </c>
      <c r="E497" s="508" t="s">
        <v>1440</v>
      </c>
      <c r="F497" s="512">
        <v>1</v>
      </c>
      <c r="G497" s="512">
        <v>301</v>
      </c>
      <c r="H497" s="512"/>
      <c r="I497" s="512">
        <v>301</v>
      </c>
      <c r="J497" s="512"/>
      <c r="K497" s="512"/>
      <c r="L497" s="512"/>
      <c r="M497" s="512"/>
      <c r="N497" s="512">
        <v>1</v>
      </c>
      <c r="O497" s="512">
        <v>302</v>
      </c>
      <c r="P497" s="549"/>
      <c r="Q497" s="513">
        <v>302</v>
      </c>
    </row>
    <row r="498" spans="1:17" ht="14.4" customHeight="1" x14ac:dyDescent="0.3">
      <c r="A498" s="507" t="s">
        <v>1496</v>
      </c>
      <c r="B498" s="508" t="s">
        <v>1371</v>
      </c>
      <c r="C498" s="508" t="s">
        <v>1351</v>
      </c>
      <c r="D498" s="508" t="s">
        <v>1375</v>
      </c>
      <c r="E498" s="508" t="s">
        <v>1376</v>
      </c>
      <c r="F498" s="512">
        <v>380</v>
      </c>
      <c r="G498" s="512">
        <v>80180</v>
      </c>
      <c r="H498" s="512">
        <v>0.80168776371308015</v>
      </c>
      <c r="I498" s="512">
        <v>211</v>
      </c>
      <c r="J498" s="512">
        <v>474</v>
      </c>
      <c r="K498" s="512">
        <v>100014</v>
      </c>
      <c r="L498" s="512">
        <v>1</v>
      </c>
      <c r="M498" s="512">
        <v>211</v>
      </c>
      <c r="N498" s="512">
        <v>383</v>
      </c>
      <c r="O498" s="512">
        <v>81196</v>
      </c>
      <c r="P498" s="549">
        <v>0.81184634151218826</v>
      </c>
      <c r="Q498" s="513">
        <v>212</v>
      </c>
    </row>
    <row r="499" spans="1:17" ht="14.4" customHeight="1" x14ac:dyDescent="0.3">
      <c r="A499" s="507" t="s">
        <v>1496</v>
      </c>
      <c r="B499" s="508" t="s">
        <v>1371</v>
      </c>
      <c r="C499" s="508" t="s">
        <v>1351</v>
      </c>
      <c r="D499" s="508" t="s">
        <v>1378</v>
      </c>
      <c r="E499" s="508" t="s">
        <v>1379</v>
      </c>
      <c r="F499" s="512">
        <v>139</v>
      </c>
      <c r="G499" s="512">
        <v>41839</v>
      </c>
      <c r="H499" s="512">
        <v>1.6547619047619047</v>
      </c>
      <c r="I499" s="512">
        <v>301</v>
      </c>
      <c r="J499" s="512">
        <v>84</v>
      </c>
      <c r="K499" s="512">
        <v>25284</v>
      </c>
      <c r="L499" s="512">
        <v>1</v>
      </c>
      <c r="M499" s="512">
        <v>301</v>
      </c>
      <c r="N499" s="512">
        <v>204</v>
      </c>
      <c r="O499" s="512">
        <v>61608</v>
      </c>
      <c r="P499" s="549">
        <v>2.4366397721879451</v>
      </c>
      <c r="Q499" s="513">
        <v>302</v>
      </c>
    </row>
    <row r="500" spans="1:17" ht="14.4" customHeight="1" x14ac:dyDescent="0.3">
      <c r="A500" s="507" t="s">
        <v>1496</v>
      </c>
      <c r="B500" s="508" t="s">
        <v>1371</v>
      </c>
      <c r="C500" s="508" t="s">
        <v>1351</v>
      </c>
      <c r="D500" s="508" t="s">
        <v>1380</v>
      </c>
      <c r="E500" s="508" t="s">
        <v>1382</v>
      </c>
      <c r="F500" s="512"/>
      <c r="G500" s="512"/>
      <c r="H500" s="512"/>
      <c r="I500" s="512"/>
      <c r="J500" s="512"/>
      <c r="K500" s="512"/>
      <c r="L500" s="512"/>
      <c r="M500" s="512"/>
      <c r="N500" s="512">
        <v>6</v>
      </c>
      <c r="O500" s="512">
        <v>600</v>
      </c>
      <c r="P500" s="549"/>
      <c r="Q500" s="513">
        <v>100</v>
      </c>
    </row>
    <row r="501" spans="1:17" ht="14.4" customHeight="1" x14ac:dyDescent="0.3">
      <c r="A501" s="507" t="s">
        <v>1496</v>
      </c>
      <c r="B501" s="508" t="s">
        <v>1371</v>
      </c>
      <c r="C501" s="508" t="s">
        <v>1351</v>
      </c>
      <c r="D501" s="508" t="s">
        <v>1385</v>
      </c>
      <c r="E501" s="508" t="s">
        <v>1386</v>
      </c>
      <c r="F501" s="512">
        <v>24</v>
      </c>
      <c r="G501" s="512">
        <v>3288</v>
      </c>
      <c r="H501" s="512">
        <v>0.8571428571428571</v>
      </c>
      <c r="I501" s="512">
        <v>137</v>
      </c>
      <c r="J501" s="512">
        <v>28</v>
      </c>
      <c r="K501" s="512">
        <v>3836</v>
      </c>
      <c r="L501" s="512">
        <v>1</v>
      </c>
      <c r="M501" s="512">
        <v>137</v>
      </c>
      <c r="N501" s="512">
        <v>24</v>
      </c>
      <c r="O501" s="512">
        <v>3288</v>
      </c>
      <c r="P501" s="549">
        <v>0.8571428571428571</v>
      </c>
      <c r="Q501" s="513">
        <v>137</v>
      </c>
    </row>
    <row r="502" spans="1:17" ht="14.4" customHeight="1" x14ac:dyDescent="0.3">
      <c r="A502" s="507" t="s">
        <v>1496</v>
      </c>
      <c r="B502" s="508" t="s">
        <v>1371</v>
      </c>
      <c r="C502" s="508" t="s">
        <v>1351</v>
      </c>
      <c r="D502" s="508" t="s">
        <v>1388</v>
      </c>
      <c r="E502" s="508" t="s">
        <v>1389</v>
      </c>
      <c r="F502" s="512">
        <v>1</v>
      </c>
      <c r="G502" s="512">
        <v>639</v>
      </c>
      <c r="H502" s="512"/>
      <c r="I502" s="512">
        <v>639</v>
      </c>
      <c r="J502" s="512"/>
      <c r="K502" s="512"/>
      <c r="L502" s="512"/>
      <c r="M502" s="512"/>
      <c r="N502" s="512">
        <v>1</v>
      </c>
      <c r="O502" s="512">
        <v>640</v>
      </c>
      <c r="P502" s="549"/>
      <c r="Q502" s="513">
        <v>640</v>
      </c>
    </row>
    <row r="503" spans="1:17" ht="14.4" customHeight="1" x14ac:dyDescent="0.3">
      <c r="A503" s="507" t="s">
        <v>1496</v>
      </c>
      <c r="B503" s="508" t="s">
        <v>1371</v>
      </c>
      <c r="C503" s="508" t="s">
        <v>1351</v>
      </c>
      <c r="D503" s="508" t="s">
        <v>1393</v>
      </c>
      <c r="E503" s="508" t="s">
        <v>1394</v>
      </c>
      <c r="F503" s="512">
        <v>6</v>
      </c>
      <c r="G503" s="512">
        <v>1038</v>
      </c>
      <c r="H503" s="512">
        <v>1</v>
      </c>
      <c r="I503" s="512">
        <v>173</v>
      </c>
      <c r="J503" s="512">
        <v>6</v>
      </c>
      <c r="K503" s="512">
        <v>1038</v>
      </c>
      <c r="L503" s="512">
        <v>1</v>
      </c>
      <c r="M503" s="512">
        <v>173</v>
      </c>
      <c r="N503" s="512">
        <v>11</v>
      </c>
      <c r="O503" s="512">
        <v>1914</v>
      </c>
      <c r="P503" s="549">
        <v>1.8439306358381502</v>
      </c>
      <c r="Q503" s="513">
        <v>174</v>
      </c>
    </row>
    <row r="504" spans="1:17" ht="14.4" customHeight="1" x14ac:dyDescent="0.3">
      <c r="A504" s="507" t="s">
        <v>1496</v>
      </c>
      <c r="B504" s="508" t="s">
        <v>1371</v>
      </c>
      <c r="C504" s="508" t="s">
        <v>1351</v>
      </c>
      <c r="D504" s="508" t="s">
        <v>1397</v>
      </c>
      <c r="E504" s="508" t="s">
        <v>1398</v>
      </c>
      <c r="F504" s="512">
        <v>150</v>
      </c>
      <c r="G504" s="512">
        <v>2550</v>
      </c>
      <c r="H504" s="512"/>
      <c r="I504" s="512">
        <v>17</v>
      </c>
      <c r="J504" s="512"/>
      <c r="K504" s="512"/>
      <c r="L504" s="512"/>
      <c r="M504" s="512"/>
      <c r="N504" s="512">
        <v>161</v>
      </c>
      <c r="O504" s="512">
        <v>2737</v>
      </c>
      <c r="P504" s="549"/>
      <c r="Q504" s="513">
        <v>17</v>
      </c>
    </row>
    <row r="505" spans="1:17" ht="14.4" customHeight="1" x14ac:dyDescent="0.3">
      <c r="A505" s="507" t="s">
        <v>1496</v>
      </c>
      <c r="B505" s="508" t="s">
        <v>1371</v>
      </c>
      <c r="C505" s="508" t="s">
        <v>1351</v>
      </c>
      <c r="D505" s="508" t="s">
        <v>1397</v>
      </c>
      <c r="E505" s="508" t="s">
        <v>1399</v>
      </c>
      <c r="F505" s="512">
        <v>2</v>
      </c>
      <c r="G505" s="512">
        <v>34</v>
      </c>
      <c r="H505" s="512"/>
      <c r="I505" s="512">
        <v>17</v>
      </c>
      <c r="J505" s="512"/>
      <c r="K505" s="512"/>
      <c r="L505" s="512"/>
      <c r="M505" s="512"/>
      <c r="N505" s="512"/>
      <c r="O505" s="512"/>
      <c r="P505" s="549"/>
      <c r="Q505" s="513"/>
    </row>
    <row r="506" spans="1:17" ht="14.4" customHeight="1" x14ac:dyDescent="0.3">
      <c r="A506" s="507" t="s">
        <v>1496</v>
      </c>
      <c r="B506" s="508" t="s">
        <v>1371</v>
      </c>
      <c r="C506" s="508" t="s">
        <v>1351</v>
      </c>
      <c r="D506" s="508" t="s">
        <v>1400</v>
      </c>
      <c r="E506" s="508" t="s">
        <v>1401</v>
      </c>
      <c r="F506" s="512">
        <v>2</v>
      </c>
      <c r="G506" s="512">
        <v>546</v>
      </c>
      <c r="H506" s="512"/>
      <c r="I506" s="512">
        <v>273</v>
      </c>
      <c r="J506" s="512"/>
      <c r="K506" s="512"/>
      <c r="L506" s="512"/>
      <c r="M506" s="512"/>
      <c r="N506" s="512"/>
      <c r="O506" s="512"/>
      <c r="P506" s="549"/>
      <c r="Q506" s="513"/>
    </row>
    <row r="507" spans="1:17" ht="14.4" customHeight="1" x14ac:dyDescent="0.3">
      <c r="A507" s="507" t="s">
        <v>1496</v>
      </c>
      <c r="B507" s="508" t="s">
        <v>1371</v>
      </c>
      <c r="C507" s="508" t="s">
        <v>1351</v>
      </c>
      <c r="D507" s="508" t="s">
        <v>1400</v>
      </c>
      <c r="E507" s="508" t="s">
        <v>1402</v>
      </c>
      <c r="F507" s="512">
        <v>88</v>
      </c>
      <c r="G507" s="512">
        <v>24024</v>
      </c>
      <c r="H507" s="512"/>
      <c r="I507" s="512">
        <v>273</v>
      </c>
      <c r="J507" s="512"/>
      <c r="K507" s="512"/>
      <c r="L507" s="512"/>
      <c r="M507" s="512"/>
      <c r="N507" s="512">
        <v>126</v>
      </c>
      <c r="O507" s="512">
        <v>34524</v>
      </c>
      <c r="P507" s="549"/>
      <c r="Q507" s="513">
        <v>274</v>
      </c>
    </row>
    <row r="508" spans="1:17" ht="14.4" customHeight="1" x14ac:dyDescent="0.3">
      <c r="A508" s="507" t="s">
        <v>1496</v>
      </c>
      <c r="B508" s="508" t="s">
        <v>1371</v>
      </c>
      <c r="C508" s="508" t="s">
        <v>1351</v>
      </c>
      <c r="D508" s="508" t="s">
        <v>1403</v>
      </c>
      <c r="E508" s="508" t="s">
        <v>1404</v>
      </c>
      <c r="F508" s="512">
        <v>127</v>
      </c>
      <c r="G508" s="512">
        <v>18034</v>
      </c>
      <c r="H508" s="512">
        <v>0.75595238095238093</v>
      </c>
      <c r="I508" s="512">
        <v>142</v>
      </c>
      <c r="J508" s="512">
        <v>168</v>
      </c>
      <c r="K508" s="512">
        <v>23856</v>
      </c>
      <c r="L508" s="512">
        <v>1</v>
      </c>
      <c r="M508" s="512">
        <v>142</v>
      </c>
      <c r="N508" s="512">
        <v>139</v>
      </c>
      <c r="O508" s="512">
        <v>19738</v>
      </c>
      <c r="P508" s="549">
        <v>0.82738095238095233</v>
      </c>
      <c r="Q508" s="513">
        <v>142</v>
      </c>
    </row>
    <row r="509" spans="1:17" ht="14.4" customHeight="1" x14ac:dyDescent="0.3">
      <c r="A509" s="507" t="s">
        <v>1496</v>
      </c>
      <c r="B509" s="508" t="s">
        <v>1371</v>
      </c>
      <c r="C509" s="508" t="s">
        <v>1351</v>
      </c>
      <c r="D509" s="508" t="s">
        <v>1405</v>
      </c>
      <c r="E509" s="508" t="s">
        <v>1404</v>
      </c>
      <c r="F509" s="512">
        <v>24</v>
      </c>
      <c r="G509" s="512">
        <v>1872</v>
      </c>
      <c r="H509" s="512">
        <v>0.8571428571428571</v>
      </c>
      <c r="I509" s="512">
        <v>78</v>
      </c>
      <c r="J509" s="512">
        <v>28</v>
      </c>
      <c r="K509" s="512">
        <v>2184</v>
      </c>
      <c r="L509" s="512">
        <v>1</v>
      </c>
      <c r="M509" s="512">
        <v>78</v>
      </c>
      <c r="N509" s="512">
        <v>24</v>
      </c>
      <c r="O509" s="512">
        <v>1872</v>
      </c>
      <c r="P509" s="549">
        <v>0.8571428571428571</v>
      </c>
      <c r="Q509" s="513">
        <v>78</v>
      </c>
    </row>
    <row r="510" spans="1:17" ht="14.4" customHeight="1" x14ac:dyDescent="0.3">
      <c r="A510" s="507" t="s">
        <v>1496</v>
      </c>
      <c r="B510" s="508" t="s">
        <v>1371</v>
      </c>
      <c r="C510" s="508" t="s">
        <v>1351</v>
      </c>
      <c r="D510" s="508" t="s">
        <v>1406</v>
      </c>
      <c r="E510" s="508" t="s">
        <v>1407</v>
      </c>
      <c r="F510" s="512">
        <v>127</v>
      </c>
      <c r="G510" s="512">
        <v>39751</v>
      </c>
      <c r="H510" s="512">
        <v>0.7580571341393646</v>
      </c>
      <c r="I510" s="512">
        <v>313</v>
      </c>
      <c r="J510" s="512">
        <v>167</v>
      </c>
      <c r="K510" s="512">
        <v>52438</v>
      </c>
      <c r="L510" s="512">
        <v>1</v>
      </c>
      <c r="M510" s="512">
        <v>314</v>
      </c>
      <c r="N510" s="512">
        <v>139</v>
      </c>
      <c r="O510" s="512">
        <v>43646</v>
      </c>
      <c r="P510" s="549">
        <v>0.83233532934131738</v>
      </c>
      <c r="Q510" s="513">
        <v>314</v>
      </c>
    </row>
    <row r="511" spans="1:17" ht="14.4" customHeight="1" x14ac:dyDescent="0.3">
      <c r="A511" s="507" t="s">
        <v>1496</v>
      </c>
      <c r="B511" s="508" t="s">
        <v>1371</v>
      </c>
      <c r="C511" s="508" t="s">
        <v>1351</v>
      </c>
      <c r="D511" s="508" t="s">
        <v>1410</v>
      </c>
      <c r="E511" s="508" t="s">
        <v>1411</v>
      </c>
      <c r="F511" s="512">
        <v>6</v>
      </c>
      <c r="G511" s="512">
        <v>978</v>
      </c>
      <c r="H511" s="512">
        <v>3.7037037037037035E-2</v>
      </c>
      <c r="I511" s="512">
        <v>163</v>
      </c>
      <c r="J511" s="512">
        <v>162</v>
      </c>
      <c r="K511" s="512">
        <v>26406</v>
      </c>
      <c r="L511" s="512">
        <v>1</v>
      </c>
      <c r="M511" s="512">
        <v>163</v>
      </c>
      <c r="N511" s="512">
        <v>22</v>
      </c>
      <c r="O511" s="512">
        <v>3586</v>
      </c>
      <c r="P511" s="549">
        <v>0.13580246913580246</v>
      </c>
      <c r="Q511" s="513">
        <v>163</v>
      </c>
    </row>
    <row r="512" spans="1:17" ht="14.4" customHeight="1" x14ac:dyDescent="0.3">
      <c r="A512" s="507" t="s">
        <v>1496</v>
      </c>
      <c r="B512" s="508" t="s">
        <v>1371</v>
      </c>
      <c r="C512" s="508" t="s">
        <v>1351</v>
      </c>
      <c r="D512" s="508" t="s">
        <v>1410</v>
      </c>
      <c r="E512" s="508" t="s">
        <v>1412</v>
      </c>
      <c r="F512" s="512">
        <v>3</v>
      </c>
      <c r="G512" s="512">
        <v>489</v>
      </c>
      <c r="H512" s="512"/>
      <c r="I512" s="512">
        <v>163</v>
      </c>
      <c r="J512" s="512"/>
      <c r="K512" s="512"/>
      <c r="L512" s="512"/>
      <c r="M512" s="512"/>
      <c r="N512" s="512">
        <v>3</v>
      </c>
      <c r="O512" s="512">
        <v>489</v>
      </c>
      <c r="P512" s="549"/>
      <c r="Q512" s="513">
        <v>163</v>
      </c>
    </row>
    <row r="513" spans="1:17" ht="14.4" customHeight="1" x14ac:dyDescent="0.3">
      <c r="A513" s="507" t="s">
        <v>1496</v>
      </c>
      <c r="B513" s="508" t="s">
        <v>1371</v>
      </c>
      <c r="C513" s="508" t="s">
        <v>1351</v>
      </c>
      <c r="D513" s="508" t="s">
        <v>1416</v>
      </c>
      <c r="E513" s="508" t="s">
        <v>1376</v>
      </c>
      <c r="F513" s="512">
        <v>83</v>
      </c>
      <c r="G513" s="512">
        <v>5976</v>
      </c>
      <c r="H513" s="512">
        <v>0.88297872340425532</v>
      </c>
      <c r="I513" s="512">
        <v>72</v>
      </c>
      <c r="J513" s="512">
        <v>94</v>
      </c>
      <c r="K513" s="512">
        <v>6768</v>
      </c>
      <c r="L513" s="512">
        <v>1</v>
      </c>
      <c r="M513" s="512">
        <v>72</v>
      </c>
      <c r="N513" s="512">
        <v>101</v>
      </c>
      <c r="O513" s="512">
        <v>7272</v>
      </c>
      <c r="P513" s="549">
        <v>1.074468085106383</v>
      </c>
      <c r="Q513" s="513">
        <v>72</v>
      </c>
    </row>
    <row r="514" spans="1:17" ht="14.4" customHeight="1" x14ac:dyDescent="0.3">
      <c r="A514" s="507" t="s">
        <v>1496</v>
      </c>
      <c r="B514" s="508" t="s">
        <v>1371</v>
      </c>
      <c r="C514" s="508" t="s">
        <v>1351</v>
      </c>
      <c r="D514" s="508" t="s">
        <v>1425</v>
      </c>
      <c r="E514" s="508" t="s">
        <v>1426</v>
      </c>
      <c r="F514" s="512">
        <v>5</v>
      </c>
      <c r="G514" s="512">
        <v>6055</v>
      </c>
      <c r="H514" s="512">
        <v>1.25</v>
      </c>
      <c r="I514" s="512">
        <v>1211</v>
      </c>
      <c r="J514" s="512">
        <v>4</v>
      </c>
      <c r="K514" s="512">
        <v>4844</v>
      </c>
      <c r="L514" s="512">
        <v>1</v>
      </c>
      <c r="M514" s="512">
        <v>1211</v>
      </c>
      <c r="N514" s="512">
        <v>12</v>
      </c>
      <c r="O514" s="512">
        <v>14544</v>
      </c>
      <c r="P514" s="549">
        <v>3.0024772914946327</v>
      </c>
      <c r="Q514" s="513">
        <v>1212</v>
      </c>
    </row>
    <row r="515" spans="1:17" ht="14.4" customHeight="1" x14ac:dyDescent="0.3">
      <c r="A515" s="507" t="s">
        <v>1496</v>
      </c>
      <c r="B515" s="508" t="s">
        <v>1371</v>
      </c>
      <c r="C515" s="508" t="s">
        <v>1351</v>
      </c>
      <c r="D515" s="508" t="s">
        <v>1427</v>
      </c>
      <c r="E515" s="508" t="s">
        <v>1428</v>
      </c>
      <c r="F515" s="512">
        <v>4</v>
      </c>
      <c r="G515" s="512">
        <v>456</v>
      </c>
      <c r="H515" s="512"/>
      <c r="I515" s="512">
        <v>114</v>
      </c>
      <c r="J515" s="512"/>
      <c r="K515" s="512"/>
      <c r="L515" s="512"/>
      <c r="M515" s="512"/>
      <c r="N515" s="512">
        <v>2</v>
      </c>
      <c r="O515" s="512">
        <v>230</v>
      </c>
      <c r="P515" s="549"/>
      <c r="Q515" s="513">
        <v>115</v>
      </c>
    </row>
    <row r="516" spans="1:17" ht="14.4" customHeight="1" x14ac:dyDescent="0.3">
      <c r="A516" s="507" t="s">
        <v>1496</v>
      </c>
      <c r="B516" s="508" t="s">
        <v>1371</v>
      </c>
      <c r="C516" s="508" t="s">
        <v>1351</v>
      </c>
      <c r="D516" s="508" t="s">
        <v>1427</v>
      </c>
      <c r="E516" s="508" t="s">
        <v>1429</v>
      </c>
      <c r="F516" s="512">
        <v>2</v>
      </c>
      <c r="G516" s="512">
        <v>228</v>
      </c>
      <c r="H516" s="512">
        <v>0.5</v>
      </c>
      <c r="I516" s="512">
        <v>114</v>
      </c>
      <c r="J516" s="512">
        <v>4</v>
      </c>
      <c r="K516" s="512">
        <v>456</v>
      </c>
      <c r="L516" s="512">
        <v>1</v>
      </c>
      <c r="M516" s="512">
        <v>114</v>
      </c>
      <c r="N516" s="512">
        <v>5</v>
      </c>
      <c r="O516" s="512">
        <v>575</v>
      </c>
      <c r="P516" s="549">
        <v>1.2609649122807018</v>
      </c>
      <c r="Q516" s="513">
        <v>115</v>
      </c>
    </row>
    <row r="517" spans="1:17" ht="14.4" customHeight="1" x14ac:dyDescent="0.3">
      <c r="A517" s="507" t="s">
        <v>1497</v>
      </c>
      <c r="B517" s="508" t="s">
        <v>1371</v>
      </c>
      <c r="C517" s="508" t="s">
        <v>1351</v>
      </c>
      <c r="D517" s="508" t="s">
        <v>1375</v>
      </c>
      <c r="E517" s="508" t="s">
        <v>1376</v>
      </c>
      <c r="F517" s="512">
        <v>118</v>
      </c>
      <c r="G517" s="512">
        <v>24898</v>
      </c>
      <c r="H517" s="512">
        <v>1.1238095238095238</v>
      </c>
      <c r="I517" s="512">
        <v>211</v>
      </c>
      <c r="J517" s="512">
        <v>105</v>
      </c>
      <c r="K517" s="512">
        <v>22155</v>
      </c>
      <c r="L517" s="512">
        <v>1</v>
      </c>
      <c r="M517" s="512">
        <v>211</v>
      </c>
      <c r="N517" s="512">
        <v>159</v>
      </c>
      <c r="O517" s="512">
        <v>33708</v>
      </c>
      <c r="P517" s="549">
        <v>1.5214624238320922</v>
      </c>
      <c r="Q517" s="513">
        <v>212</v>
      </c>
    </row>
    <row r="518" spans="1:17" ht="14.4" customHeight="1" x14ac:dyDescent="0.3">
      <c r="A518" s="507" t="s">
        <v>1497</v>
      </c>
      <c r="B518" s="508" t="s">
        <v>1371</v>
      </c>
      <c r="C518" s="508" t="s">
        <v>1351</v>
      </c>
      <c r="D518" s="508" t="s">
        <v>1377</v>
      </c>
      <c r="E518" s="508" t="s">
        <v>1376</v>
      </c>
      <c r="F518" s="512">
        <v>55</v>
      </c>
      <c r="G518" s="512">
        <v>4785</v>
      </c>
      <c r="H518" s="512">
        <v>0.83333333333333337</v>
      </c>
      <c r="I518" s="512">
        <v>87</v>
      </c>
      <c r="J518" s="512">
        <v>66</v>
      </c>
      <c r="K518" s="512">
        <v>5742</v>
      </c>
      <c r="L518" s="512">
        <v>1</v>
      </c>
      <c r="M518" s="512">
        <v>87</v>
      </c>
      <c r="N518" s="512">
        <v>74</v>
      </c>
      <c r="O518" s="512">
        <v>6438</v>
      </c>
      <c r="P518" s="549">
        <v>1.1212121212121211</v>
      </c>
      <c r="Q518" s="513">
        <v>87</v>
      </c>
    </row>
    <row r="519" spans="1:17" ht="14.4" customHeight="1" x14ac:dyDescent="0.3">
      <c r="A519" s="507" t="s">
        <v>1497</v>
      </c>
      <c r="B519" s="508" t="s">
        <v>1371</v>
      </c>
      <c r="C519" s="508" t="s">
        <v>1351</v>
      </c>
      <c r="D519" s="508" t="s">
        <v>1378</v>
      </c>
      <c r="E519" s="508" t="s">
        <v>1379</v>
      </c>
      <c r="F519" s="512">
        <v>2124</v>
      </c>
      <c r="G519" s="512">
        <v>639324</v>
      </c>
      <c r="H519" s="512">
        <v>1.1879194630872483</v>
      </c>
      <c r="I519" s="512">
        <v>301</v>
      </c>
      <c r="J519" s="512">
        <v>1788</v>
      </c>
      <c r="K519" s="512">
        <v>538188</v>
      </c>
      <c r="L519" s="512">
        <v>1</v>
      </c>
      <c r="M519" s="512">
        <v>301</v>
      </c>
      <c r="N519" s="512">
        <v>2422</v>
      </c>
      <c r="O519" s="512">
        <v>731444</v>
      </c>
      <c r="P519" s="549">
        <v>1.3590864158992768</v>
      </c>
      <c r="Q519" s="513">
        <v>302</v>
      </c>
    </row>
    <row r="520" spans="1:17" ht="14.4" customHeight="1" x14ac:dyDescent="0.3">
      <c r="A520" s="507" t="s">
        <v>1497</v>
      </c>
      <c r="B520" s="508" t="s">
        <v>1371</v>
      </c>
      <c r="C520" s="508" t="s">
        <v>1351</v>
      </c>
      <c r="D520" s="508" t="s">
        <v>1380</v>
      </c>
      <c r="E520" s="508" t="s">
        <v>1381</v>
      </c>
      <c r="F520" s="512">
        <v>12</v>
      </c>
      <c r="G520" s="512">
        <v>1188</v>
      </c>
      <c r="H520" s="512"/>
      <c r="I520" s="512">
        <v>99</v>
      </c>
      <c r="J520" s="512"/>
      <c r="K520" s="512"/>
      <c r="L520" s="512"/>
      <c r="M520" s="512"/>
      <c r="N520" s="512">
        <v>3</v>
      </c>
      <c r="O520" s="512">
        <v>300</v>
      </c>
      <c r="P520" s="549"/>
      <c r="Q520" s="513">
        <v>100</v>
      </c>
    </row>
    <row r="521" spans="1:17" ht="14.4" customHeight="1" x14ac:dyDescent="0.3">
      <c r="A521" s="507" t="s">
        <v>1497</v>
      </c>
      <c r="B521" s="508" t="s">
        <v>1371</v>
      </c>
      <c r="C521" s="508" t="s">
        <v>1351</v>
      </c>
      <c r="D521" s="508" t="s">
        <v>1380</v>
      </c>
      <c r="E521" s="508" t="s">
        <v>1382</v>
      </c>
      <c r="F521" s="512">
        <v>36</v>
      </c>
      <c r="G521" s="512">
        <v>3564</v>
      </c>
      <c r="H521" s="512">
        <v>0.5714285714285714</v>
      </c>
      <c r="I521" s="512">
        <v>99</v>
      </c>
      <c r="J521" s="512">
        <v>63</v>
      </c>
      <c r="K521" s="512">
        <v>6237</v>
      </c>
      <c r="L521" s="512">
        <v>1</v>
      </c>
      <c r="M521" s="512">
        <v>99</v>
      </c>
      <c r="N521" s="512">
        <v>42</v>
      </c>
      <c r="O521" s="512">
        <v>4200</v>
      </c>
      <c r="P521" s="549">
        <v>0.67340067340067344</v>
      </c>
      <c r="Q521" s="513">
        <v>100</v>
      </c>
    </row>
    <row r="522" spans="1:17" ht="14.4" customHeight="1" x14ac:dyDescent="0.3">
      <c r="A522" s="507" t="s">
        <v>1497</v>
      </c>
      <c r="B522" s="508" t="s">
        <v>1371</v>
      </c>
      <c r="C522" s="508" t="s">
        <v>1351</v>
      </c>
      <c r="D522" s="508" t="s">
        <v>1383</v>
      </c>
      <c r="E522" s="508" t="s">
        <v>1384</v>
      </c>
      <c r="F522" s="512">
        <v>3</v>
      </c>
      <c r="G522" s="512">
        <v>693</v>
      </c>
      <c r="H522" s="512">
        <v>0.42672413793103448</v>
      </c>
      <c r="I522" s="512">
        <v>231</v>
      </c>
      <c r="J522" s="512">
        <v>7</v>
      </c>
      <c r="K522" s="512">
        <v>1624</v>
      </c>
      <c r="L522" s="512">
        <v>1</v>
      </c>
      <c r="M522" s="512">
        <v>232</v>
      </c>
      <c r="N522" s="512">
        <v>7</v>
      </c>
      <c r="O522" s="512">
        <v>1624</v>
      </c>
      <c r="P522" s="549">
        <v>1</v>
      </c>
      <c r="Q522" s="513">
        <v>232</v>
      </c>
    </row>
    <row r="523" spans="1:17" ht="14.4" customHeight="1" x14ac:dyDescent="0.3">
      <c r="A523" s="507" t="s">
        <v>1497</v>
      </c>
      <c r="B523" s="508" t="s">
        <v>1371</v>
      </c>
      <c r="C523" s="508" t="s">
        <v>1351</v>
      </c>
      <c r="D523" s="508" t="s">
        <v>1385</v>
      </c>
      <c r="E523" s="508" t="s">
        <v>1386</v>
      </c>
      <c r="F523" s="512">
        <v>642</v>
      </c>
      <c r="G523" s="512">
        <v>87954</v>
      </c>
      <c r="H523" s="512">
        <v>1.0717863105175292</v>
      </c>
      <c r="I523" s="512">
        <v>137</v>
      </c>
      <c r="J523" s="512">
        <v>599</v>
      </c>
      <c r="K523" s="512">
        <v>82063</v>
      </c>
      <c r="L523" s="512">
        <v>1</v>
      </c>
      <c r="M523" s="512">
        <v>137</v>
      </c>
      <c r="N523" s="512">
        <v>596</v>
      </c>
      <c r="O523" s="512">
        <v>81652</v>
      </c>
      <c r="P523" s="549">
        <v>0.994991652754591</v>
      </c>
      <c r="Q523" s="513">
        <v>137</v>
      </c>
    </row>
    <row r="524" spans="1:17" ht="14.4" customHeight="1" x14ac:dyDescent="0.3">
      <c r="A524" s="507" t="s">
        <v>1497</v>
      </c>
      <c r="B524" s="508" t="s">
        <v>1371</v>
      </c>
      <c r="C524" s="508" t="s">
        <v>1351</v>
      </c>
      <c r="D524" s="508" t="s">
        <v>1387</v>
      </c>
      <c r="E524" s="508" t="s">
        <v>1386</v>
      </c>
      <c r="F524" s="512">
        <v>53</v>
      </c>
      <c r="G524" s="512">
        <v>9699</v>
      </c>
      <c r="H524" s="512">
        <v>0.79104477611940294</v>
      </c>
      <c r="I524" s="512">
        <v>183</v>
      </c>
      <c r="J524" s="512">
        <v>67</v>
      </c>
      <c r="K524" s="512">
        <v>12261</v>
      </c>
      <c r="L524" s="512">
        <v>1</v>
      </c>
      <c r="M524" s="512">
        <v>183</v>
      </c>
      <c r="N524" s="512">
        <v>71</v>
      </c>
      <c r="O524" s="512">
        <v>13064</v>
      </c>
      <c r="P524" s="549">
        <v>1.0654922110757687</v>
      </c>
      <c r="Q524" s="513">
        <v>184</v>
      </c>
    </row>
    <row r="525" spans="1:17" ht="14.4" customHeight="1" x14ac:dyDescent="0.3">
      <c r="A525" s="507" t="s">
        <v>1497</v>
      </c>
      <c r="B525" s="508" t="s">
        <v>1371</v>
      </c>
      <c r="C525" s="508" t="s">
        <v>1351</v>
      </c>
      <c r="D525" s="508" t="s">
        <v>1388</v>
      </c>
      <c r="E525" s="508" t="s">
        <v>1389</v>
      </c>
      <c r="F525" s="512">
        <v>3</v>
      </c>
      <c r="G525" s="512">
        <v>1917</v>
      </c>
      <c r="H525" s="512">
        <v>0.6</v>
      </c>
      <c r="I525" s="512">
        <v>639</v>
      </c>
      <c r="J525" s="512">
        <v>5</v>
      </c>
      <c r="K525" s="512">
        <v>3195</v>
      </c>
      <c r="L525" s="512">
        <v>1</v>
      </c>
      <c r="M525" s="512">
        <v>639</v>
      </c>
      <c r="N525" s="512">
        <v>6</v>
      </c>
      <c r="O525" s="512">
        <v>3840</v>
      </c>
      <c r="P525" s="549">
        <v>1.2018779342723005</v>
      </c>
      <c r="Q525" s="513">
        <v>640</v>
      </c>
    </row>
    <row r="526" spans="1:17" ht="14.4" customHeight="1" x14ac:dyDescent="0.3">
      <c r="A526" s="507" t="s">
        <v>1497</v>
      </c>
      <c r="B526" s="508" t="s">
        <v>1371</v>
      </c>
      <c r="C526" s="508" t="s">
        <v>1351</v>
      </c>
      <c r="D526" s="508" t="s">
        <v>1390</v>
      </c>
      <c r="E526" s="508" t="s">
        <v>1391</v>
      </c>
      <c r="F526" s="512">
        <v>4</v>
      </c>
      <c r="G526" s="512">
        <v>2432</v>
      </c>
      <c r="H526" s="512">
        <v>4</v>
      </c>
      <c r="I526" s="512">
        <v>608</v>
      </c>
      <c r="J526" s="512">
        <v>1</v>
      </c>
      <c r="K526" s="512">
        <v>608</v>
      </c>
      <c r="L526" s="512">
        <v>1</v>
      </c>
      <c r="M526" s="512">
        <v>608</v>
      </c>
      <c r="N526" s="512"/>
      <c r="O526" s="512"/>
      <c r="P526" s="549"/>
      <c r="Q526" s="513"/>
    </row>
    <row r="527" spans="1:17" ht="14.4" customHeight="1" x14ac:dyDescent="0.3">
      <c r="A527" s="507" t="s">
        <v>1497</v>
      </c>
      <c r="B527" s="508" t="s">
        <v>1371</v>
      </c>
      <c r="C527" s="508" t="s">
        <v>1351</v>
      </c>
      <c r="D527" s="508" t="s">
        <v>1390</v>
      </c>
      <c r="E527" s="508" t="s">
        <v>1392</v>
      </c>
      <c r="F527" s="512">
        <v>5</v>
      </c>
      <c r="G527" s="512">
        <v>3040</v>
      </c>
      <c r="H527" s="512">
        <v>0.33333333333333331</v>
      </c>
      <c r="I527" s="512">
        <v>608</v>
      </c>
      <c r="J527" s="512">
        <v>15</v>
      </c>
      <c r="K527" s="512">
        <v>9120</v>
      </c>
      <c r="L527" s="512">
        <v>1</v>
      </c>
      <c r="M527" s="512">
        <v>608</v>
      </c>
      <c r="N527" s="512">
        <v>15</v>
      </c>
      <c r="O527" s="512">
        <v>9135</v>
      </c>
      <c r="P527" s="549">
        <v>1.0016447368421053</v>
      </c>
      <c r="Q527" s="513">
        <v>609</v>
      </c>
    </row>
    <row r="528" spans="1:17" ht="14.4" customHeight="1" x14ac:dyDescent="0.3">
      <c r="A528" s="507" t="s">
        <v>1497</v>
      </c>
      <c r="B528" s="508" t="s">
        <v>1371</v>
      </c>
      <c r="C528" s="508" t="s">
        <v>1351</v>
      </c>
      <c r="D528" s="508" t="s">
        <v>1393</v>
      </c>
      <c r="E528" s="508" t="s">
        <v>1394</v>
      </c>
      <c r="F528" s="512">
        <v>91</v>
      </c>
      <c r="G528" s="512">
        <v>15743</v>
      </c>
      <c r="H528" s="512">
        <v>0.7</v>
      </c>
      <c r="I528" s="512">
        <v>173</v>
      </c>
      <c r="J528" s="512">
        <v>130</v>
      </c>
      <c r="K528" s="512">
        <v>22490</v>
      </c>
      <c r="L528" s="512">
        <v>1</v>
      </c>
      <c r="M528" s="512">
        <v>173</v>
      </c>
      <c r="N528" s="512">
        <v>158</v>
      </c>
      <c r="O528" s="512">
        <v>27492</v>
      </c>
      <c r="P528" s="549">
        <v>1.2224099599822142</v>
      </c>
      <c r="Q528" s="513">
        <v>174</v>
      </c>
    </row>
    <row r="529" spans="1:17" ht="14.4" customHeight="1" x14ac:dyDescent="0.3">
      <c r="A529" s="507" t="s">
        <v>1497</v>
      </c>
      <c r="B529" s="508" t="s">
        <v>1371</v>
      </c>
      <c r="C529" s="508" t="s">
        <v>1351</v>
      </c>
      <c r="D529" s="508" t="s">
        <v>1395</v>
      </c>
      <c r="E529" s="508" t="s">
        <v>1396</v>
      </c>
      <c r="F529" s="512">
        <v>32</v>
      </c>
      <c r="G529" s="512">
        <v>12288</v>
      </c>
      <c r="H529" s="512">
        <v>0.66815290087542822</v>
      </c>
      <c r="I529" s="512">
        <v>384</v>
      </c>
      <c r="J529" s="512">
        <v>53</v>
      </c>
      <c r="K529" s="512">
        <v>18391</v>
      </c>
      <c r="L529" s="512">
        <v>1</v>
      </c>
      <c r="M529" s="512">
        <v>347</v>
      </c>
      <c r="N529" s="512">
        <v>28</v>
      </c>
      <c r="O529" s="512">
        <v>9716</v>
      </c>
      <c r="P529" s="549">
        <v>0.52830188679245282</v>
      </c>
      <c r="Q529" s="513">
        <v>347</v>
      </c>
    </row>
    <row r="530" spans="1:17" ht="14.4" customHeight="1" x14ac:dyDescent="0.3">
      <c r="A530" s="507" t="s">
        <v>1497</v>
      </c>
      <c r="B530" s="508" t="s">
        <v>1371</v>
      </c>
      <c r="C530" s="508" t="s">
        <v>1351</v>
      </c>
      <c r="D530" s="508" t="s">
        <v>1397</v>
      </c>
      <c r="E530" s="508" t="s">
        <v>1398</v>
      </c>
      <c r="F530" s="512">
        <v>855</v>
      </c>
      <c r="G530" s="512">
        <v>14535</v>
      </c>
      <c r="H530" s="512">
        <v>3.489795918367347</v>
      </c>
      <c r="I530" s="512">
        <v>17</v>
      </c>
      <c r="J530" s="512">
        <v>245</v>
      </c>
      <c r="K530" s="512">
        <v>4165</v>
      </c>
      <c r="L530" s="512">
        <v>1</v>
      </c>
      <c r="M530" s="512">
        <v>17</v>
      </c>
      <c r="N530" s="512">
        <v>814</v>
      </c>
      <c r="O530" s="512">
        <v>13838</v>
      </c>
      <c r="P530" s="549">
        <v>3.3224489795918366</v>
      </c>
      <c r="Q530" s="513">
        <v>17</v>
      </c>
    </row>
    <row r="531" spans="1:17" ht="14.4" customHeight="1" x14ac:dyDescent="0.3">
      <c r="A531" s="507" t="s">
        <v>1497</v>
      </c>
      <c r="B531" s="508" t="s">
        <v>1371</v>
      </c>
      <c r="C531" s="508" t="s">
        <v>1351</v>
      </c>
      <c r="D531" s="508" t="s">
        <v>1397</v>
      </c>
      <c r="E531" s="508" t="s">
        <v>1399</v>
      </c>
      <c r="F531" s="512">
        <v>1</v>
      </c>
      <c r="G531" s="512">
        <v>17</v>
      </c>
      <c r="H531" s="512"/>
      <c r="I531" s="512">
        <v>17</v>
      </c>
      <c r="J531" s="512"/>
      <c r="K531" s="512"/>
      <c r="L531" s="512"/>
      <c r="M531" s="512"/>
      <c r="N531" s="512">
        <v>4</v>
      </c>
      <c r="O531" s="512">
        <v>68</v>
      </c>
      <c r="P531" s="549"/>
      <c r="Q531" s="513">
        <v>17</v>
      </c>
    </row>
    <row r="532" spans="1:17" ht="14.4" customHeight="1" x14ac:dyDescent="0.3">
      <c r="A532" s="507" t="s">
        <v>1497</v>
      </c>
      <c r="B532" s="508" t="s">
        <v>1371</v>
      </c>
      <c r="C532" s="508" t="s">
        <v>1351</v>
      </c>
      <c r="D532" s="508" t="s">
        <v>1400</v>
      </c>
      <c r="E532" s="508" t="s">
        <v>1401</v>
      </c>
      <c r="F532" s="512">
        <v>2</v>
      </c>
      <c r="G532" s="512">
        <v>546</v>
      </c>
      <c r="H532" s="512"/>
      <c r="I532" s="512">
        <v>273</v>
      </c>
      <c r="J532" s="512"/>
      <c r="K532" s="512"/>
      <c r="L532" s="512"/>
      <c r="M532" s="512"/>
      <c r="N532" s="512">
        <v>3</v>
      </c>
      <c r="O532" s="512">
        <v>822</v>
      </c>
      <c r="P532" s="549"/>
      <c r="Q532" s="513">
        <v>274</v>
      </c>
    </row>
    <row r="533" spans="1:17" ht="14.4" customHeight="1" x14ac:dyDescent="0.3">
      <c r="A533" s="507" t="s">
        <v>1497</v>
      </c>
      <c r="B533" s="508" t="s">
        <v>1371</v>
      </c>
      <c r="C533" s="508" t="s">
        <v>1351</v>
      </c>
      <c r="D533" s="508" t="s">
        <v>1400</v>
      </c>
      <c r="E533" s="508" t="s">
        <v>1402</v>
      </c>
      <c r="F533" s="512">
        <v>28</v>
      </c>
      <c r="G533" s="512">
        <v>7644</v>
      </c>
      <c r="H533" s="512"/>
      <c r="I533" s="512">
        <v>273</v>
      </c>
      <c r="J533" s="512"/>
      <c r="K533" s="512"/>
      <c r="L533" s="512"/>
      <c r="M533" s="512"/>
      <c r="N533" s="512">
        <v>63</v>
      </c>
      <c r="O533" s="512">
        <v>17262</v>
      </c>
      <c r="P533" s="549"/>
      <c r="Q533" s="513">
        <v>274</v>
      </c>
    </row>
    <row r="534" spans="1:17" ht="14.4" customHeight="1" x14ac:dyDescent="0.3">
      <c r="A534" s="507" t="s">
        <v>1497</v>
      </c>
      <c r="B534" s="508" t="s">
        <v>1371</v>
      </c>
      <c r="C534" s="508" t="s">
        <v>1351</v>
      </c>
      <c r="D534" s="508" t="s">
        <v>1403</v>
      </c>
      <c r="E534" s="508" t="s">
        <v>1404</v>
      </c>
      <c r="F534" s="512">
        <v>70</v>
      </c>
      <c r="G534" s="512">
        <v>9940</v>
      </c>
      <c r="H534" s="512">
        <v>0.85365853658536583</v>
      </c>
      <c r="I534" s="512">
        <v>142</v>
      </c>
      <c r="J534" s="512">
        <v>82</v>
      </c>
      <c r="K534" s="512">
        <v>11644</v>
      </c>
      <c r="L534" s="512">
        <v>1</v>
      </c>
      <c r="M534" s="512">
        <v>142</v>
      </c>
      <c r="N534" s="512">
        <v>99</v>
      </c>
      <c r="O534" s="512">
        <v>14058</v>
      </c>
      <c r="P534" s="549">
        <v>1.2073170731707317</v>
      </c>
      <c r="Q534" s="513">
        <v>142</v>
      </c>
    </row>
    <row r="535" spans="1:17" ht="14.4" customHeight="1" x14ac:dyDescent="0.3">
      <c r="A535" s="507" t="s">
        <v>1497</v>
      </c>
      <c r="B535" s="508" t="s">
        <v>1371</v>
      </c>
      <c r="C535" s="508" t="s">
        <v>1351</v>
      </c>
      <c r="D535" s="508" t="s">
        <v>1405</v>
      </c>
      <c r="E535" s="508" t="s">
        <v>1404</v>
      </c>
      <c r="F535" s="512">
        <v>642</v>
      </c>
      <c r="G535" s="512">
        <v>50076</v>
      </c>
      <c r="H535" s="512">
        <v>1.0735785953177257</v>
      </c>
      <c r="I535" s="512">
        <v>78</v>
      </c>
      <c r="J535" s="512">
        <v>598</v>
      </c>
      <c r="K535" s="512">
        <v>46644</v>
      </c>
      <c r="L535" s="512">
        <v>1</v>
      </c>
      <c r="M535" s="512">
        <v>78</v>
      </c>
      <c r="N535" s="512">
        <v>596</v>
      </c>
      <c r="O535" s="512">
        <v>46488</v>
      </c>
      <c r="P535" s="549">
        <v>0.99665551839464883</v>
      </c>
      <c r="Q535" s="513">
        <v>78</v>
      </c>
    </row>
    <row r="536" spans="1:17" ht="14.4" customHeight="1" x14ac:dyDescent="0.3">
      <c r="A536" s="507" t="s">
        <v>1497</v>
      </c>
      <c r="B536" s="508" t="s">
        <v>1371</v>
      </c>
      <c r="C536" s="508" t="s">
        <v>1351</v>
      </c>
      <c r="D536" s="508" t="s">
        <v>1406</v>
      </c>
      <c r="E536" s="508" t="s">
        <v>1407</v>
      </c>
      <c r="F536" s="512">
        <v>70</v>
      </c>
      <c r="G536" s="512">
        <v>21910</v>
      </c>
      <c r="H536" s="512">
        <v>0.8509398788255399</v>
      </c>
      <c r="I536" s="512">
        <v>313</v>
      </c>
      <c r="J536" s="512">
        <v>82</v>
      </c>
      <c r="K536" s="512">
        <v>25748</v>
      </c>
      <c r="L536" s="512">
        <v>1</v>
      </c>
      <c r="M536" s="512">
        <v>314</v>
      </c>
      <c r="N536" s="512">
        <v>99</v>
      </c>
      <c r="O536" s="512">
        <v>31086</v>
      </c>
      <c r="P536" s="549">
        <v>1.2073170731707317</v>
      </c>
      <c r="Q536" s="513">
        <v>314</v>
      </c>
    </row>
    <row r="537" spans="1:17" ht="14.4" customHeight="1" x14ac:dyDescent="0.3">
      <c r="A537" s="507" t="s">
        <v>1497</v>
      </c>
      <c r="B537" s="508" t="s">
        <v>1371</v>
      </c>
      <c r="C537" s="508" t="s">
        <v>1351</v>
      </c>
      <c r="D537" s="508" t="s">
        <v>1408</v>
      </c>
      <c r="E537" s="508" t="s">
        <v>1409</v>
      </c>
      <c r="F537" s="512">
        <v>29</v>
      </c>
      <c r="G537" s="512">
        <v>14152</v>
      </c>
      <c r="H537" s="512">
        <v>0.81408191440404976</v>
      </c>
      <c r="I537" s="512">
        <v>488</v>
      </c>
      <c r="J537" s="512">
        <v>53</v>
      </c>
      <c r="K537" s="512">
        <v>17384</v>
      </c>
      <c r="L537" s="512">
        <v>1</v>
      </c>
      <c r="M537" s="512">
        <v>328</v>
      </c>
      <c r="N537" s="512">
        <v>28</v>
      </c>
      <c r="O537" s="512">
        <v>9184</v>
      </c>
      <c r="P537" s="549">
        <v>0.52830188679245282</v>
      </c>
      <c r="Q537" s="513">
        <v>328</v>
      </c>
    </row>
    <row r="538" spans="1:17" ht="14.4" customHeight="1" x14ac:dyDescent="0.3">
      <c r="A538" s="507" t="s">
        <v>1497</v>
      </c>
      <c r="B538" s="508" t="s">
        <v>1371</v>
      </c>
      <c r="C538" s="508" t="s">
        <v>1351</v>
      </c>
      <c r="D538" s="508" t="s">
        <v>1410</v>
      </c>
      <c r="E538" s="508" t="s">
        <v>1411</v>
      </c>
      <c r="F538" s="512">
        <v>187</v>
      </c>
      <c r="G538" s="512">
        <v>30481</v>
      </c>
      <c r="H538" s="512">
        <v>0.36240310077519378</v>
      </c>
      <c r="I538" s="512">
        <v>163</v>
      </c>
      <c r="J538" s="512">
        <v>516</v>
      </c>
      <c r="K538" s="512">
        <v>84108</v>
      </c>
      <c r="L538" s="512">
        <v>1</v>
      </c>
      <c r="M538" s="512">
        <v>163</v>
      </c>
      <c r="N538" s="512">
        <v>432</v>
      </c>
      <c r="O538" s="512">
        <v>70416</v>
      </c>
      <c r="P538" s="549">
        <v>0.83720930232558144</v>
      </c>
      <c r="Q538" s="513">
        <v>163</v>
      </c>
    </row>
    <row r="539" spans="1:17" ht="14.4" customHeight="1" x14ac:dyDescent="0.3">
      <c r="A539" s="507" t="s">
        <v>1497</v>
      </c>
      <c r="B539" s="508" t="s">
        <v>1371</v>
      </c>
      <c r="C539" s="508" t="s">
        <v>1351</v>
      </c>
      <c r="D539" s="508" t="s">
        <v>1410</v>
      </c>
      <c r="E539" s="508" t="s">
        <v>1412</v>
      </c>
      <c r="F539" s="512">
        <v>1</v>
      </c>
      <c r="G539" s="512">
        <v>163</v>
      </c>
      <c r="H539" s="512"/>
      <c r="I539" s="512">
        <v>163</v>
      </c>
      <c r="J539" s="512"/>
      <c r="K539" s="512"/>
      <c r="L539" s="512"/>
      <c r="M539" s="512"/>
      <c r="N539" s="512">
        <v>3</v>
      </c>
      <c r="O539" s="512">
        <v>489</v>
      </c>
      <c r="P539" s="549"/>
      <c r="Q539" s="513">
        <v>163</v>
      </c>
    </row>
    <row r="540" spans="1:17" ht="14.4" customHeight="1" x14ac:dyDescent="0.3">
      <c r="A540" s="507" t="s">
        <v>1497</v>
      </c>
      <c r="B540" s="508" t="s">
        <v>1371</v>
      </c>
      <c r="C540" s="508" t="s">
        <v>1351</v>
      </c>
      <c r="D540" s="508" t="s">
        <v>1416</v>
      </c>
      <c r="E540" s="508" t="s">
        <v>1376</v>
      </c>
      <c r="F540" s="512">
        <v>919</v>
      </c>
      <c r="G540" s="512">
        <v>66168</v>
      </c>
      <c r="H540" s="512">
        <v>1.0551090700344432</v>
      </c>
      <c r="I540" s="512">
        <v>72</v>
      </c>
      <c r="J540" s="512">
        <v>871</v>
      </c>
      <c r="K540" s="512">
        <v>62712</v>
      </c>
      <c r="L540" s="512">
        <v>1</v>
      </c>
      <c r="M540" s="512">
        <v>72</v>
      </c>
      <c r="N540" s="512">
        <v>959</v>
      </c>
      <c r="O540" s="512">
        <v>69048</v>
      </c>
      <c r="P540" s="549">
        <v>1.1010332950631458</v>
      </c>
      <c r="Q540" s="513">
        <v>72</v>
      </c>
    </row>
    <row r="541" spans="1:17" ht="14.4" customHeight="1" x14ac:dyDescent="0.3">
      <c r="A541" s="507" t="s">
        <v>1497</v>
      </c>
      <c r="B541" s="508" t="s">
        <v>1371</v>
      </c>
      <c r="C541" s="508" t="s">
        <v>1351</v>
      </c>
      <c r="D541" s="508" t="s">
        <v>1422</v>
      </c>
      <c r="E541" s="508" t="s">
        <v>1423</v>
      </c>
      <c r="F541" s="512">
        <v>3</v>
      </c>
      <c r="G541" s="512">
        <v>687</v>
      </c>
      <c r="H541" s="512">
        <v>2.9869565217391303</v>
      </c>
      <c r="I541" s="512">
        <v>229</v>
      </c>
      <c r="J541" s="512">
        <v>1</v>
      </c>
      <c r="K541" s="512">
        <v>230</v>
      </c>
      <c r="L541" s="512">
        <v>1</v>
      </c>
      <c r="M541" s="512">
        <v>230</v>
      </c>
      <c r="N541" s="512"/>
      <c r="O541" s="512"/>
      <c r="P541" s="549"/>
      <c r="Q541" s="513"/>
    </row>
    <row r="542" spans="1:17" ht="14.4" customHeight="1" x14ac:dyDescent="0.3">
      <c r="A542" s="507" t="s">
        <v>1497</v>
      </c>
      <c r="B542" s="508" t="s">
        <v>1371</v>
      </c>
      <c r="C542" s="508" t="s">
        <v>1351</v>
      </c>
      <c r="D542" s="508" t="s">
        <v>1422</v>
      </c>
      <c r="E542" s="508" t="s">
        <v>1424</v>
      </c>
      <c r="F542" s="512">
        <v>53</v>
      </c>
      <c r="G542" s="512">
        <v>12137</v>
      </c>
      <c r="H542" s="512">
        <v>4.3974637681159416</v>
      </c>
      <c r="I542" s="512">
        <v>229</v>
      </c>
      <c r="J542" s="512">
        <v>12</v>
      </c>
      <c r="K542" s="512">
        <v>2760</v>
      </c>
      <c r="L542" s="512">
        <v>1</v>
      </c>
      <c r="M542" s="512">
        <v>230</v>
      </c>
      <c r="N542" s="512">
        <v>13</v>
      </c>
      <c r="O542" s="512">
        <v>2990</v>
      </c>
      <c r="P542" s="549">
        <v>1.0833333333333333</v>
      </c>
      <c r="Q542" s="513">
        <v>230</v>
      </c>
    </row>
    <row r="543" spans="1:17" ht="14.4" customHeight="1" x14ac:dyDescent="0.3">
      <c r="A543" s="507" t="s">
        <v>1497</v>
      </c>
      <c r="B543" s="508" t="s">
        <v>1371</v>
      </c>
      <c r="C543" s="508" t="s">
        <v>1351</v>
      </c>
      <c r="D543" s="508" t="s">
        <v>1425</v>
      </c>
      <c r="E543" s="508" t="s">
        <v>1426</v>
      </c>
      <c r="F543" s="512">
        <v>35</v>
      </c>
      <c r="G543" s="512">
        <v>42385</v>
      </c>
      <c r="H543" s="512">
        <v>0.7</v>
      </c>
      <c r="I543" s="512">
        <v>1211</v>
      </c>
      <c r="J543" s="512">
        <v>50</v>
      </c>
      <c r="K543" s="512">
        <v>60550</v>
      </c>
      <c r="L543" s="512">
        <v>1</v>
      </c>
      <c r="M543" s="512">
        <v>1211</v>
      </c>
      <c r="N543" s="512">
        <v>58</v>
      </c>
      <c r="O543" s="512">
        <v>70296</v>
      </c>
      <c r="P543" s="549">
        <v>1.1609578860445913</v>
      </c>
      <c r="Q543" s="513">
        <v>1212</v>
      </c>
    </row>
    <row r="544" spans="1:17" ht="14.4" customHeight="1" x14ac:dyDescent="0.3">
      <c r="A544" s="507" t="s">
        <v>1497</v>
      </c>
      <c r="B544" s="508" t="s">
        <v>1371</v>
      </c>
      <c r="C544" s="508" t="s">
        <v>1351</v>
      </c>
      <c r="D544" s="508" t="s">
        <v>1427</v>
      </c>
      <c r="E544" s="508" t="s">
        <v>1428</v>
      </c>
      <c r="F544" s="512">
        <v>2</v>
      </c>
      <c r="G544" s="512">
        <v>228</v>
      </c>
      <c r="H544" s="512"/>
      <c r="I544" s="512">
        <v>114</v>
      </c>
      <c r="J544" s="512"/>
      <c r="K544" s="512"/>
      <c r="L544" s="512"/>
      <c r="M544" s="512"/>
      <c r="N544" s="512">
        <v>4</v>
      </c>
      <c r="O544" s="512">
        <v>460</v>
      </c>
      <c r="P544" s="549"/>
      <c r="Q544" s="513">
        <v>115</v>
      </c>
    </row>
    <row r="545" spans="1:17" ht="14.4" customHeight="1" x14ac:dyDescent="0.3">
      <c r="A545" s="507" t="s">
        <v>1497</v>
      </c>
      <c r="B545" s="508" t="s">
        <v>1371</v>
      </c>
      <c r="C545" s="508" t="s">
        <v>1351</v>
      </c>
      <c r="D545" s="508" t="s">
        <v>1427</v>
      </c>
      <c r="E545" s="508" t="s">
        <v>1429</v>
      </c>
      <c r="F545" s="512">
        <v>68</v>
      </c>
      <c r="G545" s="512">
        <v>7752</v>
      </c>
      <c r="H545" s="512">
        <v>0.79069767441860461</v>
      </c>
      <c r="I545" s="512">
        <v>114</v>
      </c>
      <c r="J545" s="512">
        <v>86</v>
      </c>
      <c r="K545" s="512">
        <v>9804</v>
      </c>
      <c r="L545" s="512">
        <v>1</v>
      </c>
      <c r="M545" s="512">
        <v>114</v>
      </c>
      <c r="N545" s="512">
        <v>88</v>
      </c>
      <c r="O545" s="512">
        <v>10120</v>
      </c>
      <c r="P545" s="549">
        <v>1.0322317421460627</v>
      </c>
      <c r="Q545" s="513">
        <v>115</v>
      </c>
    </row>
    <row r="546" spans="1:17" ht="14.4" customHeight="1" x14ac:dyDescent="0.3">
      <c r="A546" s="507" t="s">
        <v>1497</v>
      </c>
      <c r="B546" s="508" t="s">
        <v>1371</v>
      </c>
      <c r="C546" s="508" t="s">
        <v>1351</v>
      </c>
      <c r="D546" s="508" t="s">
        <v>1430</v>
      </c>
      <c r="E546" s="508" t="s">
        <v>1431</v>
      </c>
      <c r="F546" s="512">
        <v>6</v>
      </c>
      <c r="G546" s="512">
        <v>2076</v>
      </c>
      <c r="H546" s="512">
        <v>1.994236311239193</v>
      </c>
      <c r="I546" s="512">
        <v>346</v>
      </c>
      <c r="J546" s="512">
        <v>3</v>
      </c>
      <c r="K546" s="512">
        <v>1041</v>
      </c>
      <c r="L546" s="512">
        <v>1</v>
      </c>
      <c r="M546" s="512">
        <v>347</v>
      </c>
      <c r="N546" s="512">
        <v>4</v>
      </c>
      <c r="O546" s="512">
        <v>1388</v>
      </c>
      <c r="P546" s="549">
        <v>1.3333333333333333</v>
      </c>
      <c r="Q546" s="513">
        <v>347</v>
      </c>
    </row>
    <row r="547" spans="1:17" ht="14.4" customHeight="1" x14ac:dyDescent="0.3">
      <c r="A547" s="507" t="s">
        <v>1497</v>
      </c>
      <c r="B547" s="508" t="s">
        <v>1371</v>
      </c>
      <c r="C547" s="508" t="s">
        <v>1351</v>
      </c>
      <c r="D547" s="508" t="s">
        <v>1437</v>
      </c>
      <c r="E547" s="508" t="s">
        <v>1438</v>
      </c>
      <c r="F547" s="512">
        <v>13</v>
      </c>
      <c r="G547" s="512">
        <v>13832</v>
      </c>
      <c r="H547" s="512">
        <v>0.92769953051643195</v>
      </c>
      <c r="I547" s="512">
        <v>1064</v>
      </c>
      <c r="J547" s="512">
        <v>14</v>
      </c>
      <c r="K547" s="512">
        <v>14910</v>
      </c>
      <c r="L547" s="512">
        <v>1</v>
      </c>
      <c r="M547" s="512">
        <v>1065</v>
      </c>
      <c r="N547" s="512">
        <v>14</v>
      </c>
      <c r="O547" s="512">
        <v>14938</v>
      </c>
      <c r="P547" s="549">
        <v>1.0018779342723005</v>
      </c>
      <c r="Q547" s="513">
        <v>1067</v>
      </c>
    </row>
    <row r="548" spans="1:17" ht="14.4" customHeight="1" x14ac:dyDescent="0.3">
      <c r="A548" s="507" t="s">
        <v>1497</v>
      </c>
      <c r="B548" s="508" t="s">
        <v>1371</v>
      </c>
      <c r="C548" s="508" t="s">
        <v>1351</v>
      </c>
      <c r="D548" s="508" t="s">
        <v>1439</v>
      </c>
      <c r="E548" s="508" t="s">
        <v>1440</v>
      </c>
      <c r="F548" s="512">
        <v>7</v>
      </c>
      <c r="G548" s="512">
        <v>2107</v>
      </c>
      <c r="H548" s="512">
        <v>1.395364238410596</v>
      </c>
      <c r="I548" s="512">
        <v>301</v>
      </c>
      <c r="J548" s="512">
        <v>5</v>
      </c>
      <c r="K548" s="512">
        <v>1510</v>
      </c>
      <c r="L548" s="512">
        <v>1</v>
      </c>
      <c r="M548" s="512">
        <v>302</v>
      </c>
      <c r="N548" s="512">
        <v>5</v>
      </c>
      <c r="O548" s="512">
        <v>1510</v>
      </c>
      <c r="P548" s="549">
        <v>1</v>
      </c>
      <c r="Q548" s="513">
        <v>302</v>
      </c>
    </row>
    <row r="549" spans="1:17" ht="14.4" customHeight="1" x14ac:dyDescent="0.3">
      <c r="A549" s="507" t="s">
        <v>1497</v>
      </c>
      <c r="B549" s="508" t="s">
        <v>1371</v>
      </c>
      <c r="C549" s="508" t="s">
        <v>1351</v>
      </c>
      <c r="D549" s="508" t="s">
        <v>1441</v>
      </c>
      <c r="E549" s="508" t="s">
        <v>1442</v>
      </c>
      <c r="F549" s="512"/>
      <c r="G549" s="512"/>
      <c r="H549" s="512"/>
      <c r="I549" s="512"/>
      <c r="J549" s="512"/>
      <c r="K549" s="512"/>
      <c r="L549" s="512"/>
      <c r="M549" s="512"/>
      <c r="N549" s="512">
        <v>1</v>
      </c>
      <c r="O549" s="512">
        <v>815</v>
      </c>
      <c r="P549" s="549"/>
      <c r="Q549" s="513">
        <v>815</v>
      </c>
    </row>
    <row r="550" spans="1:17" ht="14.4" customHeight="1" x14ac:dyDescent="0.3">
      <c r="A550" s="507" t="s">
        <v>1497</v>
      </c>
      <c r="B550" s="508" t="s">
        <v>1371</v>
      </c>
      <c r="C550" s="508" t="s">
        <v>1351</v>
      </c>
      <c r="D550" s="508" t="s">
        <v>1443</v>
      </c>
      <c r="E550" s="508" t="s">
        <v>1444</v>
      </c>
      <c r="F550" s="512"/>
      <c r="G550" s="512"/>
      <c r="H550" s="512"/>
      <c r="I550" s="512"/>
      <c r="J550" s="512">
        <v>1</v>
      </c>
      <c r="K550" s="512">
        <v>751</v>
      </c>
      <c r="L550" s="512">
        <v>1</v>
      </c>
      <c r="M550" s="512">
        <v>751</v>
      </c>
      <c r="N550" s="512"/>
      <c r="O550" s="512"/>
      <c r="P550" s="549"/>
      <c r="Q550" s="513"/>
    </row>
    <row r="551" spans="1:17" ht="14.4" customHeight="1" x14ac:dyDescent="0.3">
      <c r="A551" s="507" t="s">
        <v>1498</v>
      </c>
      <c r="B551" s="508" t="s">
        <v>1371</v>
      </c>
      <c r="C551" s="508" t="s">
        <v>1351</v>
      </c>
      <c r="D551" s="508" t="s">
        <v>1375</v>
      </c>
      <c r="E551" s="508" t="s">
        <v>1376</v>
      </c>
      <c r="F551" s="512">
        <v>496</v>
      </c>
      <c r="G551" s="512">
        <v>104656</v>
      </c>
      <c r="H551" s="512">
        <v>1.0877192982456141</v>
      </c>
      <c r="I551" s="512">
        <v>211</v>
      </c>
      <c r="J551" s="512">
        <v>456</v>
      </c>
      <c r="K551" s="512">
        <v>96216</v>
      </c>
      <c r="L551" s="512">
        <v>1</v>
      </c>
      <c r="M551" s="512">
        <v>211</v>
      </c>
      <c r="N551" s="512">
        <v>650</v>
      </c>
      <c r="O551" s="512">
        <v>137800</v>
      </c>
      <c r="P551" s="549">
        <v>1.4321942296499544</v>
      </c>
      <c r="Q551" s="513">
        <v>212</v>
      </c>
    </row>
    <row r="552" spans="1:17" ht="14.4" customHeight="1" x14ac:dyDescent="0.3">
      <c r="A552" s="507" t="s">
        <v>1498</v>
      </c>
      <c r="B552" s="508" t="s">
        <v>1371</v>
      </c>
      <c r="C552" s="508" t="s">
        <v>1351</v>
      </c>
      <c r="D552" s="508" t="s">
        <v>1377</v>
      </c>
      <c r="E552" s="508" t="s">
        <v>1376</v>
      </c>
      <c r="F552" s="512"/>
      <c r="G552" s="512"/>
      <c r="H552" s="512"/>
      <c r="I552" s="512"/>
      <c r="J552" s="512"/>
      <c r="K552" s="512"/>
      <c r="L552" s="512"/>
      <c r="M552" s="512"/>
      <c r="N552" s="512">
        <v>4</v>
      </c>
      <c r="O552" s="512">
        <v>348</v>
      </c>
      <c r="P552" s="549"/>
      <c r="Q552" s="513">
        <v>87</v>
      </c>
    </row>
    <row r="553" spans="1:17" ht="14.4" customHeight="1" x14ac:dyDescent="0.3">
      <c r="A553" s="507" t="s">
        <v>1498</v>
      </c>
      <c r="B553" s="508" t="s">
        <v>1371</v>
      </c>
      <c r="C553" s="508" t="s">
        <v>1351</v>
      </c>
      <c r="D553" s="508" t="s">
        <v>1378</v>
      </c>
      <c r="E553" s="508" t="s">
        <v>1379</v>
      </c>
      <c r="F553" s="512">
        <v>397</v>
      </c>
      <c r="G553" s="512">
        <v>119497</v>
      </c>
      <c r="H553" s="512">
        <v>0.80040322580645162</v>
      </c>
      <c r="I553" s="512">
        <v>301</v>
      </c>
      <c r="J553" s="512">
        <v>496</v>
      </c>
      <c r="K553" s="512">
        <v>149296</v>
      </c>
      <c r="L553" s="512">
        <v>1</v>
      </c>
      <c r="M553" s="512">
        <v>301</v>
      </c>
      <c r="N553" s="512">
        <v>400</v>
      </c>
      <c r="O553" s="512">
        <v>120800</v>
      </c>
      <c r="P553" s="549">
        <v>0.80913085414210695</v>
      </c>
      <c r="Q553" s="513">
        <v>302</v>
      </c>
    </row>
    <row r="554" spans="1:17" ht="14.4" customHeight="1" x14ac:dyDescent="0.3">
      <c r="A554" s="507" t="s">
        <v>1498</v>
      </c>
      <c r="B554" s="508" t="s">
        <v>1371</v>
      </c>
      <c r="C554" s="508" t="s">
        <v>1351</v>
      </c>
      <c r="D554" s="508" t="s">
        <v>1380</v>
      </c>
      <c r="E554" s="508" t="s">
        <v>1381</v>
      </c>
      <c r="F554" s="512"/>
      <c r="G554" s="512"/>
      <c r="H554" s="512"/>
      <c r="I554" s="512"/>
      <c r="J554" s="512">
        <v>3</v>
      </c>
      <c r="K554" s="512">
        <v>297</v>
      </c>
      <c r="L554" s="512">
        <v>1</v>
      </c>
      <c r="M554" s="512">
        <v>99</v>
      </c>
      <c r="N554" s="512">
        <v>6</v>
      </c>
      <c r="O554" s="512">
        <v>600</v>
      </c>
      <c r="P554" s="549">
        <v>2.0202020202020203</v>
      </c>
      <c r="Q554" s="513">
        <v>100</v>
      </c>
    </row>
    <row r="555" spans="1:17" ht="14.4" customHeight="1" x14ac:dyDescent="0.3">
      <c r="A555" s="507" t="s">
        <v>1498</v>
      </c>
      <c r="B555" s="508" t="s">
        <v>1371</v>
      </c>
      <c r="C555" s="508" t="s">
        <v>1351</v>
      </c>
      <c r="D555" s="508" t="s">
        <v>1380</v>
      </c>
      <c r="E555" s="508" t="s">
        <v>1382</v>
      </c>
      <c r="F555" s="512">
        <v>3</v>
      </c>
      <c r="G555" s="512">
        <v>297</v>
      </c>
      <c r="H555" s="512">
        <v>1</v>
      </c>
      <c r="I555" s="512">
        <v>99</v>
      </c>
      <c r="J555" s="512">
        <v>3</v>
      </c>
      <c r="K555" s="512">
        <v>297</v>
      </c>
      <c r="L555" s="512">
        <v>1</v>
      </c>
      <c r="M555" s="512">
        <v>99</v>
      </c>
      <c r="N555" s="512"/>
      <c r="O555" s="512"/>
      <c r="P555" s="549"/>
      <c r="Q555" s="513"/>
    </row>
    <row r="556" spans="1:17" ht="14.4" customHeight="1" x14ac:dyDescent="0.3">
      <c r="A556" s="507" t="s">
        <v>1498</v>
      </c>
      <c r="B556" s="508" t="s">
        <v>1371</v>
      </c>
      <c r="C556" s="508" t="s">
        <v>1351</v>
      </c>
      <c r="D556" s="508" t="s">
        <v>1385</v>
      </c>
      <c r="E556" s="508" t="s">
        <v>1386</v>
      </c>
      <c r="F556" s="512">
        <v>404</v>
      </c>
      <c r="G556" s="512">
        <v>55348</v>
      </c>
      <c r="H556" s="512">
        <v>1.0332480818414322</v>
      </c>
      <c r="I556" s="512">
        <v>137</v>
      </c>
      <c r="J556" s="512">
        <v>391</v>
      </c>
      <c r="K556" s="512">
        <v>53567</v>
      </c>
      <c r="L556" s="512">
        <v>1</v>
      </c>
      <c r="M556" s="512">
        <v>137</v>
      </c>
      <c r="N556" s="512">
        <v>362</v>
      </c>
      <c r="O556" s="512">
        <v>49594</v>
      </c>
      <c r="P556" s="549">
        <v>0.92583120204603575</v>
      </c>
      <c r="Q556" s="513">
        <v>137</v>
      </c>
    </row>
    <row r="557" spans="1:17" ht="14.4" customHeight="1" x14ac:dyDescent="0.3">
      <c r="A557" s="507" t="s">
        <v>1498</v>
      </c>
      <c r="B557" s="508" t="s">
        <v>1371</v>
      </c>
      <c r="C557" s="508" t="s">
        <v>1351</v>
      </c>
      <c r="D557" s="508" t="s">
        <v>1387</v>
      </c>
      <c r="E557" s="508" t="s">
        <v>1386</v>
      </c>
      <c r="F557" s="512"/>
      <c r="G557" s="512"/>
      <c r="H557" s="512"/>
      <c r="I557" s="512"/>
      <c r="J557" s="512"/>
      <c r="K557" s="512"/>
      <c r="L557" s="512"/>
      <c r="M557" s="512"/>
      <c r="N557" s="512">
        <v>1</v>
      </c>
      <c r="O557" s="512">
        <v>184</v>
      </c>
      <c r="P557" s="549"/>
      <c r="Q557" s="513">
        <v>184</v>
      </c>
    </row>
    <row r="558" spans="1:17" ht="14.4" customHeight="1" x14ac:dyDescent="0.3">
      <c r="A558" s="507" t="s">
        <v>1498</v>
      </c>
      <c r="B558" s="508" t="s">
        <v>1371</v>
      </c>
      <c r="C558" s="508" t="s">
        <v>1351</v>
      </c>
      <c r="D558" s="508" t="s">
        <v>1388</v>
      </c>
      <c r="E558" s="508" t="s">
        <v>1389</v>
      </c>
      <c r="F558" s="512">
        <v>3</v>
      </c>
      <c r="G558" s="512">
        <v>1917</v>
      </c>
      <c r="H558" s="512"/>
      <c r="I558" s="512">
        <v>639</v>
      </c>
      <c r="J558" s="512"/>
      <c r="K558" s="512"/>
      <c r="L558" s="512"/>
      <c r="M558" s="512"/>
      <c r="N558" s="512"/>
      <c r="O558" s="512"/>
      <c r="P558" s="549"/>
      <c r="Q558" s="513"/>
    </row>
    <row r="559" spans="1:17" ht="14.4" customHeight="1" x14ac:dyDescent="0.3">
      <c r="A559" s="507" t="s">
        <v>1498</v>
      </c>
      <c r="B559" s="508" t="s">
        <v>1371</v>
      </c>
      <c r="C559" s="508" t="s">
        <v>1351</v>
      </c>
      <c r="D559" s="508" t="s">
        <v>1393</v>
      </c>
      <c r="E559" s="508" t="s">
        <v>1394</v>
      </c>
      <c r="F559" s="512">
        <v>20</v>
      </c>
      <c r="G559" s="512">
        <v>3460</v>
      </c>
      <c r="H559" s="512">
        <v>1.25</v>
      </c>
      <c r="I559" s="512">
        <v>173</v>
      </c>
      <c r="J559" s="512">
        <v>16</v>
      </c>
      <c r="K559" s="512">
        <v>2768</v>
      </c>
      <c r="L559" s="512">
        <v>1</v>
      </c>
      <c r="M559" s="512">
        <v>173</v>
      </c>
      <c r="N559" s="512">
        <v>16</v>
      </c>
      <c r="O559" s="512">
        <v>2784</v>
      </c>
      <c r="P559" s="549">
        <v>1.0057803468208093</v>
      </c>
      <c r="Q559" s="513">
        <v>174</v>
      </c>
    </row>
    <row r="560" spans="1:17" ht="14.4" customHeight="1" x14ac:dyDescent="0.3">
      <c r="A560" s="507" t="s">
        <v>1498</v>
      </c>
      <c r="B560" s="508" t="s">
        <v>1371</v>
      </c>
      <c r="C560" s="508" t="s">
        <v>1351</v>
      </c>
      <c r="D560" s="508" t="s">
        <v>1395</v>
      </c>
      <c r="E560" s="508" t="s">
        <v>1396</v>
      </c>
      <c r="F560" s="512">
        <v>13</v>
      </c>
      <c r="G560" s="512">
        <v>4992</v>
      </c>
      <c r="H560" s="512">
        <v>0.68505557842733633</v>
      </c>
      <c r="I560" s="512">
        <v>384</v>
      </c>
      <c r="J560" s="512">
        <v>21</v>
      </c>
      <c r="K560" s="512">
        <v>7287</v>
      </c>
      <c r="L560" s="512">
        <v>1</v>
      </c>
      <c r="M560" s="512">
        <v>347</v>
      </c>
      <c r="N560" s="512">
        <v>35</v>
      </c>
      <c r="O560" s="512">
        <v>12145</v>
      </c>
      <c r="P560" s="549">
        <v>1.6666666666666667</v>
      </c>
      <c r="Q560" s="513">
        <v>347</v>
      </c>
    </row>
    <row r="561" spans="1:17" ht="14.4" customHeight="1" x14ac:dyDescent="0.3">
      <c r="A561" s="507" t="s">
        <v>1498</v>
      </c>
      <c r="B561" s="508" t="s">
        <v>1371</v>
      </c>
      <c r="C561" s="508" t="s">
        <v>1351</v>
      </c>
      <c r="D561" s="508" t="s">
        <v>1397</v>
      </c>
      <c r="E561" s="508" t="s">
        <v>1398</v>
      </c>
      <c r="F561" s="512">
        <v>545</v>
      </c>
      <c r="G561" s="512">
        <v>9265</v>
      </c>
      <c r="H561" s="512">
        <v>5.9890109890109891</v>
      </c>
      <c r="I561" s="512">
        <v>17</v>
      </c>
      <c r="J561" s="512">
        <v>91</v>
      </c>
      <c r="K561" s="512">
        <v>1547</v>
      </c>
      <c r="L561" s="512">
        <v>1</v>
      </c>
      <c r="M561" s="512">
        <v>17</v>
      </c>
      <c r="N561" s="512">
        <v>602</v>
      </c>
      <c r="O561" s="512">
        <v>10234</v>
      </c>
      <c r="P561" s="549">
        <v>6.615384615384615</v>
      </c>
      <c r="Q561" s="513">
        <v>17</v>
      </c>
    </row>
    <row r="562" spans="1:17" ht="14.4" customHeight="1" x14ac:dyDescent="0.3">
      <c r="A562" s="507" t="s">
        <v>1498</v>
      </c>
      <c r="B562" s="508" t="s">
        <v>1371</v>
      </c>
      <c r="C562" s="508" t="s">
        <v>1351</v>
      </c>
      <c r="D562" s="508" t="s">
        <v>1397</v>
      </c>
      <c r="E562" s="508" t="s">
        <v>1399</v>
      </c>
      <c r="F562" s="512"/>
      <c r="G562" s="512"/>
      <c r="H562" s="512"/>
      <c r="I562" s="512"/>
      <c r="J562" s="512">
        <v>2</v>
      </c>
      <c r="K562" s="512">
        <v>34</v>
      </c>
      <c r="L562" s="512">
        <v>1</v>
      </c>
      <c r="M562" s="512">
        <v>17</v>
      </c>
      <c r="N562" s="512"/>
      <c r="O562" s="512"/>
      <c r="P562" s="549"/>
      <c r="Q562" s="513"/>
    </row>
    <row r="563" spans="1:17" ht="14.4" customHeight="1" x14ac:dyDescent="0.3">
      <c r="A563" s="507" t="s">
        <v>1498</v>
      </c>
      <c r="B563" s="508" t="s">
        <v>1371</v>
      </c>
      <c r="C563" s="508" t="s">
        <v>1351</v>
      </c>
      <c r="D563" s="508" t="s">
        <v>1400</v>
      </c>
      <c r="E563" s="508" t="s">
        <v>1401</v>
      </c>
      <c r="F563" s="512">
        <v>3</v>
      </c>
      <c r="G563" s="512">
        <v>819</v>
      </c>
      <c r="H563" s="512"/>
      <c r="I563" s="512">
        <v>273</v>
      </c>
      <c r="J563" s="512"/>
      <c r="K563" s="512"/>
      <c r="L563" s="512"/>
      <c r="M563" s="512"/>
      <c r="N563" s="512">
        <v>2</v>
      </c>
      <c r="O563" s="512">
        <v>548</v>
      </c>
      <c r="P563" s="549"/>
      <c r="Q563" s="513">
        <v>274</v>
      </c>
    </row>
    <row r="564" spans="1:17" ht="14.4" customHeight="1" x14ac:dyDescent="0.3">
      <c r="A564" s="507" t="s">
        <v>1498</v>
      </c>
      <c r="B564" s="508" t="s">
        <v>1371</v>
      </c>
      <c r="C564" s="508" t="s">
        <v>1351</v>
      </c>
      <c r="D564" s="508" t="s">
        <v>1400</v>
      </c>
      <c r="E564" s="508" t="s">
        <v>1402</v>
      </c>
      <c r="F564" s="512">
        <v>27</v>
      </c>
      <c r="G564" s="512">
        <v>7371</v>
      </c>
      <c r="H564" s="512"/>
      <c r="I564" s="512">
        <v>273</v>
      </c>
      <c r="J564" s="512"/>
      <c r="K564" s="512"/>
      <c r="L564" s="512"/>
      <c r="M564" s="512"/>
      <c r="N564" s="512">
        <v>107</v>
      </c>
      <c r="O564" s="512">
        <v>29318</v>
      </c>
      <c r="P564" s="549"/>
      <c r="Q564" s="513">
        <v>274</v>
      </c>
    </row>
    <row r="565" spans="1:17" ht="14.4" customHeight="1" x14ac:dyDescent="0.3">
      <c r="A565" s="507" t="s">
        <v>1498</v>
      </c>
      <c r="B565" s="508" t="s">
        <v>1371</v>
      </c>
      <c r="C565" s="508" t="s">
        <v>1351</v>
      </c>
      <c r="D565" s="508" t="s">
        <v>1403</v>
      </c>
      <c r="E565" s="508" t="s">
        <v>1404</v>
      </c>
      <c r="F565" s="512">
        <v>93</v>
      </c>
      <c r="G565" s="512">
        <v>13206</v>
      </c>
      <c r="H565" s="512">
        <v>1.0219780219780219</v>
      </c>
      <c r="I565" s="512">
        <v>142</v>
      </c>
      <c r="J565" s="512">
        <v>91</v>
      </c>
      <c r="K565" s="512">
        <v>12922</v>
      </c>
      <c r="L565" s="512">
        <v>1</v>
      </c>
      <c r="M565" s="512">
        <v>142</v>
      </c>
      <c r="N565" s="512">
        <v>136</v>
      </c>
      <c r="O565" s="512">
        <v>19312</v>
      </c>
      <c r="P565" s="549">
        <v>1.4945054945054945</v>
      </c>
      <c r="Q565" s="513">
        <v>142</v>
      </c>
    </row>
    <row r="566" spans="1:17" ht="14.4" customHeight="1" x14ac:dyDescent="0.3">
      <c r="A566" s="507" t="s">
        <v>1498</v>
      </c>
      <c r="B566" s="508" t="s">
        <v>1371</v>
      </c>
      <c r="C566" s="508" t="s">
        <v>1351</v>
      </c>
      <c r="D566" s="508" t="s">
        <v>1405</v>
      </c>
      <c r="E566" s="508" t="s">
        <v>1404</v>
      </c>
      <c r="F566" s="512">
        <v>404</v>
      </c>
      <c r="G566" s="512">
        <v>31512</v>
      </c>
      <c r="H566" s="512">
        <v>1.0332480818414322</v>
      </c>
      <c r="I566" s="512">
        <v>78</v>
      </c>
      <c r="J566" s="512">
        <v>391</v>
      </c>
      <c r="K566" s="512">
        <v>30498</v>
      </c>
      <c r="L566" s="512">
        <v>1</v>
      </c>
      <c r="M566" s="512">
        <v>78</v>
      </c>
      <c r="N566" s="512">
        <v>362</v>
      </c>
      <c r="O566" s="512">
        <v>28236</v>
      </c>
      <c r="P566" s="549">
        <v>0.92583120204603575</v>
      </c>
      <c r="Q566" s="513">
        <v>78</v>
      </c>
    </row>
    <row r="567" spans="1:17" ht="14.4" customHeight="1" x14ac:dyDescent="0.3">
      <c r="A567" s="507" t="s">
        <v>1498</v>
      </c>
      <c r="B567" s="508" t="s">
        <v>1371</v>
      </c>
      <c r="C567" s="508" t="s">
        <v>1351</v>
      </c>
      <c r="D567" s="508" t="s">
        <v>1406</v>
      </c>
      <c r="E567" s="508" t="s">
        <v>1407</v>
      </c>
      <c r="F567" s="512">
        <v>93</v>
      </c>
      <c r="G567" s="512">
        <v>29109</v>
      </c>
      <c r="H567" s="512">
        <v>1.0300424628450107</v>
      </c>
      <c r="I567" s="512">
        <v>313</v>
      </c>
      <c r="J567" s="512">
        <v>90</v>
      </c>
      <c r="K567" s="512">
        <v>28260</v>
      </c>
      <c r="L567" s="512">
        <v>1</v>
      </c>
      <c r="M567" s="512">
        <v>314</v>
      </c>
      <c r="N567" s="512">
        <v>136</v>
      </c>
      <c r="O567" s="512">
        <v>42704</v>
      </c>
      <c r="P567" s="549">
        <v>1.5111111111111111</v>
      </c>
      <c r="Q567" s="513">
        <v>314</v>
      </c>
    </row>
    <row r="568" spans="1:17" ht="14.4" customHeight="1" x14ac:dyDescent="0.3">
      <c r="A568" s="507" t="s">
        <v>1498</v>
      </c>
      <c r="B568" s="508" t="s">
        <v>1371</v>
      </c>
      <c r="C568" s="508" t="s">
        <v>1351</v>
      </c>
      <c r="D568" s="508" t="s">
        <v>1408</v>
      </c>
      <c r="E568" s="508" t="s">
        <v>1409</v>
      </c>
      <c r="F568" s="512">
        <v>47</v>
      </c>
      <c r="G568" s="512">
        <v>22936</v>
      </c>
      <c r="H568" s="512">
        <v>0.89649781113195748</v>
      </c>
      <c r="I568" s="512">
        <v>488</v>
      </c>
      <c r="J568" s="512">
        <v>78</v>
      </c>
      <c r="K568" s="512">
        <v>25584</v>
      </c>
      <c r="L568" s="512">
        <v>1</v>
      </c>
      <c r="M568" s="512">
        <v>328</v>
      </c>
      <c r="N568" s="512">
        <v>96</v>
      </c>
      <c r="O568" s="512">
        <v>31488</v>
      </c>
      <c r="P568" s="549">
        <v>1.2307692307692308</v>
      </c>
      <c r="Q568" s="513">
        <v>328</v>
      </c>
    </row>
    <row r="569" spans="1:17" ht="14.4" customHeight="1" x14ac:dyDescent="0.3">
      <c r="A569" s="507" t="s">
        <v>1498</v>
      </c>
      <c r="B569" s="508" t="s">
        <v>1371</v>
      </c>
      <c r="C569" s="508" t="s">
        <v>1351</v>
      </c>
      <c r="D569" s="508" t="s">
        <v>1410</v>
      </c>
      <c r="E569" s="508" t="s">
        <v>1411</v>
      </c>
      <c r="F569" s="512">
        <v>218</v>
      </c>
      <c r="G569" s="512">
        <v>35534</v>
      </c>
      <c r="H569" s="512">
        <v>0.52784503631961255</v>
      </c>
      <c r="I569" s="512">
        <v>163</v>
      </c>
      <c r="J569" s="512">
        <v>413</v>
      </c>
      <c r="K569" s="512">
        <v>67319</v>
      </c>
      <c r="L569" s="512">
        <v>1</v>
      </c>
      <c r="M569" s="512">
        <v>163</v>
      </c>
      <c r="N569" s="512">
        <v>295</v>
      </c>
      <c r="O569" s="512">
        <v>48085</v>
      </c>
      <c r="P569" s="549">
        <v>0.7142857142857143</v>
      </c>
      <c r="Q569" s="513">
        <v>163</v>
      </c>
    </row>
    <row r="570" spans="1:17" ht="14.4" customHeight="1" x14ac:dyDescent="0.3">
      <c r="A570" s="507" t="s">
        <v>1498</v>
      </c>
      <c r="B570" s="508" t="s">
        <v>1371</v>
      </c>
      <c r="C570" s="508" t="s">
        <v>1351</v>
      </c>
      <c r="D570" s="508" t="s">
        <v>1410</v>
      </c>
      <c r="E570" s="508" t="s">
        <v>1412</v>
      </c>
      <c r="F570" s="512"/>
      <c r="G570" s="512"/>
      <c r="H570" s="512"/>
      <c r="I570" s="512"/>
      <c r="J570" s="512">
        <v>1</v>
      </c>
      <c r="K570" s="512">
        <v>163</v>
      </c>
      <c r="L570" s="512">
        <v>1</v>
      </c>
      <c r="M570" s="512">
        <v>163</v>
      </c>
      <c r="N570" s="512">
        <v>3</v>
      </c>
      <c r="O570" s="512">
        <v>489</v>
      </c>
      <c r="P570" s="549">
        <v>3</v>
      </c>
      <c r="Q570" s="513">
        <v>163</v>
      </c>
    </row>
    <row r="571" spans="1:17" ht="14.4" customHeight="1" x14ac:dyDescent="0.3">
      <c r="A571" s="507" t="s">
        <v>1498</v>
      </c>
      <c r="B571" s="508" t="s">
        <v>1371</v>
      </c>
      <c r="C571" s="508" t="s">
        <v>1351</v>
      </c>
      <c r="D571" s="508" t="s">
        <v>1416</v>
      </c>
      <c r="E571" s="508" t="s">
        <v>1376</v>
      </c>
      <c r="F571" s="512">
        <v>1121</v>
      </c>
      <c r="G571" s="512">
        <v>80712</v>
      </c>
      <c r="H571" s="512">
        <v>1.0126467931345979</v>
      </c>
      <c r="I571" s="512">
        <v>72</v>
      </c>
      <c r="J571" s="512">
        <v>1107</v>
      </c>
      <c r="K571" s="512">
        <v>79704</v>
      </c>
      <c r="L571" s="512">
        <v>1</v>
      </c>
      <c r="M571" s="512">
        <v>72</v>
      </c>
      <c r="N571" s="512">
        <v>1029</v>
      </c>
      <c r="O571" s="512">
        <v>74088</v>
      </c>
      <c r="P571" s="549">
        <v>0.92953929539295388</v>
      </c>
      <c r="Q571" s="513">
        <v>72</v>
      </c>
    </row>
    <row r="572" spans="1:17" ht="14.4" customHeight="1" x14ac:dyDescent="0.3">
      <c r="A572" s="507" t="s">
        <v>1498</v>
      </c>
      <c r="B572" s="508" t="s">
        <v>1371</v>
      </c>
      <c r="C572" s="508" t="s">
        <v>1351</v>
      </c>
      <c r="D572" s="508" t="s">
        <v>1425</v>
      </c>
      <c r="E572" s="508" t="s">
        <v>1426</v>
      </c>
      <c r="F572" s="512">
        <v>19</v>
      </c>
      <c r="G572" s="512">
        <v>23009</v>
      </c>
      <c r="H572" s="512">
        <v>0.82608695652173914</v>
      </c>
      <c r="I572" s="512">
        <v>1211</v>
      </c>
      <c r="J572" s="512">
        <v>23</v>
      </c>
      <c r="K572" s="512">
        <v>27853</v>
      </c>
      <c r="L572" s="512">
        <v>1</v>
      </c>
      <c r="M572" s="512">
        <v>1211</v>
      </c>
      <c r="N572" s="512">
        <v>27</v>
      </c>
      <c r="O572" s="512">
        <v>32724</v>
      </c>
      <c r="P572" s="549">
        <v>1.1748824184109432</v>
      </c>
      <c r="Q572" s="513">
        <v>1212</v>
      </c>
    </row>
    <row r="573" spans="1:17" ht="14.4" customHeight="1" x14ac:dyDescent="0.3">
      <c r="A573" s="507" t="s">
        <v>1498</v>
      </c>
      <c r="B573" s="508" t="s">
        <v>1371</v>
      </c>
      <c r="C573" s="508" t="s">
        <v>1351</v>
      </c>
      <c r="D573" s="508" t="s">
        <v>1427</v>
      </c>
      <c r="E573" s="508" t="s">
        <v>1428</v>
      </c>
      <c r="F573" s="512">
        <v>2</v>
      </c>
      <c r="G573" s="512">
        <v>228</v>
      </c>
      <c r="H573" s="512">
        <v>0.66666666666666663</v>
      </c>
      <c r="I573" s="512">
        <v>114</v>
      </c>
      <c r="J573" s="512">
        <v>3</v>
      </c>
      <c r="K573" s="512">
        <v>342</v>
      </c>
      <c r="L573" s="512">
        <v>1</v>
      </c>
      <c r="M573" s="512">
        <v>114</v>
      </c>
      <c r="N573" s="512">
        <v>4</v>
      </c>
      <c r="O573" s="512">
        <v>460</v>
      </c>
      <c r="P573" s="549">
        <v>1.3450292397660819</v>
      </c>
      <c r="Q573" s="513">
        <v>115</v>
      </c>
    </row>
    <row r="574" spans="1:17" ht="14.4" customHeight="1" x14ac:dyDescent="0.3">
      <c r="A574" s="507" t="s">
        <v>1498</v>
      </c>
      <c r="B574" s="508" t="s">
        <v>1371</v>
      </c>
      <c r="C574" s="508" t="s">
        <v>1351</v>
      </c>
      <c r="D574" s="508" t="s">
        <v>1427</v>
      </c>
      <c r="E574" s="508" t="s">
        <v>1429</v>
      </c>
      <c r="F574" s="512">
        <v>9</v>
      </c>
      <c r="G574" s="512">
        <v>1026</v>
      </c>
      <c r="H574" s="512">
        <v>0.6428571428571429</v>
      </c>
      <c r="I574" s="512">
        <v>114</v>
      </c>
      <c r="J574" s="512">
        <v>14</v>
      </c>
      <c r="K574" s="512">
        <v>1596</v>
      </c>
      <c r="L574" s="512">
        <v>1</v>
      </c>
      <c r="M574" s="512">
        <v>114</v>
      </c>
      <c r="N574" s="512">
        <v>14</v>
      </c>
      <c r="O574" s="512">
        <v>1610</v>
      </c>
      <c r="P574" s="549">
        <v>1.0087719298245614</v>
      </c>
      <c r="Q574" s="513">
        <v>115</v>
      </c>
    </row>
    <row r="575" spans="1:17" ht="14.4" customHeight="1" x14ac:dyDescent="0.3">
      <c r="A575" s="507" t="s">
        <v>1498</v>
      </c>
      <c r="B575" s="508" t="s">
        <v>1371</v>
      </c>
      <c r="C575" s="508" t="s">
        <v>1351</v>
      </c>
      <c r="D575" s="508" t="s">
        <v>1430</v>
      </c>
      <c r="E575" s="508" t="s">
        <v>1431</v>
      </c>
      <c r="F575" s="512">
        <v>1</v>
      </c>
      <c r="G575" s="512">
        <v>346</v>
      </c>
      <c r="H575" s="512"/>
      <c r="I575" s="512">
        <v>346</v>
      </c>
      <c r="J575" s="512"/>
      <c r="K575" s="512"/>
      <c r="L575" s="512"/>
      <c r="M575" s="512"/>
      <c r="N575" s="512"/>
      <c r="O575" s="512"/>
      <c r="P575" s="549"/>
      <c r="Q575" s="513"/>
    </row>
    <row r="576" spans="1:17" ht="14.4" customHeight="1" x14ac:dyDescent="0.3">
      <c r="A576" s="507" t="s">
        <v>1498</v>
      </c>
      <c r="B576" s="508" t="s">
        <v>1371</v>
      </c>
      <c r="C576" s="508" t="s">
        <v>1351</v>
      </c>
      <c r="D576" s="508" t="s">
        <v>1439</v>
      </c>
      <c r="E576" s="508" t="s">
        <v>1440</v>
      </c>
      <c r="F576" s="512">
        <v>1</v>
      </c>
      <c r="G576" s="512">
        <v>301</v>
      </c>
      <c r="H576" s="512"/>
      <c r="I576" s="512">
        <v>301</v>
      </c>
      <c r="J576" s="512"/>
      <c r="K576" s="512"/>
      <c r="L576" s="512"/>
      <c r="M576" s="512"/>
      <c r="N576" s="512"/>
      <c r="O576" s="512"/>
      <c r="P576" s="549"/>
      <c r="Q576" s="513"/>
    </row>
    <row r="577" spans="1:17" ht="14.4" customHeight="1" x14ac:dyDescent="0.3">
      <c r="A577" s="507" t="s">
        <v>1499</v>
      </c>
      <c r="B577" s="508" t="s">
        <v>1371</v>
      </c>
      <c r="C577" s="508" t="s">
        <v>1351</v>
      </c>
      <c r="D577" s="508" t="s">
        <v>1375</v>
      </c>
      <c r="E577" s="508" t="s">
        <v>1376</v>
      </c>
      <c r="F577" s="512">
        <v>573</v>
      </c>
      <c r="G577" s="512">
        <v>120903</v>
      </c>
      <c r="H577" s="512">
        <v>0.86425339366515841</v>
      </c>
      <c r="I577" s="512">
        <v>211</v>
      </c>
      <c r="J577" s="512">
        <v>663</v>
      </c>
      <c r="K577" s="512">
        <v>139893</v>
      </c>
      <c r="L577" s="512">
        <v>1</v>
      </c>
      <c r="M577" s="512">
        <v>211</v>
      </c>
      <c r="N577" s="512">
        <v>641</v>
      </c>
      <c r="O577" s="512">
        <v>135892</v>
      </c>
      <c r="P577" s="549">
        <v>0.97139956967110574</v>
      </c>
      <c r="Q577" s="513">
        <v>212</v>
      </c>
    </row>
    <row r="578" spans="1:17" ht="14.4" customHeight="1" x14ac:dyDescent="0.3">
      <c r="A578" s="507" t="s">
        <v>1499</v>
      </c>
      <c r="B578" s="508" t="s">
        <v>1371</v>
      </c>
      <c r="C578" s="508" t="s">
        <v>1351</v>
      </c>
      <c r="D578" s="508" t="s">
        <v>1377</v>
      </c>
      <c r="E578" s="508" t="s">
        <v>1376</v>
      </c>
      <c r="F578" s="512">
        <v>1</v>
      </c>
      <c r="G578" s="512">
        <v>87</v>
      </c>
      <c r="H578" s="512"/>
      <c r="I578" s="512">
        <v>87</v>
      </c>
      <c r="J578" s="512"/>
      <c r="K578" s="512"/>
      <c r="L578" s="512"/>
      <c r="M578" s="512"/>
      <c r="N578" s="512">
        <v>7</v>
      </c>
      <c r="O578" s="512">
        <v>609</v>
      </c>
      <c r="P578" s="549"/>
      <c r="Q578" s="513">
        <v>87</v>
      </c>
    </row>
    <row r="579" spans="1:17" ht="14.4" customHeight="1" x14ac:dyDescent="0.3">
      <c r="A579" s="507" t="s">
        <v>1499</v>
      </c>
      <c r="B579" s="508" t="s">
        <v>1371</v>
      </c>
      <c r="C579" s="508" t="s">
        <v>1351</v>
      </c>
      <c r="D579" s="508" t="s">
        <v>1378</v>
      </c>
      <c r="E579" s="508" t="s">
        <v>1379</v>
      </c>
      <c r="F579" s="512">
        <v>421</v>
      </c>
      <c r="G579" s="512">
        <v>126721</v>
      </c>
      <c r="H579" s="512">
        <v>0.98826291079812212</v>
      </c>
      <c r="I579" s="512">
        <v>301</v>
      </c>
      <c r="J579" s="512">
        <v>426</v>
      </c>
      <c r="K579" s="512">
        <v>128226</v>
      </c>
      <c r="L579" s="512">
        <v>1</v>
      </c>
      <c r="M579" s="512">
        <v>301</v>
      </c>
      <c r="N579" s="512">
        <v>524</v>
      </c>
      <c r="O579" s="512">
        <v>158248</v>
      </c>
      <c r="P579" s="549">
        <v>1.2341334830689563</v>
      </c>
      <c r="Q579" s="513">
        <v>302</v>
      </c>
    </row>
    <row r="580" spans="1:17" ht="14.4" customHeight="1" x14ac:dyDescent="0.3">
      <c r="A580" s="507" t="s">
        <v>1499</v>
      </c>
      <c r="B580" s="508" t="s">
        <v>1371</v>
      </c>
      <c r="C580" s="508" t="s">
        <v>1351</v>
      </c>
      <c r="D580" s="508" t="s">
        <v>1380</v>
      </c>
      <c r="E580" s="508" t="s">
        <v>1381</v>
      </c>
      <c r="F580" s="512">
        <v>3</v>
      </c>
      <c r="G580" s="512">
        <v>297</v>
      </c>
      <c r="H580" s="512"/>
      <c r="I580" s="512">
        <v>99</v>
      </c>
      <c r="J580" s="512"/>
      <c r="K580" s="512"/>
      <c r="L580" s="512"/>
      <c r="M580" s="512"/>
      <c r="N580" s="512"/>
      <c r="O580" s="512"/>
      <c r="P580" s="549"/>
      <c r="Q580" s="513"/>
    </row>
    <row r="581" spans="1:17" ht="14.4" customHeight="1" x14ac:dyDescent="0.3">
      <c r="A581" s="507" t="s">
        <v>1499</v>
      </c>
      <c r="B581" s="508" t="s">
        <v>1371</v>
      </c>
      <c r="C581" s="508" t="s">
        <v>1351</v>
      </c>
      <c r="D581" s="508" t="s">
        <v>1380</v>
      </c>
      <c r="E581" s="508" t="s">
        <v>1382</v>
      </c>
      <c r="F581" s="512">
        <v>3</v>
      </c>
      <c r="G581" s="512">
        <v>297</v>
      </c>
      <c r="H581" s="512"/>
      <c r="I581" s="512">
        <v>99</v>
      </c>
      <c r="J581" s="512"/>
      <c r="K581" s="512"/>
      <c r="L581" s="512"/>
      <c r="M581" s="512"/>
      <c r="N581" s="512">
        <v>15</v>
      </c>
      <c r="O581" s="512">
        <v>1500</v>
      </c>
      <c r="P581" s="549"/>
      <c r="Q581" s="513">
        <v>100</v>
      </c>
    </row>
    <row r="582" spans="1:17" ht="14.4" customHeight="1" x14ac:dyDescent="0.3">
      <c r="A582" s="507" t="s">
        <v>1499</v>
      </c>
      <c r="B582" s="508" t="s">
        <v>1371</v>
      </c>
      <c r="C582" s="508" t="s">
        <v>1351</v>
      </c>
      <c r="D582" s="508" t="s">
        <v>1385</v>
      </c>
      <c r="E582" s="508" t="s">
        <v>1386</v>
      </c>
      <c r="F582" s="512">
        <v>81</v>
      </c>
      <c r="G582" s="512">
        <v>11097</v>
      </c>
      <c r="H582" s="512">
        <v>0.70434782608695656</v>
      </c>
      <c r="I582" s="512">
        <v>137</v>
      </c>
      <c r="J582" s="512">
        <v>115</v>
      </c>
      <c r="K582" s="512">
        <v>15755</v>
      </c>
      <c r="L582" s="512">
        <v>1</v>
      </c>
      <c r="M582" s="512">
        <v>137</v>
      </c>
      <c r="N582" s="512">
        <v>110</v>
      </c>
      <c r="O582" s="512">
        <v>15070</v>
      </c>
      <c r="P582" s="549">
        <v>0.95652173913043481</v>
      </c>
      <c r="Q582" s="513">
        <v>137</v>
      </c>
    </row>
    <row r="583" spans="1:17" ht="14.4" customHeight="1" x14ac:dyDescent="0.3">
      <c r="A583" s="507" t="s">
        <v>1499</v>
      </c>
      <c r="B583" s="508" t="s">
        <v>1371</v>
      </c>
      <c r="C583" s="508" t="s">
        <v>1351</v>
      </c>
      <c r="D583" s="508" t="s">
        <v>1387</v>
      </c>
      <c r="E583" s="508" t="s">
        <v>1386</v>
      </c>
      <c r="F583" s="512">
        <v>1</v>
      </c>
      <c r="G583" s="512">
        <v>183</v>
      </c>
      <c r="H583" s="512"/>
      <c r="I583" s="512">
        <v>183</v>
      </c>
      <c r="J583" s="512"/>
      <c r="K583" s="512"/>
      <c r="L583" s="512"/>
      <c r="M583" s="512"/>
      <c r="N583" s="512">
        <v>3</v>
      </c>
      <c r="O583" s="512">
        <v>552</v>
      </c>
      <c r="P583" s="549"/>
      <c r="Q583" s="513">
        <v>184</v>
      </c>
    </row>
    <row r="584" spans="1:17" ht="14.4" customHeight="1" x14ac:dyDescent="0.3">
      <c r="A584" s="507" t="s">
        <v>1499</v>
      </c>
      <c r="B584" s="508" t="s">
        <v>1371</v>
      </c>
      <c r="C584" s="508" t="s">
        <v>1351</v>
      </c>
      <c r="D584" s="508" t="s">
        <v>1388</v>
      </c>
      <c r="E584" s="508" t="s">
        <v>1389</v>
      </c>
      <c r="F584" s="512"/>
      <c r="G584" s="512"/>
      <c r="H584" s="512"/>
      <c r="I584" s="512"/>
      <c r="J584" s="512"/>
      <c r="K584" s="512"/>
      <c r="L584" s="512"/>
      <c r="M584" s="512"/>
      <c r="N584" s="512">
        <v>1</v>
      </c>
      <c r="O584" s="512">
        <v>640</v>
      </c>
      <c r="P584" s="549"/>
      <c r="Q584" s="513">
        <v>640</v>
      </c>
    </row>
    <row r="585" spans="1:17" ht="14.4" customHeight="1" x14ac:dyDescent="0.3">
      <c r="A585" s="507" t="s">
        <v>1499</v>
      </c>
      <c r="B585" s="508" t="s">
        <v>1371</v>
      </c>
      <c r="C585" s="508" t="s">
        <v>1351</v>
      </c>
      <c r="D585" s="508" t="s">
        <v>1390</v>
      </c>
      <c r="E585" s="508" t="s">
        <v>1392</v>
      </c>
      <c r="F585" s="512">
        <v>1</v>
      </c>
      <c r="G585" s="512">
        <v>608</v>
      </c>
      <c r="H585" s="512"/>
      <c r="I585" s="512">
        <v>608</v>
      </c>
      <c r="J585" s="512"/>
      <c r="K585" s="512"/>
      <c r="L585" s="512"/>
      <c r="M585" s="512"/>
      <c r="N585" s="512"/>
      <c r="O585" s="512"/>
      <c r="P585" s="549"/>
      <c r="Q585" s="513"/>
    </row>
    <row r="586" spans="1:17" ht="14.4" customHeight="1" x14ac:dyDescent="0.3">
      <c r="A586" s="507" t="s">
        <v>1499</v>
      </c>
      <c r="B586" s="508" t="s">
        <v>1371</v>
      </c>
      <c r="C586" s="508" t="s">
        <v>1351</v>
      </c>
      <c r="D586" s="508" t="s">
        <v>1393</v>
      </c>
      <c r="E586" s="508" t="s">
        <v>1394</v>
      </c>
      <c r="F586" s="512">
        <v>11</v>
      </c>
      <c r="G586" s="512">
        <v>1903</v>
      </c>
      <c r="H586" s="512">
        <v>0.73333333333333328</v>
      </c>
      <c r="I586" s="512">
        <v>173</v>
      </c>
      <c r="J586" s="512">
        <v>15</v>
      </c>
      <c r="K586" s="512">
        <v>2595</v>
      </c>
      <c r="L586" s="512">
        <v>1</v>
      </c>
      <c r="M586" s="512">
        <v>173</v>
      </c>
      <c r="N586" s="512">
        <v>20</v>
      </c>
      <c r="O586" s="512">
        <v>3480</v>
      </c>
      <c r="P586" s="549">
        <v>1.3410404624277457</v>
      </c>
      <c r="Q586" s="513">
        <v>174</v>
      </c>
    </row>
    <row r="587" spans="1:17" ht="14.4" customHeight="1" x14ac:dyDescent="0.3">
      <c r="A587" s="507" t="s">
        <v>1499</v>
      </c>
      <c r="B587" s="508" t="s">
        <v>1371</v>
      </c>
      <c r="C587" s="508" t="s">
        <v>1351</v>
      </c>
      <c r="D587" s="508" t="s">
        <v>1395</v>
      </c>
      <c r="E587" s="508" t="s">
        <v>1396</v>
      </c>
      <c r="F587" s="512"/>
      <c r="G587" s="512"/>
      <c r="H587" s="512"/>
      <c r="I587" s="512"/>
      <c r="J587" s="512"/>
      <c r="K587" s="512"/>
      <c r="L587" s="512"/>
      <c r="M587" s="512"/>
      <c r="N587" s="512">
        <v>1</v>
      </c>
      <c r="O587" s="512">
        <v>347</v>
      </c>
      <c r="P587" s="549"/>
      <c r="Q587" s="513">
        <v>347</v>
      </c>
    </row>
    <row r="588" spans="1:17" ht="14.4" customHeight="1" x14ac:dyDescent="0.3">
      <c r="A588" s="507" t="s">
        <v>1499</v>
      </c>
      <c r="B588" s="508" t="s">
        <v>1371</v>
      </c>
      <c r="C588" s="508" t="s">
        <v>1351</v>
      </c>
      <c r="D588" s="508" t="s">
        <v>1397</v>
      </c>
      <c r="E588" s="508" t="s">
        <v>1398</v>
      </c>
      <c r="F588" s="512">
        <v>227</v>
      </c>
      <c r="G588" s="512">
        <v>3859</v>
      </c>
      <c r="H588" s="512"/>
      <c r="I588" s="512">
        <v>17</v>
      </c>
      <c r="J588" s="512"/>
      <c r="K588" s="512"/>
      <c r="L588" s="512"/>
      <c r="M588" s="512"/>
      <c r="N588" s="512">
        <v>292</v>
      </c>
      <c r="O588" s="512">
        <v>4964</v>
      </c>
      <c r="P588" s="549"/>
      <c r="Q588" s="513">
        <v>17</v>
      </c>
    </row>
    <row r="589" spans="1:17" ht="14.4" customHeight="1" x14ac:dyDescent="0.3">
      <c r="A589" s="507" t="s">
        <v>1499</v>
      </c>
      <c r="B589" s="508" t="s">
        <v>1371</v>
      </c>
      <c r="C589" s="508" t="s">
        <v>1351</v>
      </c>
      <c r="D589" s="508" t="s">
        <v>1397</v>
      </c>
      <c r="E589" s="508" t="s">
        <v>1399</v>
      </c>
      <c r="F589" s="512">
        <v>2</v>
      </c>
      <c r="G589" s="512">
        <v>34</v>
      </c>
      <c r="H589" s="512"/>
      <c r="I589" s="512">
        <v>17</v>
      </c>
      <c r="J589" s="512"/>
      <c r="K589" s="512"/>
      <c r="L589" s="512"/>
      <c r="M589" s="512"/>
      <c r="N589" s="512"/>
      <c r="O589" s="512"/>
      <c r="P589" s="549"/>
      <c r="Q589" s="513"/>
    </row>
    <row r="590" spans="1:17" ht="14.4" customHeight="1" x14ac:dyDescent="0.3">
      <c r="A590" s="507" t="s">
        <v>1499</v>
      </c>
      <c r="B590" s="508" t="s">
        <v>1371</v>
      </c>
      <c r="C590" s="508" t="s">
        <v>1351</v>
      </c>
      <c r="D590" s="508" t="s">
        <v>1400</v>
      </c>
      <c r="E590" s="508" t="s">
        <v>1402</v>
      </c>
      <c r="F590" s="512">
        <v>65</v>
      </c>
      <c r="G590" s="512">
        <v>17745</v>
      </c>
      <c r="H590" s="512"/>
      <c r="I590" s="512">
        <v>273</v>
      </c>
      <c r="J590" s="512"/>
      <c r="K590" s="512"/>
      <c r="L590" s="512"/>
      <c r="M590" s="512"/>
      <c r="N590" s="512">
        <v>137</v>
      </c>
      <c r="O590" s="512">
        <v>37538</v>
      </c>
      <c r="P590" s="549"/>
      <c r="Q590" s="513">
        <v>274</v>
      </c>
    </row>
    <row r="591" spans="1:17" ht="14.4" customHeight="1" x14ac:dyDescent="0.3">
      <c r="A591" s="507" t="s">
        <v>1499</v>
      </c>
      <c r="B591" s="508" t="s">
        <v>1371</v>
      </c>
      <c r="C591" s="508" t="s">
        <v>1351</v>
      </c>
      <c r="D591" s="508" t="s">
        <v>1403</v>
      </c>
      <c r="E591" s="508" t="s">
        <v>1404</v>
      </c>
      <c r="F591" s="512">
        <v>143</v>
      </c>
      <c r="G591" s="512">
        <v>20306</v>
      </c>
      <c r="H591" s="512">
        <v>0.82658959537572252</v>
      </c>
      <c r="I591" s="512">
        <v>142</v>
      </c>
      <c r="J591" s="512">
        <v>173</v>
      </c>
      <c r="K591" s="512">
        <v>24566</v>
      </c>
      <c r="L591" s="512">
        <v>1</v>
      </c>
      <c r="M591" s="512">
        <v>142</v>
      </c>
      <c r="N591" s="512">
        <v>181</v>
      </c>
      <c r="O591" s="512">
        <v>25702</v>
      </c>
      <c r="P591" s="549">
        <v>1.046242774566474</v>
      </c>
      <c r="Q591" s="513">
        <v>142</v>
      </c>
    </row>
    <row r="592" spans="1:17" ht="14.4" customHeight="1" x14ac:dyDescent="0.3">
      <c r="A592" s="507" t="s">
        <v>1499</v>
      </c>
      <c r="B592" s="508" t="s">
        <v>1371</v>
      </c>
      <c r="C592" s="508" t="s">
        <v>1351</v>
      </c>
      <c r="D592" s="508" t="s">
        <v>1405</v>
      </c>
      <c r="E592" s="508" t="s">
        <v>1404</v>
      </c>
      <c r="F592" s="512">
        <v>81</v>
      </c>
      <c r="G592" s="512">
        <v>6318</v>
      </c>
      <c r="H592" s="512">
        <v>0.70434782608695656</v>
      </c>
      <c r="I592" s="512">
        <v>78</v>
      </c>
      <c r="J592" s="512">
        <v>115</v>
      </c>
      <c r="K592" s="512">
        <v>8970</v>
      </c>
      <c r="L592" s="512">
        <v>1</v>
      </c>
      <c r="M592" s="512">
        <v>78</v>
      </c>
      <c r="N592" s="512">
        <v>110</v>
      </c>
      <c r="O592" s="512">
        <v>8580</v>
      </c>
      <c r="P592" s="549">
        <v>0.95652173913043481</v>
      </c>
      <c r="Q592" s="513">
        <v>78</v>
      </c>
    </row>
    <row r="593" spans="1:17" ht="14.4" customHeight="1" x14ac:dyDescent="0.3">
      <c r="A593" s="507" t="s">
        <v>1499</v>
      </c>
      <c r="B593" s="508" t="s">
        <v>1371</v>
      </c>
      <c r="C593" s="508" t="s">
        <v>1351</v>
      </c>
      <c r="D593" s="508" t="s">
        <v>1406</v>
      </c>
      <c r="E593" s="508" t="s">
        <v>1407</v>
      </c>
      <c r="F593" s="512">
        <v>143</v>
      </c>
      <c r="G593" s="512">
        <v>44759</v>
      </c>
      <c r="H593" s="512">
        <v>0.82874759294919276</v>
      </c>
      <c r="I593" s="512">
        <v>313</v>
      </c>
      <c r="J593" s="512">
        <v>172</v>
      </c>
      <c r="K593" s="512">
        <v>54008</v>
      </c>
      <c r="L593" s="512">
        <v>1</v>
      </c>
      <c r="M593" s="512">
        <v>314</v>
      </c>
      <c r="N593" s="512">
        <v>181</v>
      </c>
      <c r="O593" s="512">
        <v>56834</v>
      </c>
      <c r="P593" s="549">
        <v>1.0523255813953489</v>
      </c>
      <c r="Q593" s="513">
        <v>314</v>
      </c>
    </row>
    <row r="594" spans="1:17" ht="14.4" customHeight="1" x14ac:dyDescent="0.3">
      <c r="A594" s="507" t="s">
        <v>1499</v>
      </c>
      <c r="B594" s="508" t="s">
        <v>1371</v>
      </c>
      <c r="C594" s="508" t="s">
        <v>1351</v>
      </c>
      <c r="D594" s="508" t="s">
        <v>1410</v>
      </c>
      <c r="E594" s="508" t="s">
        <v>1411</v>
      </c>
      <c r="F594" s="512">
        <v>18</v>
      </c>
      <c r="G594" s="512">
        <v>2934</v>
      </c>
      <c r="H594" s="512">
        <v>9.4736842105263161E-2</v>
      </c>
      <c r="I594" s="512">
        <v>163</v>
      </c>
      <c r="J594" s="512">
        <v>190</v>
      </c>
      <c r="K594" s="512">
        <v>30970</v>
      </c>
      <c r="L594" s="512">
        <v>1</v>
      </c>
      <c r="M594" s="512">
        <v>163</v>
      </c>
      <c r="N594" s="512">
        <v>74</v>
      </c>
      <c r="O594" s="512">
        <v>12062</v>
      </c>
      <c r="P594" s="549">
        <v>0.38947368421052631</v>
      </c>
      <c r="Q594" s="513">
        <v>163</v>
      </c>
    </row>
    <row r="595" spans="1:17" ht="14.4" customHeight="1" x14ac:dyDescent="0.3">
      <c r="A595" s="507" t="s">
        <v>1499</v>
      </c>
      <c r="B595" s="508" t="s">
        <v>1371</v>
      </c>
      <c r="C595" s="508" t="s">
        <v>1351</v>
      </c>
      <c r="D595" s="508" t="s">
        <v>1416</v>
      </c>
      <c r="E595" s="508" t="s">
        <v>1376</v>
      </c>
      <c r="F595" s="512">
        <v>230</v>
      </c>
      <c r="G595" s="512">
        <v>16560</v>
      </c>
      <c r="H595" s="512">
        <v>0.63186813186813184</v>
      </c>
      <c r="I595" s="512">
        <v>72</v>
      </c>
      <c r="J595" s="512">
        <v>364</v>
      </c>
      <c r="K595" s="512">
        <v>26208</v>
      </c>
      <c r="L595" s="512">
        <v>1</v>
      </c>
      <c r="M595" s="512">
        <v>72</v>
      </c>
      <c r="N595" s="512">
        <v>378</v>
      </c>
      <c r="O595" s="512">
        <v>27216</v>
      </c>
      <c r="P595" s="549">
        <v>1.0384615384615385</v>
      </c>
      <c r="Q595" s="513">
        <v>72</v>
      </c>
    </row>
    <row r="596" spans="1:17" ht="14.4" customHeight="1" x14ac:dyDescent="0.3">
      <c r="A596" s="507" t="s">
        <v>1499</v>
      </c>
      <c r="B596" s="508" t="s">
        <v>1371</v>
      </c>
      <c r="C596" s="508" t="s">
        <v>1351</v>
      </c>
      <c r="D596" s="508" t="s">
        <v>1422</v>
      </c>
      <c r="E596" s="508" t="s">
        <v>1424</v>
      </c>
      <c r="F596" s="512">
        <v>1</v>
      </c>
      <c r="G596" s="512">
        <v>229</v>
      </c>
      <c r="H596" s="512"/>
      <c r="I596" s="512">
        <v>229</v>
      </c>
      <c r="J596" s="512"/>
      <c r="K596" s="512"/>
      <c r="L596" s="512"/>
      <c r="M596" s="512"/>
      <c r="N596" s="512">
        <v>1</v>
      </c>
      <c r="O596" s="512">
        <v>230</v>
      </c>
      <c r="P596" s="549"/>
      <c r="Q596" s="513">
        <v>230</v>
      </c>
    </row>
    <row r="597" spans="1:17" ht="14.4" customHeight="1" x14ac:dyDescent="0.3">
      <c r="A597" s="507" t="s">
        <v>1499</v>
      </c>
      <c r="B597" s="508" t="s">
        <v>1371</v>
      </c>
      <c r="C597" s="508" t="s">
        <v>1351</v>
      </c>
      <c r="D597" s="508" t="s">
        <v>1425</v>
      </c>
      <c r="E597" s="508" t="s">
        <v>1426</v>
      </c>
      <c r="F597" s="512">
        <v>10</v>
      </c>
      <c r="G597" s="512">
        <v>12110</v>
      </c>
      <c r="H597" s="512">
        <v>0.90909090909090906</v>
      </c>
      <c r="I597" s="512">
        <v>1211</v>
      </c>
      <c r="J597" s="512">
        <v>11</v>
      </c>
      <c r="K597" s="512">
        <v>13321</v>
      </c>
      <c r="L597" s="512">
        <v>1</v>
      </c>
      <c r="M597" s="512">
        <v>1211</v>
      </c>
      <c r="N597" s="512">
        <v>30</v>
      </c>
      <c r="O597" s="512">
        <v>36360</v>
      </c>
      <c r="P597" s="549">
        <v>2.7295248104496661</v>
      </c>
      <c r="Q597" s="513">
        <v>1212</v>
      </c>
    </row>
    <row r="598" spans="1:17" ht="14.4" customHeight="1" x14ac:dyDescent="0.3">
      <c r="A598" s="507" t="s">
        <v>1499</v>
      </c>
      <c r="B598" s="508" t="s">
        <v>1371</v>
      </c>
      <c r="C598" s="508" t="s">
        <v>1351</v>
      </c>
      <c r="D598" s="508" t="s">
        <v>1427</v>
      </c>
      <c r="E598" s="508" t="s">
        <v>1428</v>
      </c>
      <c r="F598" s="512"/>
      <c r="G598" s="512"/>
      <c r="H598" s="512"/>
      <c r="I598" s="512"/>
      <c r="J598" s="512">
        <v>2</v>
      </c>
      <c r="K598" s="512">
        <v>228</v>
      </c>
      <c r="L598" s="512">
        <v>1</v>
      </c>
      <c r="M598" s="512">
        <v>114</v>
      </c>
      <c r="N598" s="512">
        <v>2</v>
      </c>
      <c r="O598" s="512">
        <v>230</v>
      </c>
      <c r="P598" s="549">
        <v>1.0087719298245614</v>
      </c>
      <c r="Q598" s="513">
        <v>115</v>
      </c>
    </row>
    <row r="599" spans="1:17" ht="14.4" customHeight="1" x14ac:dyDescent="0.3">
      <c r="A599" s="507" t="s">
        <v>1499</v>
      </c>
      <c r="B599" s="508" t="s">
        <v>1371</v>
      </c>
      <c r="C599" s="508" t="s">
        <v>1351</v>
      </c>
      <c r="D599" s="508" t="s">
        <v>1427</v>
      </c>
      <c r="E599" s="508" t="s">
        <v>1429</v>
      </c>
      <c r="F599" s="512">
        <v>5</v>
      </c>
      <c r="G599" s="512">
        <v>570</v>
      </c>
      <c r="H599" s="512">
        <v>1</v>
      </c>
      <c r="I599" s="512">
        <v>114</v>
      </c>
      <c r="J599" s="512">
        <v>5</v>
      </c>
      <c r="K599" s="512">
        <v>570</v>
      </c>
      <c r="L599" s="512">
        <v>1</v>
      </c>
      <c r="M599" s="512">
        <v>114</v>
      </c>
      <c r="N599" s="512">
        <v>15</v>
      </c>
      <c r="O599" s="512">
        <v>1725</v>
      </c>
      <c r="P599" s="549">
        <v>3.0263157894736841</v>
      </c>
      <c r="Q599" s="513">
        <v>115</v>
      </c>
    </row>
    <row r="600" spans="1:17" ht="14.4" customHeight="1" x14ac:dyDescent="0.3">
      <c r="A600" s="507" t="s">
        <v>1499</v>
      </c>
      <c r="B600" s="508" t="s">
        <v>1371</v>
      </c>
      <c r="C600" s="508" t="s">
        <v>1351</v>
      </c>
      <c r="D600" s="508" t="s">
        <v>1430</v>
      </c>
      <c r="E600" s="508" t="s">
        <v>1431</v>
      </c>
      <c r="F600" s="512"/>
      <c r="G600" s="512"/>
      <c r="H600" s="512"/>
      <c r="I600" s="512"/>
      <c r="J600" s="512"/>
      <c r="K600" s="512"/>
      <c r="L600" s="512"/>
      <c r="M600" s="512"/>
      <c r="N600" s="512">
        <v>1</v>
      </c>
      <c r="O600" s="512">
        <v>347</v>
      </c>
      <c r="P600" s="549"/>
      <c r="Q600" s="513">
        <v>347</v>
      </c>
    </row>
    <row r="601" spans="1:17" ht="14.4" customHeight="1" x14ac:dyDescent="0.3">
      <c r="A601" s="507" t="s">
        <v>1499</v>
      </c>
      <c r="B601" s="508" t="s">
        <v>1371</v>
      </c>
      <c r="C601" s="508" t="s">
        <v>1351</v>
      </c>
      <c r="D601" s="508" t="s">
        <v>1437</v>
      </c>
      <c r="E601" s="508" t="s">
        <v>1438</v>
      </c>
      <c r="F601" s="512">
        <v>1</v>
      </c>
      <c r="G601" s="512">
        <v>1064</v>
      </c>
      <c r="H601" s="512"/>
      <c r="I601" s="512">
        <v>1064</v>
      </c>
      <c r="J601" s="512"/>
      <c r="K601" s="512"/>
      <c r="L601" s="512"/>
      <c r="M601" s="512"/>
      <c r="N601" s="512">
        <v>2</v>
      </c>
      <c r="O601" s="512">
        <v>2134</v>
      </c>
      <c r="P601" s="549"/>
      <c r="Q601" s="513">
        <v>1067</v>
      </c>
    </row>
    <row r="602" spans="1:17" ht="14.4" customHeight="1" thickBot="1" x14ac:dyDescent="0.35">
      <c r="A602" s="514" t="s">
        <v>1499</v>
      </c>
      <c r="B602" s="515" t="s">
        <v>1371</v>
      </c>
      <c r="C602" s="515" t="s">
        <v>1351</v>
      </c>
      <c r="D602" s="515" t="s">
        <v>1439</v>
      </c>
      <c r="E602" s="515" t="s">
        <v>1440</v>
      </c>
      <c r="F602" s="519">
        <v>2</v>
      </c>
      <c r="G602" s="519">
        <v>602</v>
      </c>
      <c r="H602" s="519"/>
      <c r="I602" s="519">
        <v>301</v>
      </c>
      <c r="J602" s="519"/>
      <c r="K602" s="519"/>
      <c r="L602" s="519"/>
      <c r="M602" s="519"/>
      <c r="N602" s="519"/>
      <c r="O602" s="519"/>
      <c r="P602" s="527"/>
      <c r="Q602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2018-07-26T08:16:41Z</dcterms:modified>
</cp:coreProperties>
</file>