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D28C9B7-0021-4908-AFF8-0F7098FF64F8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31" l="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D15" i="431"/>
  <c r="F9" i="431"/>
  <c r="G10" i="431"/>
  <c r="H11" i="431"/>
  <c r="I20" i="431"/>
  <c r="J21" i="431"/>
  <c r="L15" i="431"/>
  <c r="M16" i="431"/>
  <c r="O10" i="431"/>
  <c r="P11" i="431"/>
  <c r="Q20" i="431"/>
  <c r="J15" i="431"/>
  <c r="L17" i="431"/>
  <c r="N11" i="431"/>
  <c r="P13" i="431"/>
  <c r="D10" i="431"/>
  <c r="F12" i="431"/>
  <c r="G21" i="431"/>
  <c r="I23" i="431"/>
  <c r="K17" i="431"/>
  <c r="M19" i="431"/>
  <c r="O21" i="431"/>
  <c r="Q15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D23" i="431"/>
  <c r="F17" i="431"/>
  <c r="H19" i="431"/>
  <c r="J13" i="431"/>
  <c r="K14" i="431"/>
  <c r="L23" i="431"/>
  <c r="N9" i="431"/>
  <c r="O18" i="431"/>
  <c r="Q12" i="431"/>
  <c r="I22" i="431"/>
  <c r="M18" i="431"/>
  <c r="O12" i="431"/>
  <c r="Q14" i="431"/>
  <c r="C17" i="431"/>
  <c r="E11" i="431"/>
  <c r="F20" i="431"/>
  <c r="H14" i="431"/>
  <c r="J16" i="431"/>
  <c r="L18" i="431"/>
  <c r="N12" i="431"/>
  <c r="P14" i="431"/>
  <c r="C14" i="431"/>
  <c r="C22" i="431"/>
  <c r="E16" i="431"/>
  <c r="G18" i="431"/>
  <c r="I12" i="431"/>
  <c r="K22" i="431"/>
  <c r="N17" i="431"/>
  <c r="P19" i="431"/>
  <c r="K16" i="431"/>
  <c r="O20" i="431"/>
  <c r="Q22" i="431"/>
  <c r="D18" i="431"/>
  <c r="I15" i="431"/>
  <c r="L10" i="431"/>
  <c r="O13" i="431"/>
  <c r="Q23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J23" i="431"/>
  <c r="L9" i="431"/>
  <c r="M10" i="431"/>
  <c r="N19" i="431"/>
  <c r="P21" i="431"/>
  <c r="C9" i="431"/>
  <c r="E19" i="431"/>
  <c r="G13" i="431"/>
  <c r="H22" i="431"/>
  <c r="K9" i="431"/>
  <c r="M11" i="431"/>
  <c r="N20" i="431"/>
  <c r="P22" i="431"/>
  <c r="O8" i="431"/>
  <c r="M8" i="431"/>
  <c r="D8" i="431"/>
  <c r="C8" i="431"/>
  <c r="J8" i="431"/>
  <c r="K8" i="431"/>
  <c r="N8" i="431"/>
  <c r="G8" i="431"/>
  <c r="P8" i="431"/>
  <c r="L8" i="431"/>
  <c r="I8" i="431"/>
  <c r="Q8" i="431"/>
  <c r="E8" i="431"/>
  <c r="F8" i="431"/>
  <c r="H8" i="431"/>
  <c r="S21" i="431" l="1"/>
  <c r="R21" i="431"/>
  <c r="S13" i="431"/>
  <c r="R13" i="431"/>
  <c r="R23" i="431"/>
  <c r="S23" i="431"/>
  <c r="S22" i="431"/>
  <c r="R22" i="431"/>
  <c r="S14" i="431"/>
  <c r="R14" i="431"/>
  <c r="S12" i="431"/>
  <c r="R12" i="431"/>
  <c r="S19" i="431"/>
  <c r="R19" i="431"/>
  <c r="S11" i="431"/>
  <c r="R11" i="431"/>
  <c r="S15" i="431"/>
  <c r="R15" i="431"/>
  <c r="S20" i="431"/>
  <c r="R20" i="431"/>
  <c r="S18" i="431"/>
  <c r="R18" i="431"/>
  <c r="S10" i="431"/>
  <c r="R10" i="431"/>
  <c r="R17" i="431"/>
  <c r="S17" i="431"/>
  <c r="R9" i="431"/>
  <c r="S9" i="431"/>
  <c r="S16" i="431"/>
  <c r="R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C16" i="414"/>
  <c r="D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S3" i="347" l="1"/>
  <c r="U3" i="347"/>
  <c r="Q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<sst xmlns="http://schemas.openxmlformats.org/spreadsheetml/2006/main" count="9631" uniqueCount="1775">
  <si>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</si>
  <si>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</si>
  <si>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</si>
  <si>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</si>
  <si>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</si>
  <si>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</si>
  <si>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</si>
  <si>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</si>
  <si>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</si>
  <si>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</si>
  <si>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</si>
  <si>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</si>
  <si>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</si>
  <si>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</si>
  <si>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</si>
  <si>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</si>
  <si>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</si>
  <si>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</si>
  <si>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</si>
  <si>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</si>
  <si>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</si>
  <si>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</si>
  <si>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</si>
  <si>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</si>
  <si>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</si>
  <si>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</si>
  <si>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</si>
  <si>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</si>
  <si>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</si>
  <si>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</si>
  <si>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</si>
  <si>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</si>
  <si>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</si>
  <si>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</si>
  <si>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</si>
  <si>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</si>
  <si>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</si>
  <si>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</si>
  <si>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</si>
  <si>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</si>
  <si>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</si>
  <si>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</si>
  <si>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</si>
  <si>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</si>
  <si>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</si>
  <si>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</si>
  <si>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</si>
  <si>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</si>
  <si>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</si>
  <si>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</si>
  <si>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</si>
  <si>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</si>
  <si>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</si>
  <si>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</si>
  <si>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</si>
  <si>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</si>
  <si>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</si>
  <si>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</si>
  <si>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</si>
  <si>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</si>
  <si>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</si>
  <si>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</si>
  <si>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</si>
  <si>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</si>
  <si>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</si>
  <si>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</si>
  <si>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</si>
  <si>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</si>
  <si>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</si>
  <si>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</si>
  <si>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</si>
  <si>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</si>
  <si>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</si>
  <si>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</si>
  <si>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</si>
  <si>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</si>
  <si>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</si>
  <si>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</si>
  <si>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</si>
  <si>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</si>
  <si>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</si>
  <si>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</si>
  <si>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</si>
  <si>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</si>
  <si>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</si>
  <si>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</si>
  <si>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</si>
  <si>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</si>
  <si>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</si>
  <si>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</si>
  <si>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</si>
  <si>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</si>
  <si>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</si>
  <si>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</si>
  <si>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</si>
  <si>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</si>
  <si>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</si>
  <si>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</si>
  <si>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</si>
  <si>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</si>
  <si>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</si>
  <si>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</si>
  <si>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</si>
  <si>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</si>
  <si>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</si>
  <si>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</si>
  <si>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</si>
  <si>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</si>
  <si>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</si>
  <si>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</si>
  <si>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</si>
  <si>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</si>
  <si>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</si>
  <si>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</si>
  <si>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</si>
  <si>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</si>
  <si>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</si>
  <si>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</si>
  <si>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</si>
  <si>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</si>
  <si>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</si>
  <si>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</si>
  <si>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</si>
  <si>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</si>
  <si>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</si>
  <si>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</si>
  <si>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</si>
  <si>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</si>
  <si>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</si>
  <si>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</si>
  <si>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</si>
  <si>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</si>
  <si>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</si>
  <si>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</si>
  <si>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</si>
  <si>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</si>
  <si>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</si>
  <si>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</si>
  <si>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</si>
  <si>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</si>
  <si>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</si>
  <si>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</si>
  <si>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</si>
  <si>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</si>
  <si>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</si>
  <si>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</si>
  <si>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</si>
  <si>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</si>
  <si>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</si>
  <si>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</si>
  <si>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</si>
  <si>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</si>
  <si>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</si>
  <si>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</si>
  <si>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</si>
  <si>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</si>
  <si>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</si>
  <si>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</si>
  <si>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</si>
  <si>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</si>
  <si>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</si>
  <si>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</si>
  <si>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</si>
  <si>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</si>
  <si>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</si>
  <si>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</si>
  <si>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</si>
  <si>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</si>
  <si>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</si>
  <si>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</si>
  <si>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</si>
  <si>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</si>
  <si>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</si>
  <si>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</si>
  <si>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</si>
  <si>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</si>
  <si>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</si>
  <si>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</si>
  <si>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</si>
  <si>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</si>
  <si>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</si>
  <si>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</si>
  <si>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</si>
  <si>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</si>
  <si>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</si>
  <si>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</si>
  <si>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</si>
  <si>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</si>
  <si>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</si>
  <si>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</si>
  <si>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</si>
  <si>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</si>
  <si>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</si>
  <si>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</si>
  <si>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</si>
  <si>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</si>
  <si>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</si>
  <si>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</si>
  <si>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</si>
  <si>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</si>
  <si>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</si>
  <si>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</si>
  <si>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</si>
  <si>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</si>
  <si>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</si>
  <si>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</si>
  <si>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</si>
  <si>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</si>
  <si>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</si>
  <si>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</si>
  <si>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</si>
  <si>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</si>
  <si>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</si>
  <si>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</si>
  <si>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</si>
  <si>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</si>
  <si>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</si>
  <si>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</si>
  <si>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</si>
  <si>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</si>
  <si>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</si>
  <si>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</si>
  <si>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</si>
  <si>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</si>
  <si>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</si>
  <si>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</si>
  <si>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</si>
  <si>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</si>
  <si>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</si>
  <si>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</si>
  <si>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</si>
  <si>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</si>
  <si>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</si>
  <si>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</si>
  <si>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</si>
  <si>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</si>
  <si>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</si>
  <si>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</si>
  <si>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</si>
  <si>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</si>
  <si>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</si>
  <si>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</si>
  <si>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</si>
  <si>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</si>
  <si>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</si>
  <si>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</si>
  <si>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</si>
  <si>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</si>
  <si>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</si>
  <si>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</si>
  <si>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</si>
  <si>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</si>
  <si>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</si>
  <si>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</si>
  <si>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</si>
  <si>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</si>
  <si>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</si>
  <si>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</si>
  <si>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</si>
  <si>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</si>
  <si>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</si>
  <si>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</si>
  <si>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</si>
  <si>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</si>
  <si>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</si>
  <si>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</si>
  <si>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</si>
  <si>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</si>
  <si>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</si>
  <si>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</si>
  <si>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</si>
  <si>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</si>
  <si>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</si>
  <si>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</si>
  <si>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</si>
  <si>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</si>
  <si>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</si>
  <si>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</si>
  <si>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</si>
  <si>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</si>
  <si>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</si>
  <si>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</si>
  <si>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</si>
  <si>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</si>
  <si>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</si>
  <si>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</si>
  <si>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</si>
  <si>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</si>
  <si>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</si>
  <si>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</si>
  <si>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</si>
  <si>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</si>
  <si>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</si>
  <si>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</si>
  <si>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</si>
  <si>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</si>
  <si>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</si>
  <si>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</si>
  <si>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</si>
  <si>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</si>
  <si>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</si>
  <si>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</si>
  <si>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</si>
  <si>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</si>
  <si>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</si>
  <si>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</si>
  <si>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</si>
  <si>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</si>
  <si>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</si>
  <si>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</si>
  <si>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</si>
  <si>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</si>
  <si>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</si>
  <si>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</si>
  <si>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</si>
  <si>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</si>
  <si>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</si>
  <si>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</si>
  <si>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</si>
  <si>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50118008     ND - biomedicina (sk.M01)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</si>
  <si>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</si>
  <si>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</si>
  <si>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</si>
  <si>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</si>
  <si>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</si>
  <si>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</si>
  <si>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</si>
  <si>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</si>
  <si>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</si>
  <si>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</si>
  <si>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</si>
  <si>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</si>
  <si>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</si>
  <si>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</si>
  <si>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</si>
  <si>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</si>
  <si>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</si>
  <si>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</si>
  <si>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</si>
  <si>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</si>
  <si>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</si>
  <si>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</si>
  <si>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</si>
  <si>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</si>
  <si>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</si>
  <si>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</si>
  <si>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</si>
  <si>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</si>
  <si>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</si>
  <si>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51102030     opravy - požární techniky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</si>
  <si>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</si>
  <si>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</si>
  <si>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</si>
  <si>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</si>
  <si>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</si>
  <si>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</si>
  <si>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</si>
  <si>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</si>
  <si>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</si>
  <si>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</si>
  <si>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</si>
  <si>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</si>
  <si>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</si>
  <si>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</si>
  <si>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</si>
  <si>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</si>
  <si>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</si>
  <si>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</si>
  <si>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</si>
  <si>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</si>
  <si>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</si>
  <si>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</si>
  <si>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</si>
  <si>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</si>
  <si>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</si>
  <si>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</si>
  <si>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</si>
  <si>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</si>
  <si>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</si>
  <si>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</si>
  <si>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</si>
  <si>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</si>
  <si>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</si>
  <si>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</si>
  <si>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</si>
  <si>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</si>
  <si>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</si>
  <si>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</si>
  <si>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</si>
  <si>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</si>
  <si>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</si>
  <si>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</si>
  <si>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</si>
  <si>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</si>
  <si>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</si>
  <si>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</si>
  <si>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</si>
  <si>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</si>
  <si>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</si>
  <si>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</si>
  <si>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</si>
  <si>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</si>
  <si>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</si>
  <si>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</si>
  <si>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</si>
  <si>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</si>
  <si>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</si>
  <si>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</si>
  <si>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</si>
  <si>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</si>
  <si>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</si>
  <si>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</si>
  <si>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</si>
  <si>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</si>
  <si>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</si>
  <si>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</si>
  <si>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</si>
  <si>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</si>
  <si>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</si>
  <si>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</si>
  <si>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</si>
  <si>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</si>
  <si>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</si>
  <si>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</si>
  <si>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</si>
  <si>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</si>
  <si>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</si>
  <si>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</si>
  <si>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</si>
  <si>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</si>
  <si>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</si>
  <si>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</si>
  <si>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</si>
  <si>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</si>
  <si>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</si>
  <si>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</si>
  <si>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</si>
  <si>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</si>
  <si>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</si>
  <si>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</si>
  <si>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</si>
  <si>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</si>
  <si>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</si>
  <si>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</si>
  <si>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</si>
  <si>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</si>
  <si>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</si>
  <si>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</si>
  <si>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</si>
  <si>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</si>
  <si>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</si>
  <si>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</si>
  <si>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</si>
  <si>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</si>
  <si>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</si>
  <si>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</si>
  <si>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</si>
  <si>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</si>
  <si>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</si>
  <si>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</si>
  <si>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</si>
  <si>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</si>
  <si>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</si>
  <si>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</si>
  <si>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</si>
  <si>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</si>
  <si>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</si>
  <si>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</si>
  <si>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</si>
  <si>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</si>
  <si>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</si>
  <si>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</si>
  <si>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</si>
  <si>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</si>
  <si>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</si>
  <si>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</si>
  <si>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</si>
  <si>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</si>
  <si>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</si>
  <si>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</si>
  <si>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</si>
  <si>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</si>
  <si>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</si>
  <si>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</si>
  <si>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</si>
  <si>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</si>
  <si>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</si>
  <si>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</si>
  <si>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</si>
  <si>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</si>
  <si>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</si>
  <si>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</si>
  <si>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</si>
  <si>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</si>
  <si>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</si>
  <si>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</si>
  <si>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</si>
  <si>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</si>
  <si>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</si>
  <si>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</si>
  <si>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</si>
  <si>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</si>
  <si>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</si>
  <si>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</si>
  <si>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</si>
  <si>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</si>
  <si>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</si>
  <si>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</si>
  <si>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</si>
  <si>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</si>
  <si>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</si>
  <si>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</si>
  <si>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</si>
  <si>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</si>
  <si>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</si>
  <si>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</si>
  <si>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</si>
  <si>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</si>
  <si>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</si>
  <si>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</si>
  <si>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</si>
  <si>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</si>
  <si>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</si>
  <si>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</si>
  <si>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</si>
  <si>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</si>
  <si>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</si>
  <si>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</si>
  <si>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</si>
  <si>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</si>
  <si>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</si>
  <si>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</si>
  <si>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</si>
  <si>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</si>
  <si>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</si>
  <si>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</si>
  <si>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</si>
  <si>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</si>
  <si>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</si>
  <si>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</si>
  <si>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</si>
  <si>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</si>
  <si>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</si>
  <si>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</si>
  <si>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</si>
  <si>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</si>
  <si>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</si>
  <si>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</si>
  <si>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</si>
  <si>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</si>
  <si>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</si>
  <si>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</si>
  <si>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</si>
  <si>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ADRENALIN LECIVA</t>
  </si>
  <si>
    <t>INJ 5X1ML/1MG</t>
  </si>
  <si>
    <t>AJATIN PROFAR.TINKT.+MECH.ROZP.</t>
  </si>
  <si>
    <t>TCT 1X25ML+ROZPR.</t>
  </si>
  <si>
    <t>ALGIFEN NEO</t>
  </si>
  <si>
    <t>POR GTT SOL 1X50ML</t>
  </si>
  <si>
    <t>Calcium 500 forte eff 20 tbl Generica</t>
  </si>
  <si>
    <t>CALCIUM 500 MG PHARMAVIT</t>
  </si>
  <si>
    <t>POR TBL EFF 20X500MG</t>
  </si>
  <si>
    <t>DZ TRIXO LIND 100 ml</t>
  </si>
  <si>
    <t>ECOLAV Výplach očí 100ml</t>
  </si>
  <si>
    <t>100 ml</t>
  </si>
  <si>
    <t>ENDIARON</t>
  </si>
  <si>
    <t>250MG TBL FLM 20</t>
  </si>
  <si>
    <t>FYZIOLOGICKÝ ROZTOK VIAFLO</t>
  </si>
  <si>
    <t>INF SOL 10X1000ML</t>
  </si>
  <si>
    <t>INF SOL 50X100ML</t>
  </si>
  <si>
    <t>INF SOL 20X500ML</t>
  </si>
  <si>
    <t>GUTRON 2.5MG</t>
  </si>
  <si>
    <t>TBL 50X2.5MG</t>
  </si>
  <si>
    <t>P</t>
  </si>
  <si>
    <t>HIRUDOID</t>
  </si>
  <si>
    <t>DRM CRM 1X40GM</t>
  </si>
  <si>
    <t>IBALGIN 400</t>
  </si>
  <si>
    <t>400MG TBL FLM 24</t>
  </si>
  <si>
    <t>IBALGIN DUO EFFECT</t>
  </si>
  <si>
    <t>50MG/G+2MG/G CRM 100G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</si>
  <si>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</si>
  <si>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</si>
  <si>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</si>
  <si>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</si>
  <si>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</si>
  <si>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SOL.DMSO 27%  75 ml</t>
  </si>
  <si>
    <t>IR 75 ml</t>
  </si>
  <si>
    <t>KL AQUA PURIF. KUL,FAG 5 kg</t>
  </si>
  <si>
    <t>KL BENZINUM 900ml/ 600g</t>
  </si>
  <si>
    <t>KL Ethanolum 70% 140,0 g v sirokohrdle lahvi</t>
  </si>
  <si>
    <t>KL VASELINUM ALBUM, 100G</t>
  </si>
  <si>
    <t>MAALOX</t>
  </si>
  <si>
    <t>CTB 40</t>
  </si>
  <si>
    <t>MAGNESIUM SULFURICUM BBP 10%</t>
  </si>
  <si>
    <t>INJ 5X10ML 10%</t>
  </si>
  <si>
    <t>MAGNOSOLV</t>
  </si>
  <si>
    <t>365MG POR GRA SOL SCC 30</t>
  </si>
  <si>
    <t>MALTOFER FOL TABLETY</t>
  </si>
  <si>
    <t>POR TBL MND 30</t>
  </si>
  <si>
    <t>OPHTHALMO-SEPTONEX</t>
  </si>
  <si>
    <t>OPH GTT SOL 1X10ML PLAST</t>
  </si>
  <si>
    <t>PARALEN 500</t>
  </si>
  <si>
    <t>POR TBL NOB 24X500MG</t>
  </si>
  <si>
    <t>PARALEN PLUS</t>
  </si>
  <si>
    <t>TBL OBD 24</t>
  </si>
  <si>
    <t>PARALEN PLUS tbl.flm.24</t>
  </si>
  <si>
    <t>325MG/30MG/15MG TBL FLM 24</t>
  </si>
  <si>
    <t>TARDYFERON-FOL</t>
  </si>
  <si>
    <t>POR TBL RET 30</t>
  </si>
  <si>
    <t>VENTOLIN INHALER N</t>
  </si>
  <si>
    <t>100MCG/DÁV INH SUS PSS 200DÁV</t>
  </si>
  <si>
    <t>3590 - TO: výroba</t>
  </si>
  <si>
    <t>C05BA01 - ORGANO-HEPARINOID</t>
  </si>
  <si>
    <t>R03AC02 - SALBUTAMOL</t>
  </si>
  <si>
    <t>C05BA01</t>
  </si>
  <si>
    <t>100308</t>
  </si>
  <si>
    <t>300MG/100G CRM 40G</t>
  </si>
  <si>
    <t>R03AC02</t>
  </si>
  <si>
    <t>31934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</si>
  <si>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</si>
  <si>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</si>
  <si>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</si>
  <si>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</si>
  <si>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</si>
  <si>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</si>
  <si>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</si>
  <si>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</si>
  <si>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</si>
  <si>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</si>
  <si>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</si>
  <si>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</si>
  <si>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</si>
  <si>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</si>
  <si>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Hrabalová Kristýna</t>
  </si>
  <si>
    <t>Smital Jan</t>
  </si>
  <si>
    <t>Sulovská Ivana</t>
  </si>
  <si>
    <t>ALOPURINOL</t>
  </si>
  <si>
    <t>127263</t>
  </si>
  <si>
    <t>ALOPURINOL SANDOZ</t>
  </si>
  <si>
    <t>100MG TBL NOB 100</t>
  </si>
  <si>
    <t>BETAMETHASON A ANTIBIOTIKA</t>
  </si>
  <si>
    <t>83973</t>
  </si>
  <si>
    <t>FUCICORT</t>
  </si>
  <si>
    <t>20MG/G+1MG/1G CRM 15G</t>
  </si>
  <si>
    <t>225275</t>
  </si>
  <si>
    <t>20MG/G+1MG/1G CRM 20G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</si>
  <si>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</si>
  <si>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</si>
  <si>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</si>
  <si>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</si>
  <si>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</si>
  <si>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</si>
  <si>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</si>
  <si>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</si>
  <si>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DESLORATADIN</t>
  </si>
  <si>
    <t>178675</t>
  </si>
  <si>
    <t>JOVESTO</t>
  </si>
  <si>
    <t>5MG TBL FLM 90 I</t>
  </si>
  <si>
    <t>DIMETINDEN</t>
  </si>
  <si>
    <t>173498</t>
  </si>
  <si>
    <t>FENISTIL</t>
  </si>
  <si>
    <t>1MG/G GEL 1X50G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</si>
  <si>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</si>
  <si>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</si>
  <si>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</si>
  <si>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</si>
  <si>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</si>
  <si>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</si>
  <si>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</si>
  <si>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</si>
  <si>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</si>
  <si>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KODEIN</t>
  </si>
  <si>
    <t>56992</t>
  </si>
  <si>
    <t>CODEIN SLOVAKOFARMA</t>
  </si>
  <si>
    <t>15MG TBL NOB 10</t>
  </si>
  <si>
    <t>NIFUROXAZID</t>
  </si>
  <si>
    <t>214593</t>
  </si>
  <si>
    <t>ERCEFURYL 200 MG CPS.</t>
  </si>
  <si>
    <t>200MG CPS DUR 14</t>
  </si>
  <si>
    <t>NYSTATIN, KOMBINACE</t>
  </si>
  <si>
    <t>107744</t>
  </si>
  <si>
    <t>MACMIROR COMPLEX</t>
  </si>
  <si>
    <t>100MG/40000IU/G VAG CRM 30G</t>
  </si>
  <si>
    <t>41146</t>
  </si>
  <si>
    <t>500MG/200000IU VAG CPS MOL 12</t>
  </si>
  <si>
    <t>92490</t>
  </si>
  <si>
    <t>500MG/200000IU VAG CPS MOL 8</t>
  </si>
  <si>
    <t>PITOFENON A ANALGETIKA</t>
  </si>
  <si>
    <t>176954</t>
  </si>
  <si>
    <t>500MG/ML+5MG/ML POR GTT SOL 1X50ML</t>
  </si>
  <si>
    <t>107987</t>
  </si>
  <si>
    <t>ANALGIN</t>
  </si>
  <si>
    <t>INJ SOL 5X5ML</t>
  </si>
  <si>
    <t>PSEUDOEFEDRIN, KOMBINACE</t>
  </si>
  <si>
    <t>216104</t>
  </si>
  <si>
    <t>CLARINASE REPETABS</t>
  </si>
  <si>
    <t>5MG/120MG TBL PRO 14</t>
  </si>
  <si>
    <t>ROSUVASTATIN</t>
  </si>
  <si>
    <t>145574</t>
  </si>
  <si>
    <t>ROSUMOP</t>
  </si>
  <si>
    <t>20MG TBL FLM 100</t>
  </si>
  <si>
    <t>SODNÁ SŮL LEVOTHYROXINU</t>
  </si>
  <si>
    <t>69189</t>
  </si>
  <si>
    <t>EUTHYROX</t>
  </si>
  <si>
    <t>50MCG TBL NOB 100 II</t>
  </si>
  <si>
    <t>GESTODEN A ETHINYLESTRADIOL</t>
  </si>
  <si>
    <t>97557</t>
  </si>
  <si>
    <t>LINDYNETTE 20</t>
  </si>
  <si>
    <t>75MCG/20MCG TBL OBD 3X21</t>
  </si>
  <si>
    <t>LORATADIN</t>
  </si>
  <si>
    <t>14910</t>
  </si>
  <si>
    <t>FLONIDAN</t>
  </si>
  <si>
    <t>10MG TBL NOB 90</t>
  </si>
  <si>
    <t>TETRYZOLIN, KOMBINACE</t>
  </si>
  <si>
    <t>187418</t>
  </si>
  <si>
    <t>SPERSALLERG</t>
  </si>
  <si>
    <t>0,5MG/ML+0,4MG/ML OPH GTT SOL 10ML</t>
  </si>
  <si>
    <t>ATORVASTATIN</t>
  </si>
  <si>
    <t>50318</t>
  </si>
  <si>
    <t>TULIP</t>
  </si>
  <si>
    <t>20MG TBL FLM 90X1</t>
  </si>
  <si>
    <t>208615</t>
  </si>
  <si>
    <t>ATORVASTATIN KRKA</t>
  </si>
  <si>
    <t>20MG TBL FLM 90</t>
  </si>
  <si>
    <t>218466</t>
  </si>
  <si>
    <t>ATORVASTATIN SANECA</t>
  </si>
  <si>
    <t>200901</t>
  </si>
  <si>
    <t>500MG TBL FLM 14</t>
  </si>
  <si>
    <t>215099</t>
  </si>
  <si>
    <t>ZNOBACT</t>
  </si>
  <si>
    <t>250MG TBL FLM 10</t>
  </si>
  <si>
    <t>CETIRIZIN</t>
  </si>
  <si>
    <t>5496</t>
  </si>
  <si>
    <t>ZODAC</t>
  </si>
  <si>
    <t>10MG TBL FLM 60</t>
  </si>
  <si>
    <t>DESOGESTREL A ETHINYLESTRADIOL</t>
  </si>
  <si>
    <t>132565</t>
  </si>
  <si>
    <t>MARVELON</t>
  </si>
  <si>
    <t>0,15MG/0,03MG TBL NOB 3X21</t>
  </si>
  <si>
    <t>142494</t>
  </si>
  <si>
    <t>1066</t>
  </si>
  <si>
    <t>FRAMYKOIN</t>
  </si>
  <si>
    <t>250IU/G+5,2MG/G UNG 10G</t>
  </si>
  <si>
    <t>KETOPROFEN</t>
  </si>
  <si>
    <t>16287</t>
  </si>
  <si>
    <t>FASTUM</t>
  </si>
  <si>
    <t>25MG/G GEL 100G</t>
  </si>
  <si>
    <t>207940</t>
  </si>
  <si>
    <t>30MG TBL NOB 10</t>
  </si>
  <si>
    <t>KOMPLEX ŽELEZA S ISOMALTOSOU</t>
  </si>
  <si>
    <t>16595</t>
  </si>
  <si>
    <t>MALTOFER</t>
  </si>
  <si>
    <t>50MG/ML POR GTT SOL 1X30ML</t>
  </si>
  <si>
    <t>KYSELINA FUSIDOVÁ</t>
  </si>
  <si>
    <t>88746</t>
  </si>
  <si>
    <t>FUCIDIN</t>
  </si>
  <si>
    <t>20MG/G UNG 1X15G</t>
  </si>
  <si>
    <t>MELOXIKAM</t>
  </si>
  <si>
    <t>112561</t>
  </si>
  <si>
    <t>RECOXA</t>
  </si>
  <si>
    <t>15MG TBL NOB 30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</si>
  <si>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</si>
  <si>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</si>
  <si>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</si>
  <si>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</si>
  <si>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</si>
  <si>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</si>
  <si>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</si>
  <si>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</si>
  <si>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12895</t>
  </si>
  <si>
    <t>100MG POR GRA SUS 30 I</t>
  </si>
  <si>
    <t>OMEPRAZOL</t>
  </si>
  <si>
    <t>122114</t>
  </si>
  <si>
    <t>APO-OME 20</t>
  </si>
  <si>
    <t>20MG CPS ETD 100</t>
  </si>
  <si>
    <t>PANTOPRAZOL</t>
  </si>
  <si>
    <t>214525</t>
  </si>
  <si>
    <t>CONTROLOC</t>
  </si>
  <si>
    <t>40MG TBL ENT 28 I</t>
  </si>
  <si>
    <t>88708</t>
  </si>
  <si>
    <t>ALGIFEN</t>
  </si>
  <si>
    <t>500MG/5,25MG/0,1MG TBL NOB 20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</si>
  <si>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</si>
  <si>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</si>
  <si>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</si>
  <si>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</si>
  <si>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</si>
  <si>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</si>
  <si>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</si>
  <si>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</si>
  <si>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TRIAMCINOLON A ANTISEPTIKA</t>
  </si>
  <si>
    <t>4178</t>
  </si>
  <si>
    <t>TRIAMCINOLON E LÉČIVA</t>
  </si>
  <si>
    <t>1MG/G+10MG/G UNG 1X20G</t>
  </si>
  <si>
    <t>VÁPNÍK, KOMBINACE S VITAMINEM D A/NEBO JINÝMI LÉČIVY</t>
  </si>
  <si>
    <t>189079</t>
  </si>
  <si>
    <t>CALCICHEW D3 LEMON</t>
  </si>
  <si>
    <t>500MG/400IU TBL MND 60</t>
  </si>
  <si>
    <t>AMOXICILIN A  INHIBITOR BETA-LAKTAMASY</t>
  </si>
  <si>
    <t>203097</t>
  </si>
  <si>
    <t>AMOKSIKLAV 1 G</t>
  </si>
  <si>
    <t>875MG/125MG TBL FLM 21</t>
  </si>
  <si>
    <t>169714</t>
  </si>
  <si>
    <t>LETROX</t>
  </si>
  <si>
    <t>125MCG TBL NOB 100</t>
  </si>
  <si>
    <t>ACIKLOVIR</t>
  </si>
  <si>
    <t>208357</t>
  </si>
  <si>
    <t>ZOVIRAX</t>
  </si>
  <si>
    <t>50MG/G CRM 1X2G</t>
  </si>
  <si>
    <t>ALPRAZOLAM</t>
  </si>
  <si>
    <t>229247</t>
  </si>
  <si>
    <t>ALPRAZOLAM AUROVITAS</t>
  </si>
  <si>
    <t>1MG TBL NOB 30</t>
  </si>
  <si>
    <t>AZITHROMYCIN</t>
  </si>
  <si>
    <t>45010</t>
  </si>
  <si>
    <t>AZITROMYCIN SANDOZ</t>
  </si>
  <si>
    <t>500MG TBL FLM 3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</si>
  <si>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</si>
  <si>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</si>
  <si>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</si>
  <si>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</si>
  <si>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</si>
  <si>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</si>
  <si>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</si>
  <si>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</si>
  <si>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66030</t>
  </si>
  <si>
    <t>10MG TBL FLM 30</t>
  </si>
  <si>
    <t>DEXAMETHASON</t>
  </si>
  <si>
    <t>84700</t>
  </si>
  <si>
    <t>OTOBACID N</t>
  </si>
  <si>
    <t>0,2MG/G+5MG/G+479,8MG/G AUR GTT SOL 1X5ML</t>
  </si>
  <si>
    <t>46707</t>
  </si>
  <si>
    <t>LOGEST</t>
  </si>
  <si>
    <t>0,075MG/0,02MG TBL OBD 3X21</t>
  </si>
  <si>
    <t>KLARITHROMYCIN</t>
  </si>
  <si>
    <t>216196</t>
  </si>
  <si>
    <t>KLACID</t>
  </si>
  <si>
    <t>250MG TBL FLM 14</t>
  </si>
  <si>
    <t>LEVOCETIRIZIN</t>
  </si>
  <si>
    <t>124343</t>
  </si>
  <si>
    <t>CEZERA</t>
  </si>
  <si>
    <t>5MG TBL FLM 30 I</t>
  </si>
  <si>
    <t>124346</t>
  </si>
  <si>
    <t>NITROFURANTOIN</t>
  </si>
  <si>
    <t>207280</t>
  </si>
  <si>
    <t>FUROLIN</t>
  </si>
  <si>
    <t>25365</t>
  </si>
  <si>
    <t>HELICID 20 ZENTIVA</t>
  </si>
  <si>
    <t>20MG CPS ETD 28 I</t>
  </si>
  <si>
    <t>214463</t>
  </si>
  <si>
    <t>20MG TBL ENT 90 II</t>
  </si>
  <si>
    <t>SULFAMETHOXAZOL A TRIMETHOPRIM</t>
  </si>
  <si>
    <t>6264</t>
  </si>
  <si>
    <t>SUMETROLIM</t>
  </si>
  <si>
    <t>400MG/80MG TBL NOB 20</t>
  </si>
  <si>
    <t>TRIMETHOPRIM</t>
  </si>
  <si>
    <t>89816</t>
  </si>
  <si>
    <t>TRIPRIM</t>
  </si>
  <si>
    <t>200MG TBL NOB 20</t>
  </si>
  <si>
    <t>ZOLPIDEM</t>
  </si>
  <si>
    <t>233366</t>
  </si>
  <si>
    <t>ZOLPIDEM MYLAN</t>
  </si>
  <si>
    <t>10MG TBL FLM 50</t>
  </si>
  <si>
    <t>AMOROLFIN</t>
  </si>
  <si>
    <t>45304</t>
  </si>
  <si>
    <t>LOCERYL</t>
  </si>
  <si>
    <t>50MG/ML LAC UGC 1X2,5ML I</t>
  </si>
  <si>
    <t>185977</t>
  </si>
  <si>
    <t>50MG/ML LAC UGC 1X2,5ML II</t>
  </si>
  <si>
    <t>CHOLEKALCIFEROL</t>
  </si>
  <si>
    <t>12023</t>
  </si>
  <si>
    <t>VIGANTOL</t>
  </si>
  <si>
    <t>0,5MG/ML POR GTT SOL 1X10ML</t>
  </si>
  <si>
    <t>155938</t>
  </si>
  <si>
    <t>HERPESIN 200</t>
  </si>
  <si>
    <t>200MG TBL NOB 25</t>
  </si>
  <si>
    <t>18523</t>
  </si>
  <si>
    <t>JINÁ ANTIHISTAMINIKA PRO SYSTÉMOVOU APLIKACI</t>
  </si>
  <si>
    <t>2479</t>
  </si>
  <si>
    <t>DITHIADEN</t>
  </si>
  <si>
    <t>2MG TBL NOB 20</t>
  </si>
  <si>
    <t>KLÍŠŤOVÁ ENCEFALITIDA, INAKTIVOVANÝ CELÝ VIRUS</t>
  </si>
  <si>
    <t>215956</t>
  </si>
  <si>
    <t>FSME-IMMUN</t>
  </si>
  <si>
    <t>0,5ML INJ SUS ISP 1X0,5ML+J</t>
  </si>
  <si>
    <t>KOMBINACE RŮZNÝCH ANTIBIOTIK</t>
  </si>
  <si>
    <t>1076</t>
  </si>
  <si>
    <t>OPHTHALMO-FRAMYKOIN</t>
  </si>
  <si>
    <t>OPH UNG 5G</t>
  </si>
  <si>
    <t>PREDNISON</t>
  </si>
  <si>
    <t>2963</t>
  </si>
  <si>
    <t>PREDNISON LÉČIVA</t>
  </si>
  <si>
    <t>20MG TBL NOB 20</t>
  </si>
  <si>
    <t>HOŘČÍK (KOMBINACE RŮZNÝCH SOLÍ)</t>
  </si>
  <si>
    <t>215978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</si>
  <si>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</si>
  <si>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</si>
  <si>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</si>
  <si>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</si>
  <si>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J01DC02 - CEFUROXIM</t>
  </si>
  <si>
    <t>A02BC02 - PANTOPRAZOL</t>
  </si>
  <si>
    <t>N05BA12 - ALPRAZOLAM</t>
  </si>
  <si>
    <t>R06AX27 - DESLORATADIN</t>
  </si>
  <si>
    <t>R06AE07 - CETIRIZIN</t>
  </si>
  <si>
    <t>M01AC06 - MELOXIKAM</t>
  </si>
  <si>
    <t>M04AA01 - ALOPURINOL</t>
  </si>
  <si>
    <t>R06AX13 - LORATADIN</t>
  </si>
  <si>
    <t>J01FA10 - AZITHROMYCIN</t>
  </si>
  <si>
    <t>H03AA01 - SODNÁ SŮL LEVOTHYROXINU</t>
  </si>
  <si>
    <t>N05CF02 - ZOLPIDEM</t>
  </si>
  <si>
    <t>N07CA01 - BETAHISTIN</t>
  </si>
  <si>
    <t>H03AA01</t>
  </si>
  <si>
    <t>J01DC02</t>
  </si>
  <si>
    <t>M04AA01</t>
  </si>
  <si>
    <t>R06AX27</t>
  </si>
  <si>
    <t>R06AE07</t>
  </si>
  <si>
    <t>R06AX13</t>
  </si>
  <si>
    <t>A02BC02</t>
  </si>
  <si>
    <t>J01FA10</t>
  </si>
  <si>
    <t>N05BA12</t>
  </si>
  <si>
    <t>N05CF02</t>
  </si>
  <si>
    <t>N07CA01</t>
  </si>
  <si>
    <t>C10AA05</t>
  </si>
  <si>
    <t>M01AC06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</si>
  <si>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</si>
  <si>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</si>
  <si>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</si>
  <si>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</si>
  <si>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</si>
  <si>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</si>
  <si>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</si>
  <si>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</si>
  <si>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</si>
  <si>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</si>
  <si>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</si>
  <si>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</si>
  <si>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</si>
  <si>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</si>
  <si>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</si>
  <si>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</si>
  <si>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DH594</t>
  </si>
  <si>
    <t>Cartridge complete k tromboelastografu ROTEM</t>
  </si>
  <si>
    <t>DG379</t>
  </si>
  <si>
    <t>Doprava 21%</t>
  </si>
  <si>
    <t>DH603</t>
  </si>
  <si>
    <t>ACCURUN 2 Series 2700 6x3,5 ml</t>
  </si>
  <si>
    <t>DB479</t>
  </si>
  <si>
    <t>AHG</t>
  </si>
  <si>
    <t>DH977</t>
  </si>
  <si>
    <t>Anti-A monoklonĂˇlnĂ­ 3x10 ml</t>
  </si>
  <si>
    <t>Anti-A monoklonální 3x10 ml</t>
  </si>
  <si>
    <t>DH979</t>
  </si>
  <si>
    <t>Anti-AB monoklonĂˇlnĂ­ 3x10 ml</t>
  </si>
  <si>
    <t>Anti-AB monoklonální 3x10 ml</t>
  </si>
  <si>
    <t>DH978</t>
  </si>
  <si>
    <t>Anti-B monoklonĂˇlnĂ­ 3x10 ml</t>
  </si>
  <si>
    <t>Anti-B monoklonální 3x10 ml</t>
  </si>
  <si>
    <t>DI384</t>
  </si>
  <si>
    <t>Anti-Cw (Anti-RH8) (monoklonĂˇlnĂ­) Medion Grifols</t>
  </si>
  <si>
    <t>DH980</t>
  </si>
  <si>
    <t>Anti-D IgM monoklonální 10 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</si>
  <si>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</si>
  <si>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</si>
  <si>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</si>
  <si>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</si>
  <si>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</si>
  <si>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</si>
  <si>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</si>
  <si>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</si>
  <si>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</si>
  <si>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</si>
  <si>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</si>
  <si>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</si>
  <si>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Anti-Kpa (polyklonální) Medion Grifols</t>
  </si>
  <si>
    <t>DB549</t>
  </si>
  <si>
    <t>anti-Le(a) CE-IM</t>
  </si>
  <si>
    <t>DB550</t>
  </si>
  <si>
    <t>anti-Le(b) CE-IM</t>
  </si>
  <si>
    <t>DH782</t>
  </si>
  <si>
    <t>Anti-Lu(b) IgG 2 ml</t>
  </si>
  <si>
    <t>DI385</t>
  </si>
  <si>
    <t>Anti-Lua (polyklonální) Medion Grifols</t>
  </si>
  <si>
    <t>DF042</t>
  </si>
  <si>
    <t>ANTI-Lua 1x12</t>
  </si>
  <si>
    <t>DI386</t>
  </si>
  <si>
    <t>Anti-Lub (polyklonĂˇlnĂ­) Medion Grifols</t>
  </si>
  <si>
    <t>Anti-Lub (polyklonální) Medion Grifols</t>
  </si>
  <si>
    <t>DF022</t>
  </si>
  <si>
    <t>ANTI-Lub 1x12</t>
  </si>
  <si>
    <t>DA609</t>
  </si>
  <si>
    <t>Anti-M (monoclonal, murine) Clone LM110/140 5 ml</t>
  </si>
  <si>
    <t>DI382</t>
  </si>
  <si>
    <t>Anti-N (LN3/MN879) Mono-type</t>
  </si>
  <si>
    <t>DI381</t>
  </si>
  <si>
    <t>Anti-S (big) Mono-type</t>
  </si>
  <si>
    <t>DI388</t>
  </si>
  <si>
    <t>Anti-S (polyklonální)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</si>
  <si>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</si>
  <si>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</si>
  <si>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</si>
  <si>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</si>
  <si>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</si>
  <si>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</si>
  <si>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</si>
  <si>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</si>
  <si>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</si>
  <si>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</si>
  <si>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</si>
  <si>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</si>
  <si>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</si>
  <si>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</si>
  <si>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</si>
  <si>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</si>
  <si>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</si>
  <si>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</si>
  <si>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</si>
  <si>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</si>
  <si>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</si>
  <si>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</si>
  <si>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</si>
  <si>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</si>
  <si>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</si>
  <si>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</si>
  <si>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</si>
  <si>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</si>
  <si>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</si>
  <si>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</si>
  <si>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</si>
  <si>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</si>
  <si>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</si>
  <si>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</si>
  <si>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</si>
  <si>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</si>
  <si>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</si>
  <si>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</si>
  <si>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</si>
  <si>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</si>
  <si>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</si>
  <si>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</si>
  <si>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</si>
  <si>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</si>
  <si>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</si>
  <si>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</si>
  <si>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</si>
  <si>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</si>
  <si>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</si>
  <si>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</si>
  <si>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</si>
  <si>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</si>
  <si>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</si>
  <si>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</si>
  <si>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</si>
  <si>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</si>
  <si>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</si>
  <si>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</si>
  <si>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</si>
  <si>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</si>
  <si>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</si>
  <si>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</si>
  <si>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</si>
  <si>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</si>
  <si>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</si>
  <si>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</si>
  <si>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DB539</t>
  </si>
  <si>
    <t>Diagn.anti-C mon. 5 ml</t>
  </si>
  <si>
    <t>DD900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</si>
  <si>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</si>
  <si>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</si>
  <si>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</si>
  <si>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</si>
  <si>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</si>
  <si>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</si>
  <si>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</si>
  <si>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</si>
  <si>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</si>
  <si>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</si>
  <si>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</si>
  <si>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</si>
  <si>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</si>
  <si>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</si>
  <si>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</si>
  <si>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</si>
  <si>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</si>
  <si>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</si>
  <si>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</si>
  <si>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</si>
  <si>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</si>
  <si>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</si>
  <si>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</si>
  <si>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</si>
  <si>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</si>
  <si>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</si>
  <si>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</si>
  <si>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</si>
  <si>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</si>
  <si>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</si>
  <si>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</si>
  <si>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</si>
  <si>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</si>
  <si>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</si>
  <si>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</si>
  <si>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DD495</t>
  </si>
  <si>
    <t>GAMMA EGA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</si>
  <si>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</si>
  <si>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</si>
  <si>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</si>
  <si>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</si>
  <si>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</si>
  <si>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</si>
  <si>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</si>
  <si>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</si>
  <si>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DE274</t>
  </si>
  <si>
    <t>Gamma-Clone Anti-Le(a) IgM (klon GAMA-701) 5 ml</t>
  </si>
  <si>
    <t>DC791</t>
  </si>
  <si>
    <t>CheckcellWeak 10 ml</t>
  </si>
  <si>
    <t>DH885</t>
  </si>
  <si>
    <t>ID papain â€“lyofilizovanĂ˝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</si>
  <si>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</si>
  <si>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</si>
  <si>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</si>
  <si>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</si>
  <si>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</si>
  <si>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</si>
  <si>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</si>
  <si>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</si>
  <si>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</si>
  <si>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</si>
  <si>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</si>
  <si>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</si>
  <si>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</si>
  <si>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</si>
  <si>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</si>
  <si>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</si>
  <si>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</si>
  <si>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</si>
  <si>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</si>
  <si>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</si>
  <si>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</si>
  <si>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</si>
  <si>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</si>
  <si>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</si>
  <si>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</si>
  <si>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</si>
  <si>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</si>
  <si>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</si>
  <si>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</si>
  <si>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</si>
  <si>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</si>
  <si>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</si>
  <si>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</si>
  <si>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</si>
  <si>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</si>
  <si>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</si>
  <si>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</si>
  <si>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</si>
  <si>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</si>
  <si>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</si>
  <si>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</si>
  <si>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</si>
  <si>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</si>
  <si>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DF032</t>
  </si>
  <si>
    <t>ID-Diluent 2 IH-1000</t>
  </si>
  <si>
    <t>DB492</t>
  </si>
  <si>
    <t>IDENTISERA DIANA</t>
  </si>
  <si>
    <t>DB493</t>
  </si>
  <si>
    <t>IDENTISERA DIANA P</t>
  </si>
  <si>
    <t>DB016</t>
  </si>
  <si>
    <t>ID-internĂ­ kontrola kvality</t>
  </si>
  <si>
    <t>ID-interní kontrola kvality</t>
  </si>
  <si>
    <t>DH315</t>
  </si>
  <si>
    <t>ID-karta DiaClon ABD Confirmation krĂˇtkĂ˝ profil 60x12</t>
  </si>
  <si>
    <t>ID-karta DiaClon ABD Confirmation krátký profil 60x12</t>
  </si>
  <si>
    <t>DH313</t>
  </si>
  <si>
    <t>ID-karta DiaClon ABO/D dlouhĂ˝ profil 112x12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</si>
  <si>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</si>
  <si>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</si>
  <si>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</si>
  <si>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</si>
  <si>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</si>
  <si>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</si>
  <si>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</si>
  <si>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DC433</t>
  </si>
  <si>
    <t>IH-QC1</t>
  </si>
  <si>
    <t>DC311</t>
  </si>
  <si>
    <t>IH-QC2</t>
  </si>
  <si>
    <t>DI446</t>
  </si>
  <si>
    <t>IH-QC3</t>
  </si>
  <si>
    <t>DC268</t>
  </si>
  <si>
    <t>IH-QC4</t>
  </si>
  <si>
    <t>DC202</t>
  </si>
  <si>
    <t>IH-QC5</t>
  </si>
  <si>
    <t>DC080</t>
  </si>
  <si>
    <t>IH-QC6</t>
  </si>
  <si>
    <t>DD737</t>
  </si>
  <si>
    <t>ImmuClone  Anti-S, IgM, 5 ml</t>
  </si>
  <si>
    <t>DD768</t>
  </si>
  <si>
    <t>ImmuClone  Anti-s, IgM, 5 ml</t>
  </si>
  <si>
    <t>DF441</t>
  </si>
  <si>
    <t>ImmuClone Anti-K (Kell), IgM</t>
  </si>
  <si>
    <t>DF026</t>
  </si>
  <si>
    <t>ImmuClone Anti-M, IgM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</si>
  <si>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</si>
  <si>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</si>
  <si>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</si>
  <si>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</si>
  <si>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</si>
  <si>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</si>
  <si>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</si>
  <si>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</si>
  <si>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</si>
  <si>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</si>
  <si>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</si>
  <si>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</si>
  <si>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</si>
  <si>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</si>
  <si>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</si>
  <si>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</si>
  <si>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</si>
  <si>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</si>
  <si>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</si>
  <si>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</si>
  <si>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</si>
  <si>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</si>
  <si>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</si>
  <si>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NegativnĂ­ kontr.mon.10 ml</t>
  </si>
  <si>
    <t>Negativní kontr.mon.10 ml</t>
  </si>
  <si>
    <t>DE928</t>
  </si>
  <si>
    <t>NOVACLONE Anti-C3b,-C3d 3ml</t>
  </si>
  <si>
    <t>DA048</t>
  </si>
  <si>
    <t>NOVACLONE Anti-D, IgM+IgG  10ml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</si>
  <si>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</si>
  <si>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</si>
  <si>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</si>
  <si>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</si>
  <si>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</si>
  <si>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</si>
  <si>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</si>
  <si>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</si>
  <si>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</si>
  <si>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PromĂ˝vacĂ­ roztok A Ĺ™edÄ›nĂ˝</t>
  </si>
  <si>
    <t>DG596</t>
  </si>
  <si>
    <t>PromĂ˝vacĂ­ roztok B Ĺ™edÄ›nĂ˝</t>
  </si>
  <si>
    <t>Promývací roztok A ředěný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</si>
  <si>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</si>
  <si>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</si>
  <si>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</si>
  <si>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</si>
  <si>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</si>
  <si>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</si>
  <si>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</si>
  <si>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</si>
  <si>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</si>
  <si>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</si>
  <si>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</si>
  <si>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</si>
  <si>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</si>
  <si>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</si>
  <si>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</si>
  <si>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</si>
  <si>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</si>
  <si>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</si>
  <si>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</si>
  <si>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</si>
  <si>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</si>
  <si>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</si>
  <si>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</si>
  <si>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Deska s jamkami (KS) bal. Ăˇ 100 ks IBSA7047206000</t>
  </si>
  <si>
    <t>ZC716</t>
  </si>
  <si>
    <t>Ĺ piÄŤka ĹľlutĂˇ pipetovacĂ­ dlouhĂˇ manĹľeta bal. Ăˇ 1000 ks 1123</t>
  </si>
  <si>
    <t>ZE719</t>
  </si>
  <si>
    <t>Ĺ piÄŤka pipetovacĂ­ 0.5-10ul Ăˇ 1000 ks (BUN001P-BP) 5130010</t>
  </si>
  <si>
    <t>ZB628</t>
  </si>
  <si>
    <t>Ĺ piÄŤka pipetovacĂ­ bĂ­lĂˇ nester. 10-200ul bal. Ăˇ 1000 ks 1121</t>
  </si>
  <si>
    <t>ZB426</t>
  </si>
  <si>
    <t>Mikrozkumavka eppendorf 1,5 ml bal. Ăˇ 500 ks BSA 0220</t>
  </si>
  <si>
    <t>Špička pipetovací bílá nester. 10-200ul bal. á 1000 ks 1121</t>
  </si>
  <si>
    <t>Špička žlutá pipetovací dlouhá manžeta bal. á 1000 ks 1123</t>
  </si>
  <si>
    <t>ZP900</t>
  </si>
  <si>
    <t>Válec odměrný vysoký sklo, A modrá graduace objem 25 ml VTRB632432110923</t>
  </si>
  <si>
    <t>ZB640</t>
  </si>
  <si>
    <t>Zkumavka Kep ARC reaction vessels 8 x 500 Ăˇ 4000 ks 7C1503</t>
  </si>
  <si>
    <t>50115050</t>
  </si>
  <si>
    <t>obvazový materiál (Z502)</t>
  </si>
  <si>
    <t>ZB404</t>
  </si>
  <si>
    <t>Náplast cosmos 8 cm x 1 m 5403353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</si>
  <si>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</si>
  <si>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</si>
  <si>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</si>
  <si>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</si>
  <si>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</si>
  <si>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sterilní hotový č. 2 A4091360</t>
  </si>
  <si>
    <t>ZL790</t>
  </si>
  <si>
    <t>Obvaz sterilní hotový č. 3 A4101144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</si>
  <si>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</si>
  <si>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</si>
  <si>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</si>
  <si>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</si>
  <si>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</si>
  <si>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ZM405</t>
  </si>
  <si>
    <t>Kontejner ze styrofoamu na pĹ™epravu zkumavek kompletnĂ­ bal. Ăˇ 6 ks 95.1123</t>
  </si>
  <si>
    <t>ZB117</t>
  </si>
  <si>
    <t>Lanceta haemolance modrá plus low flow bal. á 100 ks DIS7371</t>
  </si>
  <si>
    <t>ZQ144</t>
  </si>
  <si>
    <t>NĹŻĹľky chirurgickĂ© rovnĂ© hrotnatotupĂ© 150 mm TK-AJ 024-15</t>
  </si>
  <si>
    <t>ZA855</t>
  </si>
  <si>
    <t>Pipeta pasteurova P 223 6,5 ml 204523</t>
  </si>
  <si>
    <t>ZF599</t>
  </si>
  <si>
    <t>Replacement Caps 4D1901</t>
  </si>
  <si>
    <t>ZF091</t>
  </si>
  <si>
    <t>ZĂˇtka k plastovĂ˝m zkumavkĂˇm FLME21301</t>
  </si>
  <si>
    <t>Zátka k plastovým zkumavkám FLME21301</t>
  </si>
  <si>
    <t>ZE091</t>
  </si>
  <si>
    <t>Zátka k plastovým zkumavkám FLME21341</t>
  </si>
  <si>
    <t>ZB967</t>
  </si>
  <si>
    <t>Zkumavka 3 ml PP 13 x 75 mm 1058</t>
  </si>
  <si>
    <t>ZB845</t>
  </si>
  <si>
    <t>Zkumavka 5,0 ml PP 12 x 86 mm bal. Ăˇ 4000 ks 1032</t>
  </si>
  <si>
    <t>ZG515</t>
  </si>
  <si>
    <t>Zkumavka moÄŤovĂˇ vacuette 10,5 ml bal. Ăˇ 50 ks 455007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</si>
  <si>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</si>
  <si>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</si>
  <si>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</si>
  <si>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</si>
  <si>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</si>
  <si>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</si>
  <si>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</si>
  <si>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</si>
  <si>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ZP950</t>
  </si>
  <si>
    <t>Rukavice vyĹˇetĹ™ovacĂ­ nitril basic bez pudru modrĂ© XS bal. Ăˇ 200 ks 44749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</si>
  <si>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</si>
  <si>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</si>
  <si>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</si>
  <si>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DC716</t>
  </si>
  <si>
    <t>ANAEROCULT A MINI GASGENE RATO</t>
  </si>
  <si>
    <t>DC905</t>
  </si>
  <si>
    <t>ANAEROTEST FUER DIE MIKRO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</si>
  <si>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</si>
  <si>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</si>
  <si>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</si>
  <si>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</si>
  <si>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</si>
  <si>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</si>
  <si>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</si>
  <si>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</si>
  <si>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DB381</t>
  </si>
  <si>
    <t>Control Plasma N</t>
  </si>
  <si>
    <t>DE868</t>
  </si>
  <si>
    <t>EIGHTCHECK-3WP (N) 12x1,5 ml</t>
  </si>
  <si>
    <t>DE273</t>
  </si>
  <si>
    <t>Gamma-Clone Anti-Le(b) IgM (klon GAMA-704) 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</si>
  <si>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</si>
  <si>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</si>
  <si>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</si>
  <si>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</si>
  <si>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</si>
  <si>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</si>
  <si>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</si>
  <si>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</si>
  <si>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</si>
  <si>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</si>
  <si>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</si>
  <si>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</si>
  <si>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</si>
  <si>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</si>
  <si>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</si>
  <si>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</si>
  <si>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</si>
  <si>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</si>
  <si>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</si>
  <si>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</si>
  <si>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</si>
  <si>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</si>
  <si>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Thioglykolátový bujon(10ML)</t>
  </si>
  <si>
    <t>DF844</t>
  </si>
  <si>
    <t>Trypton  sĂłjovĂ˝ agar</t>
  </si>
  <si>
    <t>Trypton  sójový agar</t>
  </si>
  <si>
    <t>DD409</t>
  </si>
  <si>
    <t>TRYPTON-SOJOVĂť BUJON</t>
  </si>
  <si>
    <t>TRYPTON-SOJOVÝ BUJON</t>
  </si>
  <si>
    <t>ZB605</t>
  </si>
  <si>
    <t>Ĺ piÄŤka modrĂˇ krĂˇtkĂˇ manĹľeta 1108</t>
  </si>
  <si>
    <t>ZA887</t>
  </si>
  <si>
    <t>Zkumavka Greiner vacuette 5 ml K2EDTA, bal.á 100 ks,456205</t>
  </si>
  <si>
    <t>Zkumavka Greiner vacuette 5 ml K2EDTA, bal.Ăˇ 100 ks,456205</t>
  </si>
  <si>
    <t>Zkumavka Kep ARC reaction vessels 8 x 500 á 4000 ks 7C1503</t>
  </si>
  <si>
    <t>ZC979</t>
  </si>
  <si>
    <t>Zkumavka Kep ARC sample cups 4 x 250 á 1000 ks 7C1401</t>
  </si>
  <si>
    <t>ZB366</t>
  </si>
  <si>
    <t>Zkumavka PS 10 ml nesterilní á 2000 ks 400912</t>
  </si>
  <si>
    <t>ZB500</t>
  </si>
  <si>
    <t>Zkumavka vacutainer BD 3 ml Est 75 x 13 H bal . á 100 ks čirá 362725</t>
  </si>
  <si>
    <t>Zkumavka vacutainer BD 3 ml Est 75 x 13 H bal . Ăˇ 100 ks ÄŤirĂˇ 362725</t>
  </si>
  <si>
    <t>ZA321</t>
  </si>
  <si>
    <t>Kompresa gáza 7,5 cm x 7,5 cm/100 ks nesterilní 06002</t>
  </si>
  <si>
    <t>ZC854</t>
  </si>
  <si>
    <t>Kompresa NT 7,5 x 7,5 cm/2 ks sterilnĂ­ 26510</t>
  </si>
  <si>
    <t>ZJ687</t>
  </si>
  <si>
    <t>Krytí hemostatické gelitaspon tampon   80 x 30 mm bal. á 5 ks GS -210</t>
  </si>
  <si>
    <t>ZK404</t>
  </si>
  <si>
    <t>Krytí prontosan roztok 350 ml 400416</t>
  </si>
  <si>
    <t>ZA443</t>
  </si>
  <si>
    <t>Ĺ Ăˇtek trojcĂ­pĂ˝ NT 136 x 96 x 96 cm 20002</t>
  </si>
  <si>
    <t>NĂˇplast cosmos 8 cm x 1 m 5403353</t>
  </si>
  <si>
    <t>ZA450</t>
  </si>
  <si>
    <t>NĂˇplast omniplast 1,25 cm x 9,1 m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</si>
  <si>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</si>
  <si>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</si>
  <si>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</si>
  <si>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</si>
  <si>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</si>
  <si>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</si>
  <si>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ZI558</t>
  </si>
  <si>
    <t>Náplast curapor   7 x   5 cm 32912  (22120,  náhrada za cosmopor )</t>
  </si>
  <si>
    <t>Náplast omniplast 1,25 cm x 9,1 m 9004520</t>
  </si>
  <si>
    <t>Náplast omniplast 10,0 cm x 10,0 m 9004472 (900535)</t>
  </si>
  <si>
    <t>Náplast transpore bílá 1,25 cm x 9,14 m bal. á 24 ks 1534-0</t>
  </si>
  <si>
    <t>Náplast transpore bílá 2,50 cm x 9,14 m bal. á 12 ks 1534-1</t>
  </si>
  <si>
    <t>ZN475</t>
  </si>
  <si>
    <t>Obinadlo elastickĂ© universal   8 cm x 5 m 1323100312</t>
  </si>
  <si>
    <t>ZN478</t>
  </si>
  <si>
    <t>Obinadlo elastickĂ© universal 10 cm x 5 m 1323100313</t>
  </si>
  <si>
    <t>Obinadlo elastické universal   8 cm x 5 m 1323100312</t>
  </si>
  <si>
    <t>ZA339</t>
  </si>
  <si>
    <t>Obinadlo hydrofilní   8 cm x   5 m 13006</t>
  </si>
  <si>
    <t>Obinadlo hyrofilní sterilní  8 cm x 5 m  004310182</t>
  </si>
  <si>
    <t>ZA314</t>
  </si>
  <si>
    <t>Obinadlo idealast-haft 8 cm x   4 m 9311113</t>
  </si>
  <si>
    <t>ZL999</t>
  </si>
  <si>
    <t>Rychloobvaz 8 x 4 cm 001445510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</si>
  <si>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</si>
  <si>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</si>
  <si>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</si>
  <si>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</si>
  <si>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</si>
  <si>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</si>
  <si>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ZB354</t>
  </si>
  <si>
    <t>ÄŚtyĹ™vak CPD-SAGM Plasmabag 350 811-8442</t>
  </si>
  <si>
    <t>ZB771</t>
  </si>
  <si>
    <t>DrĹľĂˇk jehly zĂˇkladnĂ­ 450201</t>
  </si>
  <si>
    <t>Držák jehly základní 450201</t>
  </si>
  <si>
    <t>ZQ930</t>
  </si>
  <si>
    <t>KliÄŤka inokulaÄŤnĂ­ 1Âµl 198 x 198 mm bĂ­lĂˇ PS sterilnĂ­ bal. Ăˇ 10 kusĹŻ box Ăˇ 500 ks 86.1567.010</t>
  </si>
  <si>
    <t>ZA728</t>
  </si>
  <si>
    <t>Lopatka ĂşstnĂ­ dĹ™evÄ›nĂˇ lĂ©kaĹ™skĂˇ nesterilnĂ­ bal. Ăˇ 100 ks 1320100655</t>
  </si>
  <si>
    <t>Lopatka ústní dřevěná lékařská nesterilní bal. á 100 ks 1320100655</t>
  </si>
  <si>
    <t>ZO171</t>
  </si>
  <si>
    <t>Manžeta TK k tonometru Omron CC šedá dospělá obvod paže 22 cm - 42 cm k tonometru Omron Comfort HEM7000-E,7221,7223,7080,780(koncovky součástí) 101 00015</t>
  </si>
  <si>
    <t>ZF192</t>
  </si>
  <si>
    <t>NĂˇdoba na kontaminovanĂ˝ odpad 4 l 15-0004</t>
  </si>
  <si>
    <t>Nádoba na kontaminovaný odpad 4 l 15-0004</t>
  </si>
  <si>
    <t>ZF577</t>
  </si>
  <si>
    <t>PropichovaÄŤ segmentu (schlauch segment Ă¶ffner) 95.1000</t>
  </si>
  <si>
    <t>ZC742</t>
  </si>
  <si>
    <t>Septum ARC 4D1803</t>
  </si>
  <si>
    <t>ZA787</t>
  </si>
  <si>
    <t>StĹ™Ă­kaÄŤka injekÄŤnĂ­ 2-dĂ­lnĂˇ 10 ml L Inject Solo 4606108V</t>
  </si>
  <si>
    <t>ZR396</t>
  </si>
  <si>
    <t>StĹ™Ă­kaÄŤka injekÄŤnĂ­ 2-dĂ­lnĂˇ 5 ml L DISCARDIT LE 309050</t>
  </si>
  <si>
    <t>ZE316</t>
  </si>
  <si>
    <t>Stojan na zkumavky pro 50 zkumavek pr. 17 mm 2393</t>
  </si>
  <si>
    <t>ZA790</t>
  </si>
  <si>
    <t>Stříkačka injekční 2-dílná 5 ml L Inject Solo4606051V</t>
  </si>
  <si>
    <t>ZJ187</t>
  </si>
  <si>
    <t>Zkumavka 2 ml K3 edta fialová 454087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</si>
  <si>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</si>
  <si>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</si>
  <si>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</si>
  <si>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</si>
  <si>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</si>
  <si>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Zkumavka 6 ml K3 edta fialovĂˇ 456036</t>
  </si>
  <si>
    <t>ZB758</t>
  </si>
  <si>
    <t>Zkumavka 9 ml K3 edta NR 455036</t>
  </si>
  <si>
    <t>ZB777</t>
  </si>
  <si>
    <t>Zkumavka ÄŤervenĂˇ 3,5 ml gel 454071</t>
  </si>
  <si>
    <t>Zkumavka červená 3,5 ml gel 454071</t>
  </si>
  <si>
    <t>ZB761</t>
  </si>
  <si>
    <t>Zkumavka červená 4 ml 454092</t>
  </si>
  <si>
    <t>ZB762</t>
  </si>
  <si>
    <t>Zkumavka červená 6 ml 456092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</si>
  <si>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</si>
  <si>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</si>
  <si>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</si>
  <si>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</si>
  <si>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</si>
  <si>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ZE949</t>
  </si>
  <si>
    <t>Zkumavka na moč 9,5 ml 455028</t>
  </si>
  <si>
    <t>ZH547</t>
  </si>
  <si>
    <t>Zkumavka PP se ĹˇroubovacĂ­m uzĂˇvÄ›rem 7 ml 82 mm x 13 mm bal. Ăˇ 1000 ks 60.550.100</t>
  </si>
  <si>
    <t>Zkumavka PP se šroubovacím uzávěrem 7 ml 82 mm x 13 mm bal. á 1000 ks 60.550.100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</si>
  <si>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</si>
  <si>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</si>
  <si>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</si>
  <si>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</si>
  <si>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</si>
  <si>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</si>
  <si>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</si>
  <si>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Zkumavka S-MonovetteÂ® 4,9 ml K3 EDTA 04.1931</t>
  </si>
  <si>
    <t>ZB764</t>
  </si>
  <si>
    <t>Zkumavka zelená 4 ml 454051</t>
  </si>
  <si>
    <t>50115063</t>
  </si>
  <si>
    <t>ZPr - vaky, sety (Z528)</t>
  </si>
  <si>
    <t>ZE407</t>
  </si>
  <si>
    <t>Filtr na destiÄŤky BC PALL-AutoStop ATSBC1EPSB</t>
  </si>
  <si>
    <t>Filtr na destičky BC PALL-AutoStop ATSBC1EPSB</t>
  </si>
  <si>
    <t>ZG182</t>
  </si>
  <si>
    <t>Filtr na erytrocyty BPF4ARBL</t>
  </si>
  <si>
    <t>ZD085</t>
  </si>
  <si>
    <t>Jehla needle syslock 16G sterilnĂ­ 862-1613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</si>
  <si>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</si>
  <si>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</si>
  <si>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</si>
  <si>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</si>
  <si>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</si>
  <si>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Roztok ACDA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</si>
  <si>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</si>
  <si>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</si>
  <si>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</si>
  <si>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</si>
  <si>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Roztok aditivní pro skladování trombocytů PASIII M á 20 ks SSP2150U-1OL + 500 ml</t>
  </si>
  <si>
    <t>Roztok aditivní pro skladování trombocytů SSP+ 250 ml bal. á 30 ks SSP2025U-VZ</t>
  </si>
  <si>
    <t>ZB137</t>
  </si>
  <si>
    <t>Roztok antikoagulaÄŤnĂ­ CPD50, 150 ml bal. Ăˇ 40 ks 0415C-00</t>
  </si>
  <si>
    <t>ZB202</t>
  </si>
  <si>
    <t>Roztok antikoagulaÄŤnĂ­ natrium citricum 4% 250 ml 0420C-00</t>
  </si>
  <si>
    <t>ZL460</t>
  </si>
  <si>
    <t>Roztok antikoagulaÄŤnĂ­ natrium citricum 4% 250 ml 400945</t>
  </si>
  <si>
    <t>Roztok antikoagulační CPD50, 150 ml bal. á 40 ks 0415C-00</t>
  </si>
  <si>
    <t>Roztok antikoagulační natrium citricum 4% 250 ml 0420C-00</t>
  </si>
  <si>
    <t>Roztok antikoagulační natrium citricum 4% 250 ml 400945</t>
  </si>
  <si>
    <t>ZE501</t>
  </si>
  <si>
    <t>Roztok fyziologickĂ˝ 500 ml Ăˇ 20 ks 4CCB1323E</t>
  </si>
  <si>
    <t>Roztok fyziologický 500 ml á 20 ks 4CCB1323E</t>
  </si>
  <si>
    <t>ZB138</t>
  </si>
  <si>
    <t>SAG Manitol 350 ml bal. á 20 ks 0411C-00</t>
  </si>
  <si>
    <t>SAG Manitol 350 ml bal. Ăˇ 20 ks 0411C-00</t>
  </si>
  <si>
    <t>ZD192</t>
  </si>
  <si>
    <t>Set harness 00620-00</t>
  </si>
  <si>
    <t>ZA715</t>
  </si>
  <si>
    <t>Set infuzní intrafix primeline classic 150 cm 4062957</t>
  </si>
  <si>
    <t>ZN744</t>
  </si>
  <si>
    <t>Set na odbÄ›r trombocytĹŻ Spetra Optia bal. Ăˇ 6 ks 10400</t>
  </si>
  <si>
    <t>Set na odběr trombocytů Spetra Optia bal. á 6 ks 10400</t>
  </si>
  <si>
    <t>ZN427</t>
  </si>
  <si>
    <t>Set na plazmu 620 Plasma Collection Donor Harness bal. á 100 ks 400941</t>
  </si>
  <si>
    <t>Set na plazmu 620 Plasma Collection Donor Harness bal. Ăˇ 100 ks 400941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</si>
  <si>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</si>
  <si>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</si>
  <si>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</si>
  <si>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</si>
  <si>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</si>
  <si>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</si>
  <si>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ZF083</t>
  </si>
  <si>
    <t>Souprava na lĂ©ÄŤenĂ­ erytrocytaferĂ©zy 00944-00</t>
  </si>
  <si>
    <t>Souprava na léčení erytrocytaferézy 00944-00</t>
  </si>
  <si>
    <t>ZF732</t>
  </si>
  <si>
    <t>Souprava na sbÄ›r deleukotizovanĂ˝ch trombocytĹŻ v nĂˇhradnĂ­m roztoku bal. Ăˇ 8 ks 999F-E</t>
  </si>
  <si>
    <t>Souprava na sběr deleukotizovaných trombocytů v náhradním roztoku bal. á 8 ks 999F-E</t>
  </si>
  <si>
    <t>ZB136</t>
  </si>
  <si>
    <t>Souprava pro separ. erytrocytĹŻ  bal. Ăˇ 8 ks 00942-00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</si>
  <si>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</si>
  <si>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</si>
  <si>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</si>
  <si>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</si>
  <si>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</si>
  <si>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</si>
  <si>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krevnĂ­ destiÄŤky 1000 ml 70030</t>
  </si>
  <si>
    <t>Vak extra na krevní destičky 1000 ml 70030</t>
  </si>
  <si>
    <t>ZK668</t>
  </si>
  <si>
    <t>Vak mÄ›Ĺ™Ă­cĂ­ 1000 ml bal. Ăˇ 5 ks KLMRS 1000</t>
  </si>
  <si>
    <t>ZH139</t>
  </si>
  <si>
    <t>Vak na skladovĂˇnĂ­ trombocytĹŻ transfer 400 ml 720434</t>
  </si>
  <si>
    <t>Vak na skladování trombocytů transfer 400 ml 720434</t>
  </si>
  <si>
    <t>ZP366</t>
  </si>
  <si>
    <t>Vak odbÄ›rovĂ˝ na plnou krev 4 komorovĂ˝ 450 ml s filtrem QUADRUPLE BAGS LEUKOFLEX 450 ml LCRD bal. Ăˇ 12 ks LQT6280LU</t>
  </si>
  <si>
    <t>Vak odběrový na plnou krev 4 komorový 450 ml s filtrem QUADRUPLE BAGS LEUKOFLEX 450 ml LCRD bal. á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</si>
  <si>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</si>
  <si>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</si>
  <si>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</si>
  <si>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</si>
  <si>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Vak sběrný 1000 ml pro plazmu bal. á 48 ks SC692-00</t>
  </si>
  <si>
    <t>Vak sběrný na plazmu SC 692 Plasma Collection Bag  bal. á 48 ks 401317</t>
  </si>
  <si>
    <t>ZN428</t>
  </si>
  <si>
    <t>Zvon aferetickĂ˝ 625B Blow Molded Centrifuge Bowl bal. Ăˇ 30 ks 400942</t>
  </si>
  <si>
    <t>Zvon aferetický 625B Blow Molded Centrifuge Bowl bal. á 30 ks 400942</t>
  </si>
  <si>
    <t>50115065</t>
  </si>
  <si>
    <t>ZPr - vpichovací materiál (Z530)</t>
  </si>
  <si>
    <t>ZA834</t>
  </si>
  <si>
    <t>Jehla injekÄŤnĂ­ 0,7 x 40 mm ÄŤernĂˇ 4660021</t>
  </si>
  <si>
    <t>ZB556</t>
  </si>
  <si>
    <t>Jehla injekÄŤnĂ­ 1,2 x 40 mm rĹŻĹľovĂˇ 4665120</t>
  </si>
  <si>
    <t>Jehla injekční 1,2 x 40 mm růžová 4665120</t>
  </si>
  <si>
    <t>ZB768</t>
  </si>
  <si>
    <t>Jehla vakuová 216/38 mm zelená 450076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</si>
  <si>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</si>
  <si>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</si>
  <si>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</si>
  <si>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</si>
  <si>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</si>
  <si>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</si>
  <si>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</si>
  <si>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</si>
  <si>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</si>
  <si>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</si>
  <si>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</si>
  <si>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</si>
  <si>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</si>
  <si>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</si>
  <si>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</si>
  <si>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</si>
  <si>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</si>
  <si>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</si>
  <si>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</si>
  <si>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</si>
  <si>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</si>
  <si>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</si>
  <si>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</si>
  <si>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</si>
  <si>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</si>
  <si>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</si>
  <si>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</si>
  <si>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</si>
  <si>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</si>
  <si>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</si>
  <si>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</si>
  <si>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</si>
  <si>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</si>
  <si>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</si>
  <si>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</si>
  <si>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</si>
  <si>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</si>
  <si>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</si>
  <si>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</si>
  <si>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</si>
  <si>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</si>
  <si>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</si>
  <si>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</si>
  <si>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</si>
  <si>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</si>
  <si>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</si>
  <si>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</si>
  <si>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</si>
  <si>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</si>
  <si>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</si>
  <si>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</si>
  <si>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</si>
  <si>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</si>
  <si>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</si>
  <si>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</si>
  <si>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</si>
  <si>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</si>
  <si>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</si>
  <si>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</si>
  <si>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</si>
  <si>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</si>
  <si>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</si>
  <si>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</si>
  <si>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</si>
  <si>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</si>
  <si>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</si>
  <si>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</si>
  <si>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</si>
  <si>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</si>
  <si>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</si>
  <si>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</si>
  <si>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</si>
  <si>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</si>
  <si>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</si>
  <si>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</si>
  <si>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</si>
  <si>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</si>
  <si>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</si>
  <si>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</si>
  <si>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</si>
  <si>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</si>
  <si>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</si>
  <si>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</si>
  <si>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</si>
  <si>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</si>
  <si>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</si>
  <si>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</si>
  <si>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</si>
  <si>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</si>
  <si>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</si>
  <si>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</si>
  <si>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</si>
  <si>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</si>
  <si>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</si>
  <si>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</si>
  <si>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</si>
  <si>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</si>
  <si>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</si>
  <si>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</si>
  <si>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</si>
  <si>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</si>
  <si>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</si>
  <si>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</si>
  <si>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</si>
  <si>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</si>
  <si>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</si>
  <si>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</si>
  <si>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</si>
  <si>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</si>
  <si>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</si>
  <si>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</si>
  <si>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</si>
  <si>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</si>
  <si>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</si>
  <si>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</si>
  <si>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</si>
  <si>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</si>
  <si>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</si>
  <si>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</si>
  <si>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</si>
  <si>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</si>
  <si>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</si>
  <si>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</si>
  <si>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</si>
  <si>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2</t>
  </si>
  <si>
    <t>0507951</t>
  </si>
  <si>
    <t>Erytrocyty pro autotransfuzi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</si>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</sst>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0.36737216700419228</c:v>
                </c:pt>
                <c:pt idx="1">
                  <c:v>0.65881348912499726</c:v>
                </c:pt>
                <c:pt idx="2">
                  <c:v>0.47599920494848846</c:v>
                </c:pt>
                <c:pt idx="3">
                  <c:v>0.3605169284775106</c:v>
                </c:pt>
                <c:pt idx="4">
                  <c:v>0.42645200857129201</c:v>
                </c:pt>
                <c:pt idx="5">
                  <c:v>0.36422637943910052</c:v>
                </c:pt>
                <c:pt idx="6">
                  <c:v>0.32310983941082583</c:v>
                </c:pt>
                <c:pt idx="7">
                  <c:v>0.34312626908072297</c:v>
                </c:pt>
                <c:pt idx="8">
                  <c:v>0.39189187600744663</c:v>
                </c:pt>
                <c:pt idx="9">
                  <c:v>0.38165605900409522</c:v>
                </c:pt>
                <c:pt idx="10">
                  <c:v>0.33232400149663893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0.37376185387975308</c:v>
                </c:pt>
                <c:pt idx="1">
                  <c:v>0.37376185387975308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0" tableBorderDxfId="89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6" totalsRowShown="0">
  <autoFilter ref="C3:S18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619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896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3" t="s">
        <v>897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924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1594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1626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1635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1720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1721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1774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7EA72625-78F2-4C52-83ED-D4763820DFD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121</v>
      </c>
      <c r="J3" s="43">
        <f>SUBTOTAL(9,J6:J1048576)</f>
        <v>4935.68</v>
      </c>
      <c r="K3" s="44">
        <f>IF(M3=0,0,J3/M3)</f>
        <v>1</v>
      </c>
      <c r="L3" s="43">
        <f>SUBTOTAL(9,L6:L1048576)</f>
        <v>121</v>
      </c>
      <c r="M3" s="45">
        <f>SUBTOTAL(9,M6:M1048576)</f>
        <v>4935.68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548</v>
      </c>
      <c r="B6" s="501" t="s">
        <v>614</v>
      </c>
      <c r="C6" s="501" t="s">
        <v>615</v>
      </c>
      <c r="D6" s="501" t="s">
        <v>574</v>
      </c>
      <c r="E6" s="501" t="s">
        <v>616</v>
      </c>
      <c r="F6" s="505"/>
      <c r="G6" s="505"/>
      <c r="H6" s="526">
        <v>0</v>
      </c>
      <c r="I6" s="505">
        <v>120</v>
      </c>
      <c r="J6" s="505">
        <v>4885.8600000000006</v>
      </c>
      <c r="K6" s="526">
        <v>1</v>
      </c>
      <c r="L6" s="505">
        <v>120</v>
      </c>
      <c r="M6" s="506">
        <v>4885.8600000000006</v>
      </c>
    </row>
    <row r="7" spans="1:13" ht="14.45" customHeight="1" thickBot="1" x14ac:dyDescent="0.25">
      <c r="A7" s="514" t="s">
        <v>548</v>
      </c>
      <c r="B7" s="515" t="s">
        <v>617</v>
      </c>
      <c r="C7" s="515" t="s">
        <v>618</v>
      </c>
      <c r="D7" s="515" t="s">
        <v>609</v>
      </c>
      <c r="E7" s="515" t="s">
        <v>610</v>
      </c>
      <c r="F7" s="519"/>
      <c r="G7" s="519"/>
      <c r="H7" s="527">
        <v>0</v>
      </c>
      <c r="I7" s="519">
        <v>1</v>
      </c>
      <c r="J7" s="519">
        <v>49.82</v>
      </c>
      <c r="K7" s="527">
        <v>1</v>
      </c>
      <c r="L7" s="519">
        <v>1</v>
      </c>
      <c r="M7" s="520">
        <v>49.82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4C22269E-A534-4D0B-8E75-BBDA7281C03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307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0.97770700636942676</v>
      </c>
      <c r="G3" s="248">
        <f t="shared" ref="G3:I3" si="0">IF(SUM($B3:$E3)=0,"",C3/SUM($B3:$E3))</f>
        <v>2.2292993630573247E-2</v>
      </c>
      <c r="H3" s="248">
        <f t="shared" si="0"/>
        <v>0</v>
      </c>
      <c r="I3" s="249">
        <f t="shared" si="0"/>
        <v>0</v>
      </c>
      <c r="J3" s="252">
        <f>SUM(J6:J1048576)</f>
        <v>112</v>
      </c>
      <c r="K3" s="252">
        <f>SUM(K6:K1048576)</f>
        <v>7</v>
      </c>
      <c r="L3" s="252">
        <f>SUM(L6:L1048576)</f>
        <v>0</v>
      </c>
      <c r="M3" s="253">
        <f>SUM(M6:M1048576)</f>
        <v>0</v>
      </c>
      <c r="N3" s="250">
        <f>IF(SUM($J3:$M3)=0,"",J3/SUM($J3:$M3))</f>
        <v>0.94117647058823528</v>
      </c>
      <c r="O3" s="248">
        <f t="shared" ref="O3:Q3" si="1">IF(SUM($J3:$M3)=0,"",K3/SUM($J3:$M3))</f>
        <v>5.8823529411764705E-2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5" customHeight="1" x14ac:dyDescent="0.2">
      <c r="A6" s="552" t="s">
        <v>620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5" customHeight="1" x14ac:dyDescent="0.2">
      <c r="A7" s="553" t="s">
        <v>621</v>
      </c>
      <c r="B7" s="559">
        <v>6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2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5" customHeight="1" thickBot="1" x14ac:dyDescent="0.25">
      <c r="A8" s="554" t="s">
        <v>611</v>
      </c>
      <c r="B8" s="560">
        <v>301</v>
      </c>
      <c r="C8" s="519">
        <v>7</v>
      </c>
      <c r="D8" s="519"/>
      <c r="E8" s="520"/>
      <c r="F8" s="557">
        <v>0.97727272727272729</v>
      </c>
      <c r="G8" s="527">
        <v>2.2727272727272728E-2</v>
      </c>
      <c r="H8" s="527">
        <v>0</v>
      </c>
      <c r="I8" s="563">
        <v>0</v>
      </c>
      <c r="J8" s="560">
        <v>110</v>
      </c>
      <c r="K8" s="519">
        <v>7</v>
      </c>
      <c r="L8" s="519"/>
      <c r="M8" s="520"/>
      <c r="N8" s="557">
        <v>0.94017094017094016</v>
      </c>
      <c r="O8" s="527">
        <v>5.9829059829059832E-2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978EDF5-3CD5-45F1-9B0C-C87C0CDAC48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35</v>
      </c>
      <c r="B5" s="488" t="s">
        <v>622</v>
      </c>
      <c r="C5" s="491">
        <v>15508.529999999999</v>
      </c>
      <c r="D5" s="491">
        <v>102</v>
      </c>
      <c r="E5" s="491">
        <v>13975.22</v>
      </c>
      <c r="F5" s="564">
        <v>0.90113118393555036</v>
      </c>
      <c r="G5" s="491">
        <v>88</v>
      </c>
      <c r="H5" s="564">
        <v>0.86274509803921573</v>
      </c>
      <c r="I5" s="491">
        <v>1533.31</v>
      </c>
      <c r="J5" s="564">
        <v>9.8868816064449694E-2</v>
      </c>
      <c r="K5" s="491">
        <v>14</v>
      </c>
      <c r="L5" s="564">
        <v>0.13725490196078433</v>
      </c>
      <c r="M5" s="491" t="s">
        <v>68</v>
      </c>
      <c r="N5" s="150"/>
    </row>
    <row r="6" spans="1:14" ht="14.45" customHeight="1" x14ac:dyDescent="0.2">
      <c r="A6" s="487">
        <v>35</v>
      </c>
      <c r="B6" s="488" t="s">
        <v>623</v>
      </c>
      <c r="C6" s="491">
        <v>15508.529999999999</v>
      </c>
      <c r="D6" s="491">
        <v>102</v>
      </c>
      <c r="E6" s="491">
        <v>13975.22</v>
      </c>
      <c r="F6" s="564">
        <v>0.90113118393555036</v>
      </c>
      <c r="G6" s="491">
        <v>88</v>
      </c>
      <c r="H6" s="564">
        <v>0.86274509803921573</v>
      </c>
      <c r="I6" s="491">
        <v>1533.31</v>
      </c>
      <c r="J6" s="564">
        <v>9.8868816064449694E-2</v>
      </c>
      <c r="K6" s="491">
        <v>14</v>
      </c>
      <c r="L6" s="564">
        <v>0.13725490196078433</v>
      </c>
      <c r="M6" s="491" t="s">
        <v>1</v>
      </c>
      <c r="N6" s="150"/>
    </row>
    <row r="7" spans="1:14" ht="14.45" customHeight="1" x14ac:dyDescent="0.2">
      <c r="A7" s="487" t="s">
        <v>536</v>
      </c>
      <c r="B7" s="488" t="s">
        <v>3</v>
      </c>
      <c r="C7" s="491">
        <v>15508.529999999999</v>
      </c>
      <c r="D7" s="491">
        <v>102</v>
      </c>
      <c r="E7" s="491">
        <v>13975.22</v>
      </c>
      <c r="F7" s="564">
        <v>0.90113118393555036</v>
      </c>
      <c r="G7" s="491">
        <v>88</v>
      </c>
      <c r="H7" s="564">
        <v>0.86274509803921573</v>
      </c>
      <c r="I7" s="491">
        <v>1533.31</v>
      </c>
      <c r="J7" s="564">
        <v>9.8868816064449694E-2</v>
      </c>
      <c r="K7" s="491">
        <v>14</v>
      </c>
      <c r="L7" s="564">
        <v>0.13725490196078433</v>
      </c>
      <c r="M7" s="491" t="s">
        <v>542</v>
      </c>
      <c r="N7" s="150"/>
    </row>
    <row r="9" spans="1:14" ht="14.45" customHeight="1" x14ac:dyDescent="0.2">
      <c r="A9" s="487">
        <v>35</v>
      </c>
      <c r="B9" s="488" t="s">
        <v>622</v>
      </c>
      <c r="C9" s="491" t="s">
        <v>538</v>
      </c>
      <c r="D9" s="491" t="s">
        <v>538</v>
      </c>
      <c r="E9" s="491" t="s">
        <v>538</v>
      </c>
      <c r="F9" s="564" t="s">
        <v>538</v>
      </c>
      <c r="G9" s="491" t="s">
        <v>538</v>
      </c>
      <c r="H9" s="564" t="s">
        <v>538</v>
      </c>
      <c r="I9" s="491" t="s">
        <v>538</v>
      </c>
      <c r="J9" s="564" t="s">
        <v>538</v>
      </c>
      <c r="K9" s="491" t="s">
        <v>538</v>
      </c>
      <c r="L9" s="564" t="s">
        <v>538</v>
      </c>
      <c r="M9" s="491" t="s">
        <v>68</v>
      </c>
      <c r="N9" s="150"/>
    </row>
    <row r="10" spans="1:14" ht="14.45" customHeight="1" x14ac:dyDescent="0.2">
      <c r="A10" s="487" t="s">
        <v>624</v>
      </c>
      <c r="B10" s="488" t="s">
        <v>623</v>
      </c>
      <c r="C10" s="491">
        <v>15508.529999999999</v>
      </c>
      <c r="D10" s="491">
        <v>102</v>
      </c>
      <c r="E10" s="491">
        <v>13975.22</v>
      </c>
      <c r="F10" s="564">
        <v>0.90113118393555036</v>
      </c>
      <c r="G10" s="491">
        <v>88</v>
      </c>
      <c r="H10" s="564">
        <v>0.86274509803921573</v>
      </c>
      <c r="I10" s="491">
        <v>1533.31</v>
      </c>
      <c r="J10" s="564">
        <v>9.8868816064449694E-2</v>
      </c>
      <c r="K10" s="491">
        <v>14</v>
      </c>
      <c r="L10" s="564">
        <v>0.13725490196078433</v>
      </c>
      <c r="M10" s="491" t="s">
        <v>1</v>
      </c>
      <c r="N10" s="150"/>
    </row>
    <row r="11" spans="1:14" ht="14.45" customHeight="1" x14ac:dyDescent="0.2">
      <c r="A11" s="487" t="s">
        <v>624</v>
      </c>
      <c r="B11" s="488" t="s">
        <v>625</v>
      </c>
      <c r="C11" s="491">
        <v>15508.529999999999</v>
      </c>
      <c r="D11" s="491">
        <v>102</v>
      </c>
      <c r="E11" s="491">
        <v>13975.22</v>
      </c>
      <c r="F11" s="564">
        <v>0.90113118393555036</v>
      </c>
      <c r="G11" s="491">
        <v>88</v>
      </c>
      <c r="H11" s="564">
        <v>0.86274509803921573</v>
      </c>
      <c r="I11" s="491">
        <v>1533.31</v>
      </c>
      <c r="J11" s="564">
        <v>9.8868816064449694E-2</v>
      </c>
      <c r="K11" s="491">
        <v>14</v>
      </c>
      <c r="L11" s="564">
        <v>0.13725490196078433</v>
      </c>
      <c r="M11" s="491" t="s">
        <v>546</v>
      </c>
      <c r="N11" s="150"/>
    </row>
    <row r="12" spans="1:14" ht="14.45" customHeight="1" x14ac:dyDescent="0.2">
      <c r="A12" s="487" t="s">
        <v>538</v>
      </c>
      <c r="B12" s="488" t="s">
        <v>538</v>
      </c>
      <c r="C12" s="491" t="s">
        <v>538</v>
      </c>
      <c r="D12" s="491" t="s">
        <v>538</v>
      </c>
      <c r="E12" s="491" t="s">
        <v>538</v>
      </c>
      <c r="F12" s="564" t="s">
        <v>538</v>
      </c>
      <c r="G12" s="491" t="s">
        <v>538</v>
      </c>
      <c r="H12" s="564" t="s">
        <v>538</v>
      </c>
      <c r="I12" s="491" t="s">
        <v>538</v>
      </c>
      <c r="J12" s="564" t="s">
        <v>538</v>
      </c>
      <c r="K12" s="491" t="s">
        <v>538</v>
      </c>
      <c r="L12" s="564" t="s">
        <v>538</v>
      </c>
      <c r="M12" s="491" t="s">
        <v>547</v>
      </c>
      <c r="N12" s="150"/>
    </row>
    <row r="13" spans="1:14" ht="14.45" customHeight="1" x14ac:dyDescent="0.2">
      <c r="A13" s="487" t="s">
        <v>536</v>
      </c>
      <c r="B13" s="488" t="s">
        <v>626</v>
      </c>
      <c r="C13" s="491">
        <v>15508.529999999999</v>
      </c>
      <c r="D13" s="491">
        <v>102</v>
      </c>
      <c r="E13" s="491">
        <v>13975.22</v>
      </c>
      <c r="F13" s="564">
        <v>0.90113118393555036</v>
      </c>
      <c r="G13" s="491">
        <v>88</v>
      </c>
      <c r="H13" s="564">
        <v>0.86274509803921573</v>
      </c>
      <c r="I13" s="491">
        <v>1533.31</v>
      </c>
      <c r="J13" s="564">
        <v>9.8868816064449694E-2</v>
      </c>
      <c r="K13" s="491">
        <v>14</v>
      </c>
      <c r="L13" s="564">
        <v>0.13725490196078433</v>
      </c>
      <c r="M13" s="491" t="s">
        <v>542</v>
      </c>
      <c r="N13" s="150"/>
    </row>
    <row r="14" spans="1:14" ht="14.45" customHeight="1" x14ac:dyDescent="0.2">
      <c r="A14" s="565" t="s">
        <v>247</v>
      </c>
    </row>
    <row r="15" spans="1:14" ht="14.45" customHeight="1" x14ac:dyDescent="0.2">
      <c r="A15" s="566" t="s">
        <v>627</v>
      </c>
    </row>
    <row r="16" spans="1:14" ht="14.45" customHeight="1" x14ac:dyDescent="0.2">
      <c r="A16" s="565" t="s">
        <v>628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7258F6BD-7A26-48E8-8EEF-943E96C26AF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7" t="s">
        <v>629</v>
      </c>
      <c r="B5" s="558">
        <v>1464.62</v>
      </c>
      <c r="C5" s="501">
        <v>1</v>
      </c>
      <c r="D5" s="571">
        <v>2</v>
      </c>
      <c r="E5" s="574" t="s">
        <v>629</v>
      </c>
      <c r="F5" s="558">
        <v>1464.62</v>
      </c>
      <c r="G5" s="526">
        <v>1</v>
      </c>
      <c r="H5" s="505">
        <v>2</v>
      </c>
      <c r="I5" s="549">
        <v>1</v>
      </c>
      <c r="J5" s="577"/>
      <c r="K5" s="526">
        <v>0</v>
      </c>
      <c r="L5" s="505"/>
      <c r="M5" s="549">
        <v>0</v>
      </c>
    </row>
    <row r="6" spans="1:13" ht="14.45" customHeight="1" x14ac:dyDescent="0.2">
      <c r="A6" s="568" t="s">
        <v>630</v>
      </c>
      <c r="B6" s="559">
        <v>5303.7699999999995</v>
      </c>
      <c r="C6" s="508">
        <v>1</v>
      </c>
      <c r="D6" s="572">
        <v>23</v>
      </c>
      <c r="E6" s="575" t="s">
        <v>630</v>
      </c>
      <c r="F6" s="559">
        <v>5022.3999999999996</v>
      </c>
      <c r="G6" s="534">
        <v>0.9469490569915362</v>
      </c>
      <c r="H6" s="512">
        <v>20</v>
      </c>
      <c r="I6" s="550">
        <v>0.86956521739130432</v>
      </c>
      <c r="J6" s="578">
        <v>281.37</v>
      </c>
      <c r="K6" s="534">
        <v>5.3050943008463795E-2</v>
      </c>
      <c r="L6" s="512">
        <v>3</v>
      </c>
      <c r="M6" s="550">
        <v>0.13043478260869565</v>
      </c>
    </row>
    <row r="7" spans="1:13" ht="14.45" customHeight="1" x14ac:dyDescent="0.2">
      <c r="A7" s="568" t="s">
        <v>631</v>
      </c>
      <c r="B7" s="559">
        <v>1166.4799999999998</v>
      </c>
      <c r="C7" s="508">
        <v>1</v>
      </c>
      <c r="D7" s="572">
        <v>11</v>
      </c>
      <c r="E7" s="575" t="s">
        <v>631</v>
      </c>
      <c r="F7" s="559">
        <v>325.58999999999997</v>
      </c>
      <c r="G7" s="534">
        <v>0.27912180234551814</v>
      </c>
      <c r="H7" s="512">
        <v>4</v>
      </c>
      <c r="I7" s="550">
        <v>0.36363636363636365</v>
      </c>
      <c r="J7" s="578">
        <v>840.88999999999987</v>
      </c>
      <c r="K7" s="534">
        <v>0.72087819765448191</v>
      </c>
      <c r="L7" s="512">
        <v>7</v>
      </c>
      <c r="M7" s="550">
        <v>0.63636363636363635</v>
      </c>
    </row>
    <row r="8" spans="1:13" ht="14.45" customHeight="1" x14ac:dyDescent="0.2">
      <c r="A8" s="568" t="s">
        <v>632</v>
      </c>
      <c r="B8" s="559">
        <v>666.6</v>
      </c>
      <c r="C8" s="508">
        <v>1</v>
      </c>
      <c r="D8" s="572">
        <v>5</v>
      </c>
      <c r="E8" s="575" t="s">
        <v>632</v>
      </c>
      <c r="F8" s="559">
        <v>666.6</v>
      </c>
      <c r="G8" s="534">
        <v>1</v>
      </c>
      <c r="H8" s="512">
        <v>5</v>
      </c>
      <c r="I8" s="550">
        <v>1</v>
      </c>
      <c r="J8" s="578"/>
      <c r="K8" s="534">
        <v>0</v>
      </c>
      <c r="L8" s="512"/>
      <c r="M8" s="550">
        <v>0</v>
      </c>
    </row>
    <row r="9" spans="1:13" ht="14.45" customHeight="1" x14ac:dyDescent="0.2">
      <c r="A9" s="568" t="s">
        <v>633</v>
      </c>
      <c r="B9" s="559">
        <v>107.27</v>
      </c>
      <c r="C9" s="508">
        <v>1</v>
      </c>
      <c r="D9" s="572">
        <v>1</v>
      </c>
      <c r="E9" s="575" t="s">
        <v>633</v>
      </c>
      <c r="F9" s="559">
        <v>107.27</v>
      </c>
      <c r="G9" s="534">
        <v>1</v>
      </c>
      <c r="H9" s="512">
        <v>1</v>
      </c>
      <c r="I9" s="550">
        <v>1</v>
      </c>
      <c r="J9" s="578"/>
      <c r="K9" s="534">
        <v>0</v>
      </c>
      <c r="L9" s="512"/>
      <c r="M9" s="550">
        <v>0</v>
      </c>
    </row>
    <row r="10" spans="1:13" ht="14.45" customHeight="1" x14ac:dyDescent="0.2">
      <c r="A10" s="568" t="s">
        <v>634</v>
      </c>
      <c r="B10" s="559">
        <v>1948.7299999999996</v>
      </c>
      <c r="C10" s="508">
        <v>1</v>
      </c>
      <c r="D10" s="572">
        <v>29</v>
      </c>
      <c r="E10" s="575" t="s">
        <v>634</v>
      </c>
      <c r="F10" s="559">
        <v>1537.6799999999996</v>
      </c>
      <c r="G10" s="534">
        <v>0.7890677518178506</v>
      </c>
      <c r="H10" s="512">
        <v>25</v>
      </c>
      <c r="I10" s="550">
        <v>0.86206896551724133</v>
      </c>
      <c r="J10" s="578">
        <v>411.05000000000007</v>
      </c>
      <c r="K10" s="534">
        <v>0.21093224818214948</v>
      </c>
      <c r="L10" s="512">
        <v>4</v>
      </c>
      <c r="M10" s="550">
        <v>0.13793103448275862</v>
      </c>
    </row>
    <row r="11" spans="1:13" ht="14.45" customHeight="1" thickBot="1" x14ac:dyDescent="0.25">
      <c r="A11" s="569" t="s">
        <v>635</v>
      </c>
      <c r="B11" s="560">
        <v>4851.0600000000004</v>
      </c>
      <c r="C11" s="515">
        <v>1</v>
      </c>
      <c r="D11" s="573">
        <v>31</v>
      </c>
      <c r="E11" s="576" t="s">
        <v>635</v>
      </c>
      <c r="F11" s="560">
        <v>4851.0600000000004</v>
      </c>
      <c r="G11" s="527">
        <v>1</v>
      </c>
      <c r="H11" s="519">
        <v>31</v>
      </c>
      <c r="I11" s="551">
        <v>1</v>
      </c>
      <c r="J11" s="579"/>
      <c r="K11" s="527">
        <v>0</v>
      </c>
      <c r="L11" s="519"/>
      <c r="M11" s="551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E49F877-17AD-4607-B9DE-420E4579601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896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15508.530000000004</v>
      </c>
      <c r="N3" s="66">
        <f>SUBTOTAL(9,N7:N1048576)</f>
        <v>140</v>
      </c>
      <c r="O3" s="66">
        <f>SUBTOTAL(9,O7:O1048576)</f>
        <v>102</v>
      </c>
      <c r="P3" s="66">
        <f>SUBTOTAL(9,P7:P1048576)</f>
        <v>13975.220000000003</v>
      </c>
      <c r="Q3" s="67">
        <f>IF(M3=0,0,P3/M3)</f>
        <v>0.90113118393555025</v>
      </c>
      <c r="R3" s="66">
        <f>SUBTOTAL(9,R7:R1048576)</f>
        <v>121</v>
      </c>
      <c r="S3" s="67">
        <f>IF(N3=0,0,R3/N3)</f>
        <v>0.86428571428571432</v>
      </c>
      <c r="T3" s="66">
        <f>SUBTOTAL(9,T7:T1048576)</f>
        <v>88</v>
      </c>
      <c r="U3" s="68">
        <f>IF(O3=0,0,T3/O3)</f>
        <v>0.86274509803921573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35</v>
      </c>
      <c r="B7" s="586" t="s">
        <v>622</v>
      </c>
      <c r="C7" s="586" t="s">
        <v>624</v>
      </c>
      <c r="D7" s="587" t="s">
        <v>895</v>
      </c>
      <c r="E7" s="588" t="s">
        <v>630</v>
      </c>
      <c r="F7" s="586" t="s">
        <v>623</v>
      </c>
      <c r="G7" s="586" t="s">
        <v>636</v>
      </c>
      <c r="H7" s="586" t="s">
        <v>573</v>
      </c>
      <c r="I7" s="586" t="s">
        <v>637</v>
      </c>
      <c r="J7" s="586" t="s">
        <v>638</v>
      </c>
      <c r="K7" s="586" t="s">
        <v>639</v>
      </c>
      <c r="L7" s="589">
        <v>72.55</v>
      </c>
      <c r="M7" s="589">
        <v>72.55</v>
      </c>
      <c r="N7" s="586">
        <v>1</v>
      </c>
      <c r="O7" s="590">
        <v>1</v>
      </c>
      <c r="P7" s="589">
        <v>72.55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5" customHeight="1" x14ac:dyDescent="0.2">
      <c r="A8" s="592">
        <v>35</v>
      </c>
      <c r="B8" s="593" t="s">
        <v>622</v>
      </c>
      <c r="C8" s="593" t="s">
        <v>624</v>
      </c>
      <c r="D8" s="594" t="s">
        <v>895</v>
      </c>
      <c r="E8" s="595" t="s">
        <v>630</v>
      </c>
      <c r="F8" s="593" t="s">
        <v>623</v>
      </c>
      <c r="G8" s="593" t="s">
        <v>640</v>
      </c>
      <c r="H8" s="593" t="s">
        <v>538</v>
      </c>
      <c r="I8" s="593" t="s">
        <v>641</v>
      </c>
      <c r="J8" s="593" t="s">
        <v>642</v>
      </c>
      <c r="K8" s="593" t="s">
        <v>643</v>
      </c>
      <c r="L8" s="596">
        <v>126.57</v>
      </c>
      <c r="M8" s="596">
        <v>253.14</v>
      </c>
      <c r="N8" s="593">
        <v>2</v>
      </c>
      <c r="O8" s="597">
        <v>0.5</v>
      </c>
      <c r="P8" s="596">
        <v>253.14</v>
      </c>
      <c r="Q8" s="598">
        <v>1</v>
      </c>
      <c r="R8" s="593">
        <v>2</v>
      </c>
      <c r="S8" s="598">
        <v>1</v>
      </c>
      <c r="T8" s="597">
        <v>0.5</v>
      </c>
      <c r="U8" s="599">
        <v>1</v>
      </c>
    </row>
    <row r="9" spans="1:21" ht="14.45" customHeight="1" x14ac:dyDescent="0.2">
      <c r="A9" s="592">
        <v>35</v>
      </c>
      <c r="B9" s="593" t="s">
        <v>622</v>
      </c>
      <c r="C9" s="593" t="s">
        <v>624</v>
      </c>
      <c r="D9" s="594" t="s">
        <v>895</v>
      </c>
      <c r="E9" s="595" t="s">
        <v>630</v>
      </c>
      <c r="F9" s="593" t="s">
        <v>623</v>
      </c>
      <c r="G9" s="593" t="s">
        <v>640</v>
      </c>
      <c r="H9" s="593" t="s">
        <v>538</v>
      </c>
      <c r="I9" s="593" t="s">
        <v>644</v>
      </c>
      <c r="J9" s="593" t="s">
        <v>642</v>
      </c>
      <c r="K9" s="593" t="s">
        <v>645</v>
      </c>
      <c r="L9" s="596">
        <v>168.77</v>
      </c>
      <c r="M9" s="596">
        <v>1012.62</v>
      </c>
      <c r="N9" s="593">
        <v>6</v>
      </c>
      <c r="O9" s="597">
        <v>3.5</v>
      </c>
      <c r="P9" s="596">
        <v>843.85</v>
      </c>
      <c r="Q9" s="598">
        <v>0.83333333333333337</v>
      </c>
      <c r="R9" s="593">
        <v>5</v>
      </c>
      <c r="S9" s="598">
        <v>0.83333333333333337</v>
      </c>
      <c r="T9" s="597">
        <v>3</v>
      </c>
      <c r="U9" s="599">
        <v>0.8571428571428571</v>
      </c>
    </row>
    <row r="10" spans="1:21" ht="14.45" customHeight="1" x14ac:dyDescent="0.2">
      <c r="A10" s="592">
        <v>35</v>
      </c>
      <c r="B10" s="593" t="s">
        <v>622</v>
      </c>
      <c r="C10" s="593" t="s">
        <v>624</v>
      </c>
      <c r="D10" s="594" t="s">
        <v>895</v>
      </c>
      <c r="E10" s="595" t="s">
        <v>630</v>
      </c>
      <c r="F10" s="593" t="s">
        <v>623</v>
      </c>
      <c r="G10" s="593" t="s">
        <v>646</v>
      </c>
      <c r="H10" s="593" t="s">
        <v>538</v>
      </c>
      <c r="I10" s="593" t="s">
        <v>647</v>
      </c>
      <c r="J10" s="593" t="s">
        <v>648</v>
      </c>
      <c r="K10" s="593" t="s">
        <v>649</v>
      </c>
      <c r="L10" s="596">
        <v>100.91</v>
      </c>
      <c r="M10" s="596">
        <v>201.82</v>
      </c>
      <c r="N10" s="593">
        <v>2</v>
      </c>
      <c r="O10" s="597">
        <v>1.5</v>
      </c>
      <c r="P10" s="596">
        <v>201.82</v>
      </c>
      <c r="Q10" s="598">
        <v>1</v>
      </c>
      <c r="R10" s="593">
        <v>2</v>
      </c>
      <c r="S10" s="598">
        <v>1</v>
      </c>
      <c r="T10" s="597">
        <v>1.5</v>
      </c>
      <c r="U10" s="599">
        <v>1</v>
      </c>
    </row>
    <row r="11" spans="1:21" ht="14.45" customHeight="1" x14ac:dyDescent="0.2">
      <c r="A11" s="592">
        <v>35</v>
      </c>
      <c r="B11" s="593" t="s">
        <v>622</v>
      </c>
      <c r="C11" s="593" t="s">
        <v>624</v>
      </c>
      <c r="D11" s="594" t="s">
        <v>895</v>
      </c>
      <c r="E11" s="595" t="s">
        <v>630</v>
      </c>
      <c r="F11" s="593" t="s">
        <v>623</v>
      </c>
      <c r="G11" s="593" t="s">
        <v>650</v>
      </c>
      <c r="H11" s="593" t="s">
        <v>573</v>
      </c>
      <c r="I11" s="593" t="s">
        <v>651</v>
      </c>
      <c r="J11" s="593" t="s">
        <v>652</v>
      </c>
      <c r="K11" s="593" t="s">
        <v>653</v>
      </c>
      <c r="L11" s="596">
        <v>170.52</v>
      </c>
      <c r="M11" s="596">
        <v>341.04</v>
      </c>
      <c r="N11" s="593">
        <v>2</v>
      </c>
      <c r="O11" s="597">
        <v>1</v>
      </c>
      <c r="P11" s="596">
        <v>341.04</v>
      </c>
      <c r="Q11" s="598">
        <v>1</v>
      </c>
      <c r="R11" s="593">
        <v>2</v>
      </c>
      <c r="S11" s="598">
        <v>1</v>
      </c>
      <c r="T11" s="597">
        <v>1</v>
      </c>
      <c r="U11" s="599">
        <v>1</v>
      </c>
    </row>
    <row r="12" spans="1:21" ht="14.45" customHeight="1" x14ac:dyDescent="0.2">
      <c r="A12" s="592">
        <v>35</v>
      </c>
      <c r="B12" s="593" t="s">
        <v>622</v>
      </c>
      <c r="C12" s="593" t="s">
        <v>624</v>
      </c>
      <c r="D12" s="594" t="s">
        <v>895</v>
      </c>
      <c r="E12" s="595" t="s">
        <v>630</v>
      </c>
      <c r="F12" s="593" t="s">
        <v>623</v>
      </c>
      <c r="G12" s="593" t="s">
        <v>654</v>
      </c>
      <c r="H12" s="593" t="s">
        <v>573</v>
      </c>
      <c r="I12" s="593" t="s">
        <v>655</v>
      </c>
      <c r="J12" s="593" t="s">
        <v>656</v>
      </c>
      <c r="K12" s="593" t="s">
        <v>657</v>
      </c>
      <c r="L12" s="596">
        <v>176.32</v>
      </c>
      <c r="M12" s="596">
        <v>176.32</v>
      </c>
      <c r="N12" s="593">
        <v>1</v>
      </c>
      <c r="O12" s="597">
        <v>1</v>
      </c>
      <c r="P12" s="596">
        <v>176.32</v>
      </c>
      <c r="Q12" s="598">
        <v>1</v>
      </c>
      <c r="R12" s="593">
        <v>1</v>
      </c>
      <c r="S12" s="598">
        <v>1</v>
      </c>
      <c r="T12" s="597">
        <v>1</v>
      </c>
      <c r="U12" s="599">
        <v>1</v>
      </c>
    </row>
    <row r="13" spans="1:21" ht="14.45" customHeight="1" x14ac:dyDescent="0.2">
      <c r="A13" s="592">
        <v>35</v>
      </c>
      <c r="B13" s="593" t="s">
        <v>622</v>
      </c>
      <c r="C13" s="593" t="s">
        <v>624</v>
      </c>
      <c r="D13" s="594" t="s">
        <v>895</v>
      </c>
      <c r="E13" s="595" t="s">
        <v>630</v>
      </c>
      <c r="F13" s="593" t="s">
        <v>623</v>
      </c>
      <c r="G13" s="593" t="s">
        <v>658</v>
      </c>
      <c r="H13" s="593" t="s">
        <v>538</v>
      </c>
      <c r="I13" s="593" t="s">
        <v>659</v>
      </c>
      <c r="J13" s="593" t="s">
        <v>660</v>
      </c>
      <c r="K13" s="593" t="s">
        <v>661</v>
      </c>
      <c r="L13" s="596">
        <v>0</v>
      </c>
      <c r="M13" s="596">
        <v>0</v>
      </c>
      <c r="N13" s="593">
        <v>1</v>
      </c>
      <c r="O13" s="597">
        <v>0.5</v>
      </c>
      <c r="P13" s="596">
        <v>0</v>
      </c>
      <c r="Q13" s="598"/>
      <c r="R13" s="593">
        <v>1</v>
      </c>
      <c r="S13" s="598">
        <v>1</v>
      </c>
      <c r="T13" s="597">
        <v>0.5</v>
      </c>
      <c r="U13" s="599">
        <v>1</v>
      </c>
    </row>
    <row r="14" spans="1:21" ht="14.45" customHeight="1" x14ac:dyDescent="0.2">
      <c r="A14" s="592">
        <v>35</v>
      </c>
      <c r="B14" s="593" t="s">
        <v>622</v>
      </c>
      <c r="C14" s="593" t="s">
        <v>624</v>
      </c>
      <c r="D14" s="594" t="s">
        <v>895</v>
      </c>
      <c r="E14" s="595" t="s">
        <v>630</v>
      </c>
      <c r="F14" s="593" t="s">
        <v>623</v>
      </c>
      <c r="G14" s="593" t="s">
        <v>662</v>
      </c>
      <c r="H14" s="593" t="s">
        <v>538</v>
      </c>
      <c r="I14" s="593" t="s">
        <v>663</v>
      </c>
      <c r="J14" s="593" t="s">
        <v>664</v>
      </c>
      <c r="K14" s="593" t="s">
        <v>665</v>
      </c>
      <c r="L14" s="596">
        <v>182.22</v>
      </c>
      <c r="M14" s="596">
        <v>364.44</v>
      </c>
      <c r="N14" s="593">
        <v>2</v>
      </c>
      <c r="O14" s="597">
        <v>1.5</v>
      </c>
      <c r="P14" s="596">
        <v>364.44</v>
      </c>
      <c r="Q14" s="598">
        <v>1</v>
      </c>
      <c r="R14" s="593">
        <v>2</v>
      </c>
      <c r="S14" s="598">
        <v>1</v>
      </c>
      <c r="T14" s="597">
        <v>1.5</v>
      </c>
      <c r="U14" s="599">
        <v>1</v>
      </c>
    </row>
    <row r="15" spans="1:21" ht="14.45" customHeight="1" x14ac:dyDescent="0.2">
      <c r="A15" s="592">
        <v>35</v>
      </c>
      <c r="B15" s="593" t="s">
        <v>622</v>
      </c>
      <c r="C15" s="593" t="s">
        <v>624</v>
      </c>
      <c r="D15" s="594" t="s">
        <v>895</v>
      </c>
      <c r="E15" s="595" t="s">
        <v>630</v>
      </c>
      <c r="F15" s="593" t="s">
        <v>623</v>
      </c>
      <c r="G15" s="593" t="s">
        <v>662</v>
      </c>
      <c r="H15" s="593" t="s">
        <v>538</v>
      </c>
      <c r="I15" s="593" t="s">
        <v>666</v>
      </c>
      <c r="J15" s="593" t="s">
        <v>664</v>
      </c>
      <c r="K15" s="593" t="s">
        <v>665</v>
      </c>
      <c r="L15" s="596">
        <v>182.22</v>
      </c>
      <c r="M15" s="596">
        <v>364.44</v>
      </c>
      <c r="N15" s="593">
        <v>2</v>
      </c>
      <c r="O15" s="597">
        <v>1.5</v>
      </c>
      <c r="P15" s="596">
        <v>364.44</v>
      </c>
      <c r="Q15" s="598">
        <v>1</v>
      </c>
      <c r="R15" s="593">
        <v>2</v>
      </c>
      <c r="S15" s="598">
        <v>1</v>
      </c>
      <c r="T15" s="597">
        <v>1.5</v>
      </c>
      <c r="U15" s="599">
        <v>1</v>
      </c>
    </row>
    <row r="16" spans="1:21" ht="14.45" customHeight="1" x14ac:dyDescent="0.2">
      <c r="A16" s="592">
        <v>35</v>
      </c>
      <c r="B16" s="593" t="s">
        <v>622</v>
      </c>
      <c r="C16" s="593" t="s">
        <v>624</v>
      </c>
      <c r="D16" s="594" t="s">
        <v>895</v>
      </c>
      <c r="E16" s="595" t="s">
        <v>630</v>
      </c>
      <c r="F16" s="593" t="s">
        <v>623</v>
      </c>
      <c r="G16" s="593" t="s">
        <v>667</v>
      </c>
      <c r="H16" s="593" t="s">
        <v>538</v>
      </c>
      <c r="I16" s="593" t="s">
        <v>668</v>
      </c>
      <c r="J16" s="593" t="s">
        <v>669</v>
      </c>
      <c r="K16" s="593" t="s">
        <v>670</v>
      </c>
      <c r="L16" s="596">
        <v>89.91</v>
      </c>
      <c r="M16" s="596">
        <v>89.91</v>
      </c>
      <c r="N16" s="593">
        <v>1</v>
      </c>
      <c r="O16" s="597">
        <v>1</v>
      </c>
      <c r="P16" s="596">
        <v>89.91</v>
      </c>
      <c r="Q16" s="598">
        <v>1</v>
      </c>
      <c r="R16" s="593">
        <v>1</v>
      </c>
      <c r="S16" s="598">
        <v>1</v>
      </c>
      <c r="T16" s="597">
        <v>1</v>
      </c>
      <c r="U16" s="599">
        <v>1</v>
      </c>
    </row>
    <row r="17" spans="1:21" ht="14.45" customHeight="1" x14ac:dyDescent="0.2">
      <c r="A17" s="592">
        <v>35</v>
      </c>
      <c r="B17" s="593" t="s">
        <v>622</v>
      </c>
      <c r="C17" s="593" t="s">
        <v>624</v>
      </c>
      <c r="D17" s="594" t="s">
        <v>895</v>
      </c>
      <c r="E17" s="595" t="s">
        <v>630</v>
      </c>
      <c r="F17" s="593" t="s">
        <v>623</v>
      </c>
      <c r="G17" s="593" t="s">
        <v>671</v>
      </c>
      <c r="H17" s="593" t="s">
        <v>538</v>
      </c>
      <c r="I17" s="593" t="s">
        <v>672</v>
      </c>
      <c r="J17" s="593" t="s">
        <v>673</v>
      </c>
      <c r="K17" s="593" t="s">
        <v>674</v>
      </c>
      <c r="L17" s="596">
        <v>38.5</v>
      </c>
      <c r="M17" s="596">
        <v>77</v>
      </c>
      <c r="N17" s="593">
        <v>2</v>
      </c>
      <c r="O17" s="597">
        <v>2</v>
      </c>
      <c r="P17" s="596">
        <v>77</v>
      </c>
      <c r="Q17" s="598">
        <v>1</v>
      </c>
      <c r="R17" s="593">
        <v>2</v>
      </c>
      <c r="S17" s="598">
        <v>1</v>
      </c>
      <c r="T17" s="597">
        <v>2</v>
      </c>
      <c r="U17" s="599">
        <v>1</v>
      </c>
    </row>
    <row r="18" spans="1:21" ht="14.45" customHeight="1" x14ac:dyDescent="0.2">
      <c r="A18" s="592">
        <v>35</v>
      </c>
      <c r="B18" s="593" t="s">
        <v>622</v>
      </c>
      <c r="C18" s="593" t="s">
        <v>624</v>
      </c>
      <c r="D18" s="594" t="s">
        <v>895</v>
      </c>
      <c r="E18" s="595" t="s">
        <v>630</v>
      </c>
      <c r="F18" s="593" t="s">
        <v>623</v>
      </c>
      <c r="G18" s="593" t="s">
        <v>675</v>
      </c>
      <c r="H18" s="593" t="s">
        <v>538</v>
      </c>
      <c r="I18" s="593" t="s">
        <v>676</v>
      </c>
      <c r="J18" s="593" t="s">
        <v>677</v>
      </c>
      <c r="K18" s="593" t="s">
        <v>678</v>
      </c>
      <c r="L18" s="596">
        <v>0</v>
      </c>
      <c r="M18" s="596">
        <v>0</v>
      </c>
      <c r="N18" s="593">
        <v>2</v>
      </c>
      <c r="O18" s="597">
        <v>1</v>
      </c>
      <c r="P18" s="596"/>
      <c r="Q18" s="598"/>
      <c r="R18" s="593"/>
      <c r="S18" s="598">
        <v>0</v>
      </c>
      <c r="T18" s="597"/>
      <c r="U18" s="599">
        <v>0</v>
      </c>
    </row>
    <row r="19" spans="1:21" ht="14.45" customHeight="1" x14ac:dyDescent="0.2">
      <c r="A19" s="592">
        <v>35</v>
      </c>
      <c r="B19" s="593" t="s">
        <v>622</v>
      </c>
      <c r="C19" s="593" t="s">
        <v>624</v>
      </c>
      <c r="D19" s="594" t="s">
        <v>895</v>
      </c>
      <c r="E19" s="595" t="s">
        <v>630</v>
      </c>
      <c r="F19" s="593" t="s">
        <v>623</v>
      </c>
      <c r="G19" s="593" t="s">
        <v>679</v>
      </c>
      <c r="H19" s="593" t="s">
        <v>538</v>
      </c>
      <c r="I19" s="593" t="s">
        <v>680</v>
      </c>
      <c r="J19" s="593" t="s">
        <v>681</v>
      </c>
      <c r="K19" s="593" t="s">
        <v>682</v>
      </c>
      <c r="L19" s="596">
        <v>168.9</v>
      </c>
      <c r="M19" s="596">
        <v>168.9</v>
      </c>
      <c r="N19" s="593">
        <v>1</v>
      </c>
      <c r="O19" s="597">
        <v>0.5</v>
      </c>
      <c r="P19" s="596">
        <v>168.9</v>
      </c>
      <c r="Q19" s="598">
        <v>1</v>
      </c>
      <c r="R19" s="593">
        <v>1</v>
      </c>
      <c r="S19" s="598">
        <v>1</v>
      </c>
      <c r="T19" s="597">
        <v>0.5</v>
      </c>
      <c r="U19" s="599">
        <v>1</v>
      </c>
    </row>
    <row r="20" spans="1:21" ht="14.45" customHeight="1" x14ac:dyDescent="0.2">
      <c r="A20" s="592">
        <v>35</v>
      </c>
      <c r="B20" s="593" t="s">
        <v>622</v>
      </c>
      <c r="C20" s="593" t="s">
        <v>624</v>
      </c>
      <c r="D20" s="594" t="s">
        <v>895</v>
      </c>
      <c r="E20" s="595" t="s">
        <v>630</v>
      </c>
      <c r="F20" s="593" t="s">
        <v>623</v>
      </c>
      <c r="G20" s="593" t="s">
        <v>679</v>
      </c>
      <c r="H20" s="593" t="s">
        <v>538</v>
      </c>
      <c r="I20" s="593" t="s">
        <v>683</v>
      </c>
      <c r="J20" s="593" t="s">
        <v>681</v>
      </c>
      <c r="K20" s="593" t="s">
        <v>684</v>
      </c>
      <c r="L20" s="596">
        <v>168.9</v>
      </c>
      <c r="M20" s="596">
        <v>168.9</v>
      </c>
      <c r="N20" s="593">
        <v>1</v>
      </c>
      <c r="O20" s="597">
        <v>0.5</v>
      </c>
      <c r="P20" s="596">
        <v>168.9</v>
      </c>
      <c r="Q20" s="598">
        <v>1</v>
      </c>
      <c r="R20" s="593">
        <v>1</v>
      </c>
      <c r="S20" s="598">
        <v>1</v>
      </c>
      <c r="T20" s="597">
        <v>0.5</v>
      </c>
      <c r="U20" s="599">
        <v>1</v>
      </c>
    </row>
    <row r="21" spans="1:21" ht="14.45" customHeight="1" x14ac:dyDescent="0.2">
      <c r="A21" s="592">
        <v>35</v>
      </c>
      <c r="B21" s="593" t="s">
        <v>622</v>
      </c>
      <c r="C21" s="593" t="s">
        <v>624</v>
      </c>
      <c r="D21" s="594" t="s">
        <v>895</v>
      </c>
      <c r="E21" s="595" t="s">
        <v>630</v>
      </c>
      <c r="F21" s="593" t="s">
        <v>623</v>
      </c>
      <c r="G21" s="593" t="s">
        <v>679</v>
      </c>
      <c r="H21" s="593" t="s">
        <v>538</v>
      </c>
      <c r="I21" s="593" t="s">
        <v>685</v>
      </c>
      <c r="J21" s="593" t="s">
        <v>681</v>
      </c>
      <c r="K21" s="593" t="s">
        <v>686</v>
      </c>
      <c r="L21" s="596">
        <v>112.6</v>
      </c>
      <c r="M21" s="596">
        <v>112.6</v>
      </c>
      <c r="N21" s="593">
        <v>1</v>
      </c>
      <c r="O21" s="597">
        <v>0.5</v>
      </c>
      <c r="P21" s="596"/>
      <c r="Q21" s="598">
        <v>0</v>
      </c>
      <c r="R21" s="593"/>
      <c r="S21" s="598">
        <v>0</v>
      </c>
      <c r="T21" s="597"/>
      <c r="U21" s="599">
        <v>0</v>
      </c>
    </row>
    <row r="22" spans="1:21" ht="14.45" customHeight="1" x14ac:dyDescent="0.2">
      <c r="A22" s="592">
        <v>35</v>
      </c>
      <c r="B22" s="593" t="s">
        <v>622</v>
      </c>
      <c r="C22" s="593" t="s">
        <v>624</v>
      </c>
      <c r="D22" s="594" t="s">
        <v>895</v>
      </c>
      <c r="E22" s="595" t="s">
        <v>630</v>
      </c>
      <c r="F22" s="593" t="s">
        <v>623</v>
      </c>
      <c r="G22" s="593" t="s">
        <v>687</v>
      </c>
      <c r="H22" s="593" t="s">
        <v>538</v>
      </c>
      <c r="I22" s="593" t="s">
        <v>688</v>
      </c>
      <c r="J22" s="593" t="s">
        <v>557</v>
      </c>
      <c r="K22" s="593" t="s">
        <v>689</v>
      </c>
      <c r="L22" s="596">
        <v>127.91</v>
      </c>
      <c r="M22" s="596">
        <v>127.91</v>
      </c>
      <c r="N22" s="593">
        <v>1</v>
      </c>
      <c r="O22" s="597">
        <v>1</v>
      </c>
      <c r="P22" s="596">
        <v>127.91</v>
      </c>
      <c r="Q22" s="598">
        <v>1</v>
      </c>
      <c r="R22" s="593">
        <v>1</v>
      </c>
      <c r="S22" s="598">
        <v>1</v>
      </c>
      <c r="T22" s="597">
        <v>1</v>
      </c>
      <c r="U22" s="599">
        <v>1</v>
      </c>
    </row>
    <row r="23" spans="1:21" ht="14.45" customHeight="1" x14ac:dyDescent="0.2">
      <c r="A23" s="592">
        <v>35</v>
      </c>
      <c r="B23" s="593" t="s">
        <v>622</v>
      </c>
      <c r="C23" s="593" t="s">
        <v>624</v>
      </c>
      <c r="D23" s="594" t="s">
        <v>895</v>
      </c>
      <c r="E23" s="595" t="s">
        <v>630</v>
      </c>
      <c r="F23" s="593" t="s">
        <v>623</v>
      </c>
      <c r="G23" s="593" t="s">
        <v>687</v>
      </c>
      <c r="H23" s="593" t="s">
        <v>538</v>
      </c>
      <c r="I23" s="593" t="s">
        <v>690</v>
      </c>
      <c r="J23" s="593" t="s">
        <v>691</v>
      </c>
      <c r="K23" s="593" t="s">
        <v>692</v>
      </c>
      <c r="L23" s="596">
        <v>95.71</v>
      </c>
      <c r="M23" s="596">
        <v>191.42</v>
      </c>
      <c r="N23" s="593">
        <v>2</v>
      </c>
      <c r="O23" s="597">
        <v>0.5</v>
      </c>
      <c r="P23" s="596">
        <v>191.42</v>
      </c>
      <c r="Q23" s="598">
        <v>1</v>
      </c>
      <c r="R23" s="593">
        <v>2</v>
      </c>
      <c r="S23" s="598">
        <v>1</v>
      </c>
      <c r="T23" s="597">
        <v>0.5</v>
      </c>
      <c r="U23" s="599">
        <v>1</v>
      </c>
    </row>
    <row r="24" spans="1:21" ht="14.45" customHeight="1" x14ac:dyDescent="0.2">
      <c r="A24" s="592">
        <v>35</v>
      </c>
      <c r="B24" s="593" t="s">
        <v>622</v>
      </c>
      <c r="C24" s="593" t="s">
        <v>624</v>
      </c>
      <c r="D24" s="594" t="s">
        <v>895</v>
      </c>
      <c r="E24" s="595" t="s">
        <v>630</v>
      </c>
      <c r="F24" s="593" t="s">
        <v>623</v>
      </c>
      <c r="G24" s="593" t="s">
        <v>693</v>
      </c>
      <c r="H24" s="593" t="s">
        <v>538</v>
      </c>
      <c r="I24" s="593" t="s">
        <v>694</v>
      </c>
      <c r="J24" s="593" t="s">
        <v>695</v>
      </c>
      <c r="K24" s="593" t="s">
        <v>696</v>
      </c>
      <c r="L24" s="596">
        <v>0</v>
      </c>
      <c r="M24" s="596">
        <v>0</v>
      </c>
      <c r="N24" s="593">
        <v>1</v>
      </c>
      <c r="O24" s="597">
        <v>1</v>
      </c>
      <c r="P24" s="596"/>
      <c r="Q24" s="598"/>
      <c r="R24" s="593"/>
      <c r="S24" s="598">
        <v>0</v>
      </c>
      <c r="T24" s="597"/>
      <c r="U24" s="599">
        <v>0</v>
      </c>
    </row>
    <row r="25" spans="1:21" ht="14.45" customHeight="1" x14ac:dyDescent="0.2">
      <c r="A25" s="592">
        <v>35</v>
      </c>
      <c r="B25" s="593" t="s">
        <v>622</v>
      </c>
      <c r="C25" s="593" t="s">
        <v>624</v>
      </c>
      <c r="D25" s="594" t="s">
        <v>895</v>
      </c>
      <c r="E25" s="595" t="s">
        <v>630</v>
      </c>
      <c r="F25" s="593" t="s">
        <v>623</v>
      </c>
      <c r="G25" s="593" t="s">
        <v>697</v>
      </c>
      <c r="H25" s="593" t="s">
        <v>538</v>
      </c>
      <c r="I25" s="593" t="s">
        <v>698</v>
      </c>
      <c r="J25" s="593" t="s">
        <v>699</v>
      </c>
      <c r="K25" s="593" t="s">
        <v>700</v>
      </c>
      <c r="L25" s="596">
        <v>477.84</v>
      </c>
      <c r="M25" s="596">
        <v>1433.52</v>
      </c>
      <c r="N25" s="593">
        <v>3</v>
      </c>
      <c r="O25" s="597">
        <v>1.5</v>
      </c>
      <c r="P25" s="596">
        <v>1433.52</v>
      </c>
      <c r="Q25" s="598">
        <v>1</v>
      </c>
      <c r="R25" s="593">
        <v>3</v>
      </c>
      <c r="S25" s="598">
        <v>1</v>
      </c>
      <c r="T25" s="597">
        <v>1.5</v>
      </c>
      <c r="U25" s="599">
        <v>1</v>
      </c>
    </row>
    <row r="26" spans="1:21" ht="14.45" customHeight="1" x14ac:dyDescent="0.2">
      <c r="A26" s="592">
        <v>35</v>
      </c>
      <c r="B26" s="593" t="s">
        <v>622</v>
      </c>
      <c r="C26" s="593" t="s">
        <v>624</v>
      </c>
      <c r="D26" s="594" t="s">
        <v>895</v>
      </c>
      <c r="E26" s="595" t="s">
        <v>630</v>
      </c>
      <c r="F26" s="593" t="s">
        <v>623</v>
      </c>
      <c r="G26" s="593" t="s">
        <v>701</v>
      </c>
      <c r="H26" s="593" t="s">
        <v>573</v>
      </c>
      <c r="I26" s="593" t="s">
        <v>702</v>
      </c>
      <c r="J26" s="593" t="s">
        <v>703</v>
      </c>
      <c r="K26" s="593" t="s">
        <v>704</v>
      </c>
      <c r="L26" s="596">
        <v>49.08</v>
      </c>
      <c r="M26" s="596">
        <v>147.24</v>
      </c>
      <c r="N26" s="593">
        <v>3</v>
      </c>
      <c r="O26" s="597">
        <v>1.5</v>
      </c>
      <c r="P26" s="596">
        <v>147.24</v>
      </c>
      <c r="Q26" s="598">
        <v>1</v>
      </c>
      <c r="R26" s="593">
        <v>3</v>
      </c>
      <c r="S26" s="598">
        <v>1</v>
      </c>
      <c r="T26" s="597">
        <v>1.5</v>
      </c>
      <c r="U26" s="599">
        <v>1</v>
      </c>
    </row>
    <row r="27" spans="1:21" ht="14.45" customHeight="1" x14ac:dyDescent="0.2">
      <c r="A27" s="592">
        <v>35</v>
      </c>
      <c r="B27" s="593" t="s">
        <v>622</v>
      </c>
      <c r="C27" s="593" t="s">
        <v>624</v>
      </c>
      <c r="D27" s="594" t="s">
        <v>895</v>
      </c>
      <c r="E27" s="595" t="s">
        <v>632</v>
      </c>
      <c r="F27" s="593" t="s">
        <v>623</v>
      </c>
      <c r="G27" s="593" t="s">
        <v>705</v>
      </c>
      <c r="H27" s="593" t="s">
        <v>538</v>
      </c>
      <c r="I27" s="593" t="s">
        <v>706</v>
      </c>
      <c r="J27" s="593" t="s">
        <v>707</v>
      </c>
      <c r="K27" s="593" t="s">
        <v>708</v>
      </c>
      <c r="L27" s="596">
        <v>0</v>
      </c>
      <c r="M27" s="596">
        <v>0</v>
      </c>
      <c r="N27" s="593">
        <v>1</v>
      </c>
      <c r="O27" s="597">
        <v>1</v>
      </c>
      <c r="P27" s="596">
        <v>0</v>
      </c>
      <c r="Q27" s="598"/>
      <c r="R27" s="593">
        <v>1</v>
      </c>
      <c r="S27" s="598">
        <v>1</v>
      </c>
      <c r="T27" s="597">
        <v>1</v>
      </c>
      <c r="U27" s="599">
        <v>1</v>
      </c>
    </row>
    <row r="28" spans="1:21" ht="14.45" customHeight="1" x14ac:dyDescent="0.2">
      <c r="A28" s="592">
        <v>35</v>
      </c>
      <c r="B28" s="593" t="s">
        <v>622</v>
      </c>
      <c r="C28" s="593" t="s">
        <v>624</v>
      </c>
      <c r="D28" s="594" t="s">
        <v>895</v>
      </c>
      <c r="E28" s="595" t="s">
        <v>632</v>
      </c>
      <c r="F28" s="593" t="s">
        <v>623</v>
      </c>
      <c r="G28" s="593" t="s">
        <v>709</v>
      </c>
      <c r="H28" s="593" t="s">
        <v>573</v>
      </c>
      <c r="I28" s="593" t="s">
        <v>710</v>
      </c>
      <c r="J28" s="593" t="s">
        <v>711</v>
      </c>
      <c r="K28" s="593" t="s">
        <v>712</v>
      </c>
      <c r="L28" s="596">
        <v>176.32</v>
      </c>
      <c r="M28" s="596">
        <v>528.96</v>
      </c>
      <c r="N28" s="593">
        <v>3</v>
      </c>
      <c r="O28" s="597">
        <v>3</v>
      </c>
      <c r="P28" s="596">
        <v>528.96</v>
      </c>
      <c r="Q28" s="598">
        <v>1</v>
      </c>
      <c r="R28" s="593">
        <v>3</v>
      </c>
      <c r="S28" s="598">
        <v>1</v>
      </c>
      <c r="T28" s="597">
        <v>3</v>
      </c>
      <c r="U28" s="599">
        <v>1</v>
      </c>
    </row>
    <row r="29" spans="1:21" ht="14.45" customHeight="1" x14ac:dyDescent="0.2">
      <c r="A29" s="592">
        <v>35</v>
      </c>
      <c r="B29" s="593" t="s">
        <v>622</v>
      </c>
      <c r="C29" s="593" t="s">
        <v>624</v>
      </c>
      <c r="D29" s="594" t="s">
        <v>895</v>
      </c>
      <c r="E29" s="595" t="s">
        <v>632</v>
      </c>
      <c r="F29" s="593" t="s">
        <v>623</v>
      </c>
      <c r="G29" s="593" t="s">
        <v>713</v>
      </c>
      <c r="H29" s="593" t="s">
        <v>538</v>
      </c>
      <c r="I29" s="593" t="s">
        <v>714</v>
      </c>
      <c r="J29" s="593" t="s">
        <v>715</v>
      </c>
      <c r="K29" s="593" t="s">
        <v>716</v>
      </c>
      <c r="L29" s="596">
        <v>68.819999999999993</v>
      </c>
      <c r="M29" s="596">
        <v>137.63999999999999</v>
      </c>
      <c r="N29" s="593">
        <v>2</v>
      </c>
      <c r="O29" s="597">
        <v>1</v>
      </c>
      <c r="P29" s="596">
        <v>137.63999999999999</v>
      </c>
      <c r="Q29" s="598">
        <v>1</v>
      </c>
      <c r="R29" s="593">
        <v>2</v>
      </c>
      <c r="S29" s="598">
        <v>1</v>
      </c>
      <c r="T29" s="597">
        <v>1</v>
      </c>
      <c r="U29" s="599">
        <v>1</v>
      </c>
    </row>
    <row r="30" spans="1:21" ht="14.45" customHeight="1" x14ac:dyDescent="0.2">
      <c r="A30" s="592">
        <v>35</v>
      </c>
      <c r="B30" s="593" t="s">
        <v>622</v>
      </c>
      <c r="C30" s="593" t="s">
        <v>624</v>
      </c>
      <c r="D30" s="594" t="s">
        <v>895</v>
      </c>
      <c r="E30" s="595" t="s">
        <v>635</v>
      </c>
      <c r="F30" s="593" t="s">
        <v>623</v>
      </c>
      <c r="G30" s="593" t="s">
        <v>717</v>
      </c>
      <c r="H30" s="593" t="s">
        <v>573</v>
      </c>
      <c r="I30" s="593" t="s">
        <v>718</v>
      </c>
      <c r="J30" s="593" t="s">
        <v>719</v>
      </c>
      <c r="K30" s="593" t="s">
        <v>720</v>
      </c>
      <c r="L30" s="596">
        <v>279.52999999999997</v>
      </c>
      <c r="M30" s="596">
        <v>559.05999999999995</v>
      </c>
      <c r="N30" s="593">
        <v>2</v>
      </c>
      <c r="O30" s="597">
        <v>1.5</v>
      </c>
      <c r="P30" s="596">
        <v>559.05999999999995</v>
      </c>
      <c r="Q30" s="598">
        <v>1</v>
      </c>
      <c r="R30" s="593">
        <v>2</v>
      </c>
      <c r="S30" s="598">
        <v>1</v>
      </c>
      <c r="T30" s="597">
        <v>1.5</v>
      </c>
      <c r="U30" s="599">
        <v>1</v>
      </c>
    </row>
    <row r="31" spans="1:21" ht="14.45" customHeight="1" x14ac:dyDescent="0.2">
      <c r="A31" s="592">
        <v>35</v>
      </c>
      <c r="B31" s="593" t="s">
        <v>622</v>
      </c>
      <c r="C31" s="593" t="s">
        <v>624</v>
      </c>
      <c r="D31" s="594" t="s">
        <v>895</v>
      </c>
      <c r="E31" s="595" t="s">
        <v>635</v>
      </c>
      <c r="F31" s="593" t="s">
        <v>623</v>
      </c>
      <c r="G31" s="593" t="s">
        <v>717</v>
      </c>
      <c r="H31" s="593" t="s">
        <v>538</v>
      </c>
      <c r="I31" s="593" t="s">
        <v>721</v>
      </c>
      <c r="J31" s="593" t="s">
        <v>722</v>
      </c>
      <c r="K31" s="593" t="s">
        <v>723</v>
      </c>
      <c r="L31" s="596">
        <v>279.52999999999997</v>
      </c>
      <c r="M31" s="596">
        <v>559.05999999999995</v>
      </c>
      <c r="N31" s="593">
        <v>2</v>
      </c>
      <c r="O31" s="597">
        <v>1</v>
      </c>
      <c r="P31" s="596">
        <v>559.05999999999995</v>
      </c>
      <c r="Q31" s="598">
        <v>1</v>
      </c>
      <c r="R31" s="593">
        <v>2</v>
      </c>
      <c r="S31" s="598">
        <v>1</v>
      </c>
      <c r="T31" s="597">
        <v>1</v>
      </c>
      <c r="U31" s="599">
        <v>1</v>
      </c>
    </row>
    <row r="32" spans="1:21" ht="14.45" customHeight="1" x14ac:dyDescent="0.2">
      <c r="A32" s="592">
        <v>35</v>
      </c>
      <c r="B32" s="593" t="s">
        <v>622</v>
      </c>
      <c r="C32" s="593" t="s">
        <v>624</v>
      </c>
      <c r="D32" s="594" t="s">
        <v>895</v>
      </c>
      <c r="E32" s="595" t="s">
        <v>635</v>
      </c>
      <c r="F32" s="593" t="s">
        <v>623</v>
      </c>
      <c r="G32" s="593" t="s">
        <v>717</v>
      </c>
      <c r="H32" s="593" t="s">
        <v>538</v>
      </c>
      <c r="I32" s="593" t="s">
        <v>724</v>
      </c>
      <c r="J32" s="593" t="s">
        <v>725</v>
      </c>
      <c r="K32" s="593" t="s">
        <v>700</v>
      </c>
      <c r="L32" s="596">
        <v>310.58999999999997</v>
      </c>
      <c r="M32" s="596">
        <v>621.17999999999995</v>
      </c>
      <c r="N32" s="593">
        <v>2</v>
      </c>
      <c r="O32" s="597">
        <v>2</v>
      </c>
      <c r="P32" s="596">
        <v>621.17999999999995</v>
      </c>
      <c r="Q32" s="598">
        <v>1</v>
      </c>
      <c r="R32" s="593">
        <v>2</v>
      </c>
      <c r="S32" s="598">
        <v>1</v>
      </c>
      <c r="T32" s="597">
        <v>2</v>
      </c>
      <c r="U32" s="599">
        <v>1</v>
      </c>
    </row>
    <row r="33" spans="1:21" ht="14.45" customHeight="1" x14ac:dyDescent="0.2">
      <c r="A33" s="592">
        <v>35</v>
      </c>
      <c r="B33" s="593" t="s">
        <v>622</v>
      </c>
      <c r="C33" s="593" t="s">
        <v>624</v>
      </c>
      <c r="D33" s="594" t="s">
        <v>895</v>
      </c>
      <c r="E33" s="595" t="s">
        <v>635</v>
      </c>
      <c r="F33" s="593" t="s">
        <v>623</v>
      </c>
      <c r="G33" s="593" t="s">
        <v>650</v>
      </c>
      <c r="H33" s="593" t="s">
        <v>538</v>
      </c>
      <c r="I33" s="593" t="s">
        <v>726</v>
      </c>
      <c r="J33" s="593" t="s">
        <v>652</v>
      </c>
      <c r="K33" s="593" t="s">
        <v>727</v>
      </c>
      <c r="L33" s="596">
        <v>134.44999999999999</v>
      </c>
      <c r="M33" s="596">
        <v>134.44999999999999</v>
      </c>
      <c r="N33" s="593">
        <v>1</v>
      </c>
      <c r="O33" s="597">
        <v>0.5</v>
      </c>
      <c r="P33" s="596">
        <v>134.44999999999999</v>
      </c>
      <c r="Q33" s="598">
        <v>1</v>
      </c>
      <c r="R33" s="593">
        <v>1</v>
      </c>
      <c r="S33" s="598">
        <v>1</v>
      </c>
      <c r="T33" s="597">
        <v>0.5</v>
      </c>
      <c r="U33" s="599">
        <v>1</v>
      </c>
    </row>
    <row r="34" spans="1:21" ht="14.45" customHeight="1" x14ac:dyDescent="0.2">
      <c r="A34" s="592">
        <v>35</v>
      </c>
      <c r="B34" s="593" t="s">
        <v>622</v>
      </c>
      <c r="C34" s="593" t="s">
        <v>624</v>
      </c>
      <c r="D34" s="594" t="s">
        <v>895</v>
      </c>
      <c r="E34" s="595" t="s">
        <v>635</v>
      </c>
      <c r="F34" s="593" t="s">
        <v>623</v>
      </c>
      <c r="G34" s="593" t="s">
        <v>650</v>
      </c>
      <c r="H34" s="593" t="s">
        <v>538</v>
      </c>
      <c r="I34" s="593" t="s">
        <v>728</v>
      </c>
      <c r="J34" s="593" t="s">
        <v>729</v>
      </c>
      <c r="K34" s="593" t="s">
        <v>730</v>
      </c>
      <c r="L34" s="596">
        <v>85.27</v>
      </c>
      <c r="M34" s="596">
        <v>170.54</v>
      </c>
      <c r="N34" s="593">
        <v>2</v>
      </c>
      <c r="O34" s="597">
        <v>0.5</v>
      </c>
      <c r="P34" s="596">
        <v>170.54</v>
      </c>
      <c r="Q34" s="598">
        <v>1</v>
      </c>
      <c r="R34" s="593">
        <v>2</v>
      </c>
      <c r="S34" s="598">
        <v>1</v>
      </c>
      <c r="T34" s="597">
        <v>0.5</v>
      </c>
      <c r="U34" s="599">
        <v>1</v>
      </c>
    </row>
    <row r="35" spans="1:21" ht="14.45" customHeight="1" x14ac:dyDescent="0.2">
      <c r="A35" s="592">
        <v>35</v>
      </c>
      <c r="B35" s="593" t="s">
        <v>622</v>
      </c>
      <c r="C35" s="593" t="s">
        <v>624</v>
      </c>
      <c r="D35" s="594" t="s">
        <v>895</v>
      </c>
      <c r="E35" s="595" t="s">
        <v>635</v>
      </c>
      <c r="F35" s="593" t="s">
        <v>623</v>
      </c>
      <c r="G35" s="593" t="s">
        <v>731</v>
      </c>
      <c r="H35" s="593" t="s">
        <v>573</v>
      </c>
      <c r="I35" s="593" t="s">
        <v>732</v>
      </c>
      <c r="J35" s="593" t="s">
        <v>733</v>
      </c>
      <c r="K35" s="593" t="s">
        <v>734</v>
      </c>
      <c r="L35" s="596">
        <v>117.55</v>
      </c>
      <c r="M35" s="596">
        <v>117.55</v>
      </c>
      <c r="N35" s="593">
        <v>1</v>
      </c>
      <c r="O35" s="597">
        <v>1</v>
      </c>
      <c r="P35" s="596">
        <v>117.55</v>
      </c>
      <c r="Q35" s="598">
        <v>1</v>
      </c>
      <c r="R35" s="593">
        <v>1</v>
      </c>
      <c r="S35" s="598">
        <v>1</v>
      </c>
      <c r="T35" s="597">
        <v>1</v>
      </c>
      <c r="U35" s="599">
        <v>1</v>
      </c>
    </row>
    <row r="36" spans="1:21" ht="14.45" customHeight="1" x14ac:dyDescent="0.2">
      <c r="A36" s="592">
        <v>35</v>
      </c>
      <c r="B36" s="593" t="s">
        <v>622</v>
      </c>
      <c r="C36" s="593" t="s">
        <v>624</v>
      </c>
      <c r="D36" s="594" t="s">
        <v>895</v>
      </c>
      <c r="E36" s="595" t="s">
        <v>635</v>
      </c>
      <c r="F36" s="593" t="s">
        <v>623</v>
      </c>
      <c r="G36" s="593" t="s">
        <v>735</v>
      </c>
      <c r="H36" s="593" t="s">
        <v>538</v>
      </c>
      <c r="I36" s="593" t="s">
        <v>736</v>
      </c>
      <c r="J36" s="593" t="s">
        <v>737</v>
      </c>
      <c r="K36" s="593" t="s">
        <v>738</v>
      </c>
      <c r="L36" s="596">
        <v>0</v>
      </c>
      <c r="M36" s="596">
        <v>0</v>
      </c>
      <c r="N36" s="593">
        <v>1</v>
      </c>
      <c r="O36" s="597">
        <v>1</v>
      </c>
      <c r="P36" s="596">
        <v>0</v>
      </c>
      <c r="Q36" s="598"/>
      <c r="R36" s="593">
        <v>1</v>
      </c>
      <c r="S36" s="598">
        <v>1</v>
      </c>
      <c r="T36" s="597">
        <v>1</v>
      </c>
      <c r="U36" s="599">
        <v>1</v>
      </c>
    </row>
    <row r="37" spans="1:21" ht="14.45" customHeight="1" x14ac:dyDescent="0.2">
      <c r="A37" s="592">
        <v>35</v>
      </c>
      <c r="B37" s="593" t="s">
        <v>622</v>
      </c>
      <c r="C37" s="593" t="s">
        <v>624</v>
      </c>
      <c r="D37" s="594" t="s">
        <v>895</v>
      </c>
      <c r="E37" s="595" t="s">
        <v>635</v>
      </c>
      <c r="F37" s="593" t="s">
        <v>623</v>
      </c>
      <c r="G37" s="593" t="s">
        <v>735</v>
      </c>
      <c r="H37" s="593" t="s">
        <v>538</v>
      </c>
      <c r="I37" s="593" t="s">
        <v>739</v>
      </c>
      <c r="J37" s="593" t="s">
        <v>737</v>
      </c>
      <c r="K37" s="593" t="s">
        <v>738</v>
      </c>
      <c r="L37" s="596">
        <v>0</v>
      </c>
      <c r="M37" s="596">
        <v>0</v>
      </c>
      <c r="N37" s="593">
        <v>1</v>
      </c>
      <c r="O37" s="597">
        <v>1</v>
      </c>
      <c r="P37" s="596">
        <v>0</v>
      </c>
      <c r="Q37" s="598"/>
      <c r="R37" s="593">
        <v>1</v>
      </c>
      <c r="S37" s="598">
        <v>1</v>
      </c>
      <c r="T37" s="597">
        <v>1</v>
      </c>
      <c r="U37" s="599">
        <v>1</v>
      </c>
    </row>
    <row r="38" spans="1:21" ht="14.45" customHeight="1" x14ac:dyDescent="0.2">
      <c r="A38" s="592">
        <v>35</v>
      </c>
      <c r="B38" s="593" t="s">
        <v>622</v>
      </c>
      <c r="C38" s="593" t="s">
        <v>624</v>
      </c>
      <c r="D38" s="594" t="s">
        <v>895</v>
      </c>
      <c r="E38" s="595" t="s">
        <v>635</v>
      </c>
      <c r="F38" s="593" t="s">
        <v>623</v>
      </c>
      <c r="G38" s="593" t="s">
        <v>667</v>
      </c>
      <c r="H38" s="593" t="s">
        <v>538</v>
      </c>
      <c r="I38" s="593" t="s">
        <v>740</v>
      </c>
      <c r="J38" s="593" t="s">
        <v>741</v>
      </c>
      <c r="K38" s="593" t="s">
        <v>742</v>
      </c>
      <c r="L38" s="596">
        <v>48.09</v>
      </c>
      <c r="M38" s="596">
        <v>48.09</v>
      </c>
      <c r="N38" s="593">
        <v>1</v>
      </c>
      <c r="O38" s="597">
        <v>1</v>
      </c>
      <c r="P38" s="596">
        <v>48.09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35</v>
      </c>
      <c r="B39" s="593" t="s">
        <v>622</v>
      </c>
      <c r="C39" s="593" t="s">
        <v>624</v>
      </c>
      <c r="D39" s="594" t="s">
        <v>895</v>
      </c>
      <c r="E39" s="595" t="s">
        <v>635</v>
      </c>
      <c r="F39" s="593" t="s">
        <v>623</v>
      </c>
      <c r="G39" s="593" t="s">
        <v>667</v>
      </c>
      <c r="H39" s="593" t="s">
        <v>538</v>
      </c>
      <c r="I39" s="593" t="s">
        <v>668</v>
      </c>
      <c r="J39" s="593" t="s">
        <v>669</v>
      </c>
      <c r="K39" s="593" t="s">
        <v>670</v>
      </c>
      <c r="L39" s="596">
        <v>89.91</v>
      </c>
      <c r="M39" s="596">
        <v>179.82</v>
      </c>
      <c r="N39" s="593">
        <v>2</v>
      </c>
      <c r="O39" s="597">
        <v>1.5</v>
      </c>
      <c r="P39" s="596">
        <v>179.82</v>
      </c>
      <c r="Q39" s="598">
        <v>1</v>
      </c>
      <c r="R39" s="593">
        <v>2</v>
      </c>
      <c r="S39" s="598">
        <v>1</v>
      </c>
      <c r="T39" s="597">
        <v>1.5</v>
      </c>
      <c r="U39" s="599">
        <v>1</v>
      </c>
    </row>
    <row r="40" spans="1:21" ht="14.45" customHeight="1" x14ac:dyDescent="0.2">
      <c r="A40" s="592">
        <v>35</v>
      </c>
      <c r="B40" s="593" t="s">
        <v>622</v>
      </c>
      <c r="C40" s="593" t="s">
        <v>624</v>
      </c>
      <c r="D40" s="594" t="s">
        <v>895</v>
      </c>
      <c r="E40" s="595" t="s">
        <v>635</v>
      </c>
      <c r="F40" s="593" t="s">
        <v>623</v>
      </c>
      <c r="G40" s="593" t="s">
        <v>743</v>
      </c>
      <c r="H40" s="593" t="s">
        <v>538</v>
      </c>
      <c r="I40" s="593" t="s">
        <v>744</v>
      </c>
      <c r="J40" s="593" t="s">
        <v>745</v>
      </c>
      <c r="K40" s="593" t="s">
        <v>746</v>
      </c>
      <c r="L40" s="596">
        <v>76.180000000000007</v>
      </c>
      <c r="M40" s="596">
        <v>76.180000000000007</v>
      </c>
      <c r="N40" s="593">
        <v>1</v>
      </c>
      <c r="O40" s="597">
        <v>1</v>
      </c>
      <c r="P40" s="596">
        <v>76.180000000000007</v>
      </c>
      <c r="Q40" s="598">
        <v>1</v>
      </c>
      <c r="R40" s="593">
        <v>1</v>
      </c>
      <c r="S40" s="598">
        <v>1</v>
      </c>
      <c r="T40" s="597">
        <v>1</v>
      </c>
      <c r="U40" s="599">
        <v>1</v>
      </c>
    </row>
    <row r="41" spans="1:21" ht="14.45" customHeight="1" x14ac:dyDescent="0.2">
      <c r="A41" s="592">
        <v>35</v>
      </c>
      <c r="B41" s="593" t="s">
        <v>622</v>
      </c>
      <c r="C41" s="593" t="s">
        <v>624</v>
      </c>
      <c r="D41" s="594" t="s">
        <v>895</v>
      </c>
      <c r="E41" s="595" t="s">
        <v>635</v>
      </c>
      <c r="F41" s="593" t="s">
        <v>623</v>
      </c>
      <c r="G41" s="593" t="s">
        <v>671</v>
      </c>
      <c r="H41" s="593" t="s">
        <v>538</v>
      </c>
      <c r="I41" s="593" t="s">
        <v>672</v>
      </c>
      <c r="J41" s="593" t="s">
        <v>673</v>
      </c>
      <c r="K41" s="593" t="s">
        <v>674</v>
      </c>
      <c r="L41" s="596">
        <v>38.5</v>
      </c>
      <c r="M41" s="596">
        <v>38.5</v>
      </c>
      <c r="N41" s="593">
        <v>1</v>
      </c>
      <c r="O41" s="597">
        <v>1</v>
      </c>
      <c r="P41" s="596">
        <v>38.5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5" customHeight="1" x14ac:dyDescent="0.2">
      <c r="A42" s="592">
        <v>35</v>
      </c>
      <c r="B42" s="593" t="s">
        <v>622</v>
      </c>
      <c r="C42" s="593" t="s">
        <v>624</v>
      </c>
      <c r="D42" s="594" t="s">
        <v>895</v>
      </c>
      <c r="E42" s="595" t="s">
        <v>635</v>
      </c>
      <c r="F42" s="593" t="s">
        <v>623</v>
      </c>
      <c r="G42" s="593" t="s">
        <v>671</v>
      </c>
      <c r="H42" s="593" t="s">
        <v>538</v>
      </c>
      <c r="I42" s="593" t="s">
        <v>747</v>
      </c>
      <c r="J42" s="593" t="s">
        <v>673</v>
      </c>
      <c r="K42" s="593" t="s">
        <v>748</v>
      </c>
      <c r="L42" s="596">
        <v>73.989999999999995</v>
      </c>
      <c r="M42" s="596">
        <v>73.989999999999995</v>
      </c>
      <c r="N42" s="593">
        <v>1</v>
      </c>
      <c r="O42" s="597">
        <v>0.5</v>
      </c>
      <c r="P42" s="596">
        <v>73.989999999999995</v>
      </c>
      <c r="Q42" s="598">
        <v>1</v>
      </c>
      <c r="R42" s="593">
        <v>1</v>
      </c>
      <c r="S42" s="598">
        <v>1</v>
      </c>
      <c r="T42" s="597">
        <v>0.5</v>
      </c>
      <c r="U42" s="599">
        <v>1</v>
      </c>
    </row>
    <row r="43" spans="1:21" ht="14.45" customHeight="1" x14ac:dyDescent="0.2">
      <c r="A43" s="592">
        <v>35</v>
      </c>
      <c r="B43" s="593" t="s">
        <v>622</v>
      </c>
      <c r="C43" s="593" t="s">
        <v>624</v>
      </c>
      <c r="D43" s="594" t="s">
        <v>895</v>
      </c>
      <c r="E43" s="595" t="s">
        <v>635</v>
      </c>
      <c r="F43" s="593" t="s">
        <v>623</v>
      </c>
      <c r="G43" s="593" t="s">
        <v>749</v>
      </c>
      <c r="H43" s="593" t="s">
        <v>538</v>
      </c>
      <c r="I43" s="593" t="s">
        <v>750</v>
      </c>
      <c r="J43" s="593" t="s">
        <v>751</v>
      </c>
      <c r="K43" s="593" t="s">
        <v>752</v>
      </c>
      <c r="L43" s="596">
        <v>36.54</v>
      </c>
      <c r="M43" s="596">
        <v>36.54</v>
      </c>
      <c r="N43" s="593">
        <v>1</v>
      </c>
      <c r="O43" s="597">
        <v>1</v>
      </c>
      <c r="P43" s="596">
        <v>36.54</v>
      </c>
      <c r="Q43" s="598">
        <v>1</v>
      </c>
      <c r="R43" s="593">
        <v>1</v>
      </c>
      <c r="S43" s="598">
        <v>1</v>
      </c>
      <c r="T43" s="597">
        <v>1</v>
      </c>
      <c r="U43" s="599">
        <v>1</v>
      </c>
    </row>
    <row r="44" spans="1:21" ht="14.45" customHeight="1" x14ac:dyDescent="0.2">
      <c r="A44" s="592">
        <v>35</v>
      </c>
      <c r="B44" s="593" t="s">
        <v>622</v>
      </c>
      <c r="C44" s="593" t="s">
        <v>624</v>
      </c>
      <c r="D44" s="594" t="s">
        <v>895</v>
      </c>
      <c r="E44" s="595" t="s">
        <v>635</v>
      </c>
      <c r="F44" s="593" t="s">
        <v>623</v>
      </c>
      <c r="G44" s="593" t="s">
        <v>753</v>
      </c>
      <c r="H44" s="593" t="s">
        <v>538</v>
      </c>
      <c r="I44" s="593" t="s">
        <v>754</v>
      </c>
      <c r="J44" s="593" t="s">
        <v>755</v>
      </c>
      <c r="K44" s="593" t="s">
        <v>756</v>
      </c>
      <c r="L44" s="596">
        <v>69.59</v>
      </c>
      <c r="M44" s="596">
        <v>69.59</v>
      </c>
      <c r="N44" s="593">
        <v>1</v>
      </c>
      <c r="O44" s="597">
        <v>0.5</v>
      </c>
      <c r="P44" s="596">
        <v>69.59</v>
      </c>
      <c r="Q44" s="598">
        <v>1</v>
      </c>
      <c r="R44" s="593">
        <v>1</v>
      </c>
      <c r="S44" s="598">
        <v>1</v>
      </c>
      <c r="T44" s="597">
        <v>0.5</v>
      </c>
      <c r="U44" s="599">
        <v>1</v>
      </c>
    </row>
    <row r="45" spans="1:21" ht="14.45" customHeight="1" x14ac:dyDescent="0.2">
      <c r="A45" s="592">
        <v>35</v>
      </c>
      <c r="B45" s="593" t="s">
        <v>622</v>
      </c>
      <c r="C45" s="593" t="s">
        <v>624</v>
      </c>
      <c r="D45" s="594" t="s">
        <v>895</v>
      </c>
      <c r="E45" s="595" t="s">
        <v>635</v>
      </c>
      <c r="F45" s="593" t="s">
        <v>623</v>
      </c>
      <c r="G45" s="593" t="s">
        <v>709</v>
      </c>
      <c r="H45" s="593" t="s">
        <v>573</v>
      </c>
      <c r="I45" s="593" t="s">
        <v>710</v>
      </c>
      <c r="J45" s="593" t="s">
        <v>711</v>
      </c>
      <c r="K45" s="593" t="s">
        <v>712</v>
      </c>
      <c r="L45" s="596">
        <v>176.32</v>
      </c>
      <c r="M45" s="596">
        <v>176.32</v>
      </c>
      <c r="N45" s="593">
        <v>1</v>
      </c>
      <c r="O45" s="597">
        <v>1</v>
      </c>
      <c r="P45" s="596">
        <v>176.32</v>
      </c>
      <c r="Q45" s="598">
        <v>1</v>
      </c>
      <c r="R45" s="593">
        <v>1</v>
      </c>
      <c r="S45" s="598">
        <v>1</v>
      </c>
      <c r="T45" s="597">
        <v>1</v>
      </c>
      <c r="U45" s="599">
        <v>1</v>
      </c>
    </row>
    <row r="46" spans="1:21" ht="14.45" customHeight="1" x14ac:dyDescent="0.2">
      <c r="A46" s="592">
        <v>35</v>
      </c>
      <c r="B46" s="593" t="s">
        <v>622</v>
      </c>
      <c r="C46" s="593" t="s">
        <v>624</v>
      </c>
      <c r="D46" s="594" t="s">
        <v>895</v>
      </c>
      <c r="E46" s="595" t="s">
        <v>635</v>
      </c>
      <c r="F46" s="593" t="s">
        <v>623</v>
      </c>
      <c r="G46" s="593" t="s">
        <v>757</v>
      </c>
      <c r="H46" s="593" t="s">
        <v>573</v>
      </c>
      <c r="I46" s="593" t="s">
        <v>758</v>
      </c>
      <c r="J46" s="593" t="s">
        <v>759</v>
      </c>
      <c r="K46" s="593" t="s">
        <v>760</v>
      </c>
      <c r="L46" s="596">
        <v>70.48</v>
      </c>
      <c r="M46" s="596">
        <v>70.48</v>
      </c>
      <c r="N46" s="593">
        <v>1</v>
      </c>
      <c r="O46" s="597">
        <v>1</v>
      </c>
      <c r="P46" s="596">
        <v>70.48</v>
      </c>
      <c r="Q46" s="598">
        <v>1</v>
      </c>
      <c r="R46" s="593">
        <v>1</v>
      </c>
      <c r="S46" s="598">
        <v>1</v>
      </c>
      <c r="T46" s="597">
        <v>1</v>
      </c>
      <c r="U46" s="599">
        <v>1</v>
      </c>
    </row>
    <row r="47" spans="1:21" ht="14.45" customHeight="1" x14ac:dyDescent="0.2">
      <c r="A47" s="592">
        <v>35</v>
      </c>
      <c r="B47" s="593" t="s">
        <v>622</v>
      </c>
      <c r="C47" s="593" t="s">
        <v>624</v>
      </c>
      <c r="D47" s="594" t="s">
        <v>895</v>
      </c>
      <c r="E47" s="595" t="s">
        <v>635</v>
      </c>
      <c r="F47" s="593" t="s">
        <v>623</v>
      </c>
      <c r="G47" s="593" t="s">
        <v>761</v>
      </c>
      <c r="H47" s="593" t="s">
        <v>538</v>
      </c>
      <c r="I47" s="593" t="s">
        <v>762</v>
      </c>
      <c r="J47" s="593" t="s">
        <v>763</v>
      </c>
      <c r="K47" s="593" t="s">
        <v>764</v>
      </c>
      <c r="L47" s="596">
        <v>69.59</v>
      </c>
      <c r="M47" s="596">
        <v>69.59</v>
      </c>
      <c r="N47" s="593">
        <v>1</v>
      </c>
      <c r="O47" s="597">
        <v>1</v>
      </c>
      <c r="P47" s="596">
        <v>69.59</v>
      </c>
      <c r="Q47" s="598">
        <v>1</v>
      </c>
      <c r="R47" s="593">
        <v>1</v>
      </c>
      <c r="S47" s="598">
        <v>1</v>
      </c>
      <c r="T47" s="597">
        <v>1</v>
      </c>
      <c r="U47" s="599">
        <v>1</v>
      </c>
    </row>
    <row r="48" spans="1:21" ht="14.45" customHeight="1" x14ac:dyDescent="0.2">
      <c r="A48" s="592">
        <v>35</v>
      </c>
      <c r="B48" s="593" t="s">
        <v>622</v>
      </c>
      <c r="C48" s="593" t="s">
        <v>624</v>
      </c>
      <c r="D48" s="594" t="s">
        <v>895</v>
      </c>
      <c r="E48" s="595" t="s">
        <v>635</v>
      </c>
      <c r="F48" s="593" t="s">
        <v>623</v>
      </c>
      <c r="G48" s="593" t="s">
        <v>765</v>
      </c>
      <c r="H48" s="593" t="s">
        <v>538</v>
      </c>
      <c r="I48" s="593" t="s">
        <v>766</v>
      </c>
      <c r="J48" s="593" t="s">
        <v>767</v>
      </c>
      <c r="K48" s="593" t="s">
        <v>768</v>
      </c>
      <c r="L48" s="596">
        <v>35.25</v>
      </c>
      <c r="M48" s="596">
        <v>35.25</v>
      </c>
      <c r="N48" s="593">
        <v>1</v>
      </c>
      <c r="O48" s="597">
        <v>1</v>
      </c>
      <c r="P48" s="596">
        <v>35.25</v>
      </c>
      <c r="Q48" s="598">
        <v>1</v>
      </c>
      <c r="R48" s="593">
        <v>1</v>
      </c>
      <c r="S48" s="598">
        <v>1</v>
      </c>
      <c r="T48" s="597">
        <v>1</v>
      </c>
      <c r="U48" s="599">
        <v>1</v>
      </c>
    </row>
    <row r="49" spans="1:21" ht="14.45" customHeight="1" x14ac:dyDescent="0.2">
      <c r="A49" s="592">
        <v>35</v>
      </c>
      <c r="B49" s="593" t="s">
        <v>622</v>
      </c>
      <c r="C49" s="593" t="s">
        <v>624</v>
      </c>
      <c r="D49" s="594" t="s">
        <v>895</v>
      </c>
      <c r="E49" s="595" t="s">
        <v>635</v>
      </c>
      <c r="F49" s="593" t="s">
        <v>623</v>
      </c>
      <c r="G49" s="593" t="s">
        <v>765</v>
      </c>
      <c r="H49" s="593" t="s">
        <v>538</v>
      </c>
      <c r="I49" s="593" t="s">
        <v>769</v>
      </c>
      <c r="J49" s="593" t="s">
        <v>767</v>
      </c>
      <c r="K49" s="593" t="s">
        <v>770</v>
      </c>
      <c r="L49" s="596">
        <v>35.25</v>
      </c>
      <c r="M49" s="596">
        <v>35.25</v>
      </c>
      <c r="N49" s="593">
        <v>1</v>
      </c>
      <c r="O49" s="597">
        <v>1</v>
      </c>
      <c r="P49" s="596">
        <v>35.25</v>
      </c>
      <c r="Q49" s="598">
        <v>1</v>
      </c>
      <c r="R49" s="593">
        <v>1</v>
      </c>
      <c r="S49" s="598">
        <v>1</v>
      </c>
      <c r="T49" s="597">
        <v>1</v>
      </c>
      <c r="U49" s="599">
        <v>1</v>
      </c>
    </row>
    <row r="50" spans="1:21" ht="14.45" customHeight="1" x14ac:dyDescent="0.2">
      <c r="A50" s="592">
        <v>35</v>
      </c>
      <c r="B50" s="593" t="s">
        <v>622</v>
      </c>
      <c r="C50" s="593" t="s">
        <v>624</v>
      </c>
      <c r="D50" s="594" t="s">
        <v>895</v>
      </c>
      <c r="E50" s="595" t="s">
        <v>635</v>
      </c>
      <c r="F50" s="593" t="s">
        <v>623</v>
      </c>
      <c r="G50" s="593" t="s">
        <v>771</v>
      </c>
      <c r="H50" s="593" t="s">
        <v>538</v>
      </c>
      <c r="I50" s="593" t="s">
        <v>772</v>
      </c>
      <c r="J50" s="593" t="s">
        <v>773</v>
      </c>
      <c r="K50" s="593" t="s">
        <v>774</v>
      </c>
      <c r="L50" s="596">
        <v>115.18</v>
      </c>
      <c r="M50" s="596">
        <v>691.08</v>
      </c>
      <c r="N50" s="593">
        <v>6</v>
      </c>
      <c r="O50" s="597">
        <v>2</v>
      </c>
      <c r="P50" s="596">
        <v>691.08</v>
      </c>
      <c r="Q50" s="598">
        <v>1</v>
      </c>
      <c r="R50" s="593">
        <v>6</v>
      </c>
      <c r="S50" s="598">
        <v>1</v>
      </c>
      <c r="T50" s="597">
        <v>2</v>
      </c>
      <c r="U50" s="599">
        <v>1</v>
      </c>
    </row>
    <row r="51" spans="1:21" ht="14.45" customHeight="1" x14ac:dyDescent="0.2">
      <c r="A51" s="592">
        <v>35</v>
      </c>
      <c r="B51" s="593" t="s">
        <v>622</v>
      </c>
      <c r="C51" s="593" t="s">
        <v>624</v>
      </c>
      <c r="D51" s="594" t="s">
        <v>895</v>
      </c>
      <c r="E51" s="595" t="s">
        <v>635</v>
      </c>
      <c r="F51" s="593" t="s">
        <v>623</v>
      </c>
      <c r="G51" s="593" t="s">
        <v>775</v>
      </c>
      <c r="H51" s="593" t="s">
        <v>538</v>
      </c>
      <c r="I51" s="593" t="s">
        <v>776</v>
      </c>
      <c r="J51" s="593" t="s">
        <v>777</v>
      </c>
      <c r="K51" s="593" t="s">
        <v>778</v>
      </c>
      <c r="L51" s="596">
        <v>57.64</v>
      </c>
      <c r="M51" s="596">
        <v>115.28</v>
      </c>
      <c r="N51" s="593">
        <v>2</v>
      </c>
      <c r="O51" s="597">
        <v>1</v>
      </c>
      <c r="P51" s="596">
        <v>115.28</v>
      </c>
      <c r="Q51" s="598">
        <v>1</v>
      </c>
      <c r="R51" s="593">
        <v>2</v>
      </c>
      <c r="S51" s="598">
        <v>1</v>
      </c>
      <c r="T51" s="597">
        <v>1</v>
      </c>
      <c r="U51" s="599">
        <v>1</v>
      </c>
    </row>
    <row r="52" spans="1:21" ht="14.45" customHeight="1" x14ac:dyDescent="0.2">
      <c r="A52" s="592">
        <v>35</v>
      </c>
      <c r="B52" s="593" t="s">
        <v>622</v>
      </c>
      <c r="C52" s="593" t="s">
        <v>624</v>
      </c>
      <c r="D52" s="594" t="s">
        <v>895</v>
      </c>
      <c r="E52" s="595" t="s">
        <v>635</v>
      </c>
      <c r="F52" s="593" t="s">
        <v>623</v>
      </c>
      <c r="G52" s="593" t="s">
        <v>687</v>
      </c>
      <c r="H52" s="593" t="s">
        <v>538</v>
      </c>
      <c r="I52" s="593" t="s">
        <v>779</v>
      </c>
      <c r="J52" s="593" t="s">
        <v>780</v>
      </c>
      <c r="K52" s="593" t="s">
        <v>781</v>
      </c>
      <c r="L52" s="596">
        <v>42.09</v>
      </c>
      <c r="M52" s="596">
        <v>42.09</v>
      </c>
      <c r="N52" s="593">
        <v>1</v>
      </c>
      <c r="O52" s="597">
        <v>1</v>
      </c>
      <c r="P52" s="596">
        <v>42.09</v>
      </c>
      <c r="Q52" s="598">
        <v>1</v>
      </c>
      <c r="R52" s="593">
        <v>1</v>
      </c>
      <c r="S52" s="598">
        <v>1</v>
      </c>
      <c r="T52" s="597">
        <v>1</v>
      </c>
      <c r="U52" s="599">
        <v>1</v>
      </c>
    </row>
    <row r="53" spans="1:21" ht="14.45" customHeight="1" x14ac:dyDescent="0.2">
      <c r="A53" s="592">
        <v>35</v>
      </c>
      <c r="B53" s="593" t="s">
        <v>622</v>
      </c>
      <c r="C53" s="593" t="s">
        <v>624</v>
      </c>
      <c r="D53" s="594" t="s">
        <v>895</v>
      </c>
      <c r="E53" s="595" t="s">
        <v>635</v>
      </c>
      <c r="F53" s="593" t="s">
        <v>623</v>
      </c>
      <c r="G53" s="593" t="s">
        <v>693</v>
      </c>
      <c r="H53" s="593" t="s">
        <v>538</v>
      </c>
      <c r="I53" s="593" t="s">
        <v>694</v>
      </c>
      <c r="J53" s="593" t="s">
        <v>695</v>
      </c>
      <c r="K53" s="593" t="s">
        <v>696</v>
      </c>
      <c r="L53" s="596">
        <v>0</v>
      </c>
      <c r="M53" s="596">
        <v>0</v>
      </c>
      <c r="N53" s="593">
        <v>2</v>
      </c>
      <c r="O53" s="597">
        <v>2</v>
      </c>
      <c r="P53" s="596">
        <v>0</v>
      </c>
      <c r="Q53" s="598"/>
      <c r="R53" s="593">
        <v>2</v>
      </c>
      <c r="S53" s="598">
        <v>1</v>
      </c>
      <c r="T53" s="597">
        <v>2</v>
      </c>
      <c r="U53" s="599">
        <v>1</v>
      </c>
    </row>
    <row r="54" spans="1:21" ht="14.45" customHeight="1" x14ac:dyDescent="0.2">
      <c r="A54" s="592">
        <v>35</v>
      </c>
      <c r="B54" s="593" t="s">
        <v>622</v>
      </c>
      <c r="C54" s="593" t="s">
        <v>624</v>
      </c>
      <c r="D54" s="594" t="s">
        <v>895</v>
      </c>
      <c r="E54" s="595" t="s">
        <v>635</v>
      </c>
      <c r="F54" s="593" t="s">
        <v>623</v>
      </c>
      <c r="G54" s="593" t="s">
        <v>782</v>
      </c>
      <c r="H54" s="593" t="s">
        <v>538</v>
      </c>
      <c r="I54" s="593" t="s">
        <v>783</v>
      </c>
      <c r="J54" s="593" t="s">
        <v>784</v>
      </c>
      <c r="K54" s="593" t="s">
        <v>785</v>
      </c>
      <c r="L54" s="596">
        <v>61.97</v>
      </c>
      <c r="M54" s="596">
        <v>61.97</v>
      </c>
      <c r="N54" s="593">
        <v>1</v>
      </c>
      <c r="O54" s="597">
        <v>0.5</v>
      </c>
      <c r="P54" s="596">
        <v>61.97</v>
      </c>
      <c r="Q54" s="598">
        <v>1</v>
      </c>
      <c r="R54" s="593">
        <v>1</v>
      </c>
      <c r="S54" s="598">
        <v>1</v>
      </c>
      <c r="T54" s="597">
        <v>0.5</v>
      </c>
      <c r="U54" s="599">
        <v>1</v>
      </c>
    </row>
    <row r="55" spans="1:21" ht="14.45" customHeight="1" x14ac:dyDescent="0.2">
      <c r="A55" s="592">
        <v>35</v>
      </c>
      <c r="B55" s="593" t="s">
        <v>622</v>
      </c>
      <c r="C55" s="593" t="s">
        <v>624</v>
      </c>
      <c r="D55" s="594" t="s">
        <v>895</v>
      </c>
      <c r="E55" s="595" t="s">
        <v>635</v>
      </c>
      <c r="F55" s="593" t="s">
        <v>623</v>
      </c>
      <c r="G55" s="593" t="s">
        <v>786</v>
      </c>
      <c r="H55" s="593" t="s">
        <v>538</v>
      </c>
      <c r="I55" s="593" t="s">
        <v>787</v>
      </c>
      <c r="J55" s="593" t="s">
        <v>788</v>
      </c>
      <c r="K55" s="593" t="s">
        <v>789</v>
      </c>
      <c r="L55" s="596">
        <v>77.13</v>
      </c>
      <c r="M55" s="596">
        <v>308.52</v>
      </c>
      <c r="N55" s="593">
        <v>4</v>
      </c>
      <c r="O55" s="597">
        <v>1</v>
      </c>
      <c r="P55" s="596">
        <v>308.52</v>
      </c>
      <c r="Q55" s="598">
        <v>1</v>
      </c>
      <c r="R55" s="593">
        <v>4</v>
      </c>
      <c r="S55" s="598">
        <v>1</v>
      </c>
      <c r="T55" s="597">
        <v>1</v>
      </c>
      <c r="U55" s="599">
        <v>1</v>
      </c>
    </row>
    <row r="56" spans="1:21" ht="14.45" customHeight="1" x14ac:dyDescent="0.2">
      <c r="A56" s="592">
        <v>35</v>
      </c>
      <c r="B56" s="593" t="s">
        <v>622</v>
      </c>
      <c r="C56" s="593" t="s">
        <v>624</v>
      </c>
      <c r="D56" s="594" t="s">
        <v>895</v>
      </c>
      <c r="E56" s="595" t="s">
        <v>635</v>
      </c>
      <c r="F56" s="593" t="s">
        <v>623</v>
      </c>
      <c r="G56" s="593" t="s">
        <v>790</v>
      </c>
      <c r="H56" s="593" t="s">
        <v>538</v>
      </c>
      <c r="I56" s="593" t="s">
        <v>791</v>
      </c>
      <c r="J56" s="593" t="s">
        <v>792</v>
      </c>
      <c r="K56" s="593" t="s">
        <v>793</v>
      </c>
      <c r="L56" s="596">
        <v>52.47</v>
      </c>
      <c r="M56" s="596">
        <v>52.47</v>
      </c>
      <c r="N56" s="593">
        <v>1</v>
      </c>
      <c r="O56" s="597">
        <v>0.5</v>
      </c>
      <c r="P56" s="596">
        <v>52.47</v>
      </c>
      <c r="Q56" s="598">
        <v>1</v>
      </c>
      <c r="R56" s="593">
        <v>1</v>
      </c>
      <c r="S56" s="598">
        <v>1</v>
      </c>
      <c r="T56" s="597">
        <v>0.5</v>
      </c>
      <c r="U56" s="599">
        <v>1</v>
      </c>
    </row>
    <row r="57" spans="1:21" ht="14.45" customHeight="1" x14ac:dyDescent="0.2">
      <c r="A57" s="592">
        <v>35</v>
      </c>
      <c r="B57" s="593" t="s">
        <v>622</v>
      </c>
      <c r="C57" s="593" t="s">
        <v>624</v>
      </c>
      <c r="D57" s="594" t="s">
        <v>895</v>
      </c>
      <c r="E57" s="595" t="s">
        <v>635</v>
      </c>
      <c r="F57" s="593" t="s">
        <v>623</v>
      </c>
      <c r="G57" s="593" t="s">
        <v>794</v>
      </c>
      <c r="H57" s="593" t="s">
        <v>538</v>
      </c>
      <c r="I57" s="593" t="s">
        <v>795</v>
      </c>
      <c r="J57" s="593" t="s">
        <v>796</v>
      </c>
      <c r="K57" s="593" t="s">
        <v>797</v>
      </c>
      <c r="L57" s="596">
        <v>177.92</v>
      </c>
      <c r="M57" s="596">
        <v>177.92</v>
      </c>
      <c r="N57" s="593">
        <v>1</v>
      </c>
      <c r="O57" s="597">
        <v>1</v>
      </c>
      <c r="P57" s="596">
        <v>177.92</v>
      </c>
      <c r="Q57" s="598">
        <v>1</v>
      </c>
      <c r="R57" s="593">
        <v>1</v>
      </c>
      <c r="S57" s="598">
        <v>1</v>
      </c>
      <c r="T57" s="597">
        <v>1</v>
      </c>
      <c r="U57" s="599">
        <v>1</v>
      </c>
    </row>
    <row r="58" spans="1:21" ht="14.45" customHeight="1" x14ac:dyDescent="0.2">
      <c r="A58" s="592">
        <v>35</v>
      </c>
      <c r="B58" s="593" t="s">
        <v>622</v>
      </c>
      <c r="C58" s="593" t="s">
        <v>624</v>
      </c>
      <c r="D58" s="594" t="s">
        <v>895</v>
      </c>
      <c r="E58" s="595" t="s">
        <v>635</v>
      </c>
      <c r="F58" s="593" t="s">
        <v>623</v>
      </c>
      <c r="G58" s="593" t="s">
        <v>798</v>
      </c>
      <c r="H58" s="593" t="s">
        <v>538</v>
      </c>
      <c r="I58" s="593" t="s">
        <v>799</v>
      </c>
      <c r="J58" s="593" t="s">
        <v>800</v>
      </c>
      <c r="K58" s="593" t="s">
        <v>801</v>
      </c>
      <c r="L58" s="596">
        <v>225.06</v>
      </c>
      <c r="M58" s="596">
        <v>225.06</v>
      </c>
      <c r="N58" s="593">
        <v>1</v>
      </c>
      <c r="O58" s="597">
        <v>1</v>
      </c>
      <c r="P58" s="596">
        <v>225.06</v>
      </c>
      <c r="Q58" s="598">
        <v>1</v>
      </c>
      <c r="R58" s="593">
        <v>1</v>
      </c>
      <c r="S58" s="598">
        <v>1</v>
      </c>
      <c r="T58" s="597">
        <v>1</v>
      </c>
      <c r="U58" s="599">
        <v>1</v>
      </c>
    </row>
    <row r="59" spans="1:21" ht="14.45" customHeight="1" x14ac:dyDescent="0.2">
      <c r="A59" s="592">
        <v>35</v>
      </c>
      <c r="B59" s="593" t="s">
        <v>622</v>
      </c>
      <c r="C59" s="593" t="s">
        <v>624</v>
      </c>
      <c r="D59" s="594" t="s">
        <v>895</v>
      </c>
      <c r="E59" s="595" t="s">
        <v>635</v>
      </c>
      <c r="F59" s="593" t="s">
        <v>623</v>
      </c>
      <c r="G59" s="593" t="s">
        <v>701</v>
      </c>
      <c r="H59" s="593" t="s">
        <v>573</v>
      </c>
      <c r="I59" s="593" t="s">
        <v>802</v>
      </c>
      <c r="J59" s="593" t="s">
        <v>803</v>
      </c>
      <c r="K59" s="593" t="s">
        <v>804</v>
      </c>
      <c r="L59" s="596">
        <v>105.23</v>
      </c>
      <c r="M59" s="596">
        <v>105.23</v>
      </c>
      <c r="N59" s="593">
        <v>1</v>
      </c>
      <c r="O59" s="597">
        <v>1</v>
      </c>
      <c r="P59" s="596">
        <v>105.23</v>
      </c>
      <c r="Q59" s="598">
        <v>1</v>
      </c>
      <c r="R59" s="593">
        <v>1</v>
      </c>
      <c r="S59" s="598">
        <v>1</v>
      </c>
      <c r="T59" s="597">
        <v>1</v>
      </c>
      <c r="U59" s="599">
        <v>1</v>
      </c>
    </row>
    <row r="60" spans="1:21" ht="14.45" customHeight="1" x14ac:dyDescent="0.2">
      <c r="A60" s="592">
        <v>35</v>
      </c>
      <c r="B60" s="593" t="s">
        <v>622</v>
      </c>
      <c r="C60" s="593" t="s">
        <v>624</v>
      </c>
      <c r="D60" s="594" t="s">
        <v>895</v>
      </c>
      <c r="E60" s="595" t="s">
        <v>634</v>
      </c>
      <c r="F60" s="593" t="s">
        <v>623</v>
      </c>
      <c r="G60" s="593" t="s">
        <v>805</v>
      </c>
      <c r="H60" s="593" t="s">
        <v>538</v>
      </c>
      <c r="I60" s="593" t="s">
        <v>806</v>
      </c>
      <c r="J60" s="593" t="s">
        <v>807</v>
      </c>
      <c r="K60" s="593" t="s">
        <v>808</v>
      </c>
      <c r="L60" s="596">
        <v>0</v>
      </c>
      <c r="M60" s="596">
        <v>0</v>
      </c>
      <c r="N60" s="593">
        <v>1</v>
      </c>
      <c r="O60" s="597">
        <v>1</v>
      </c>
      <c r="P60" s="596">
        <v>0</v>
      </c>
      <c r="Q60" s="598"/>
      <c r="R60" s="593">
        <v>1</v>
      </c>
      <c r="S60" s="598">
        <v>1</v>
      </c>
      <c r="T60" s="597">
        <v>1</v>
      </c>
      <c r="U60" s="599">
        <v>1</v>
      </c>
    </row>
    <row r="61" spans="1:21" ht="14.45" customHeight="1" x14ac:dyDescent="0.2">
      <c r="A61" s="592">
        <v>35</v>
      </c>
      <c r="B61" s="593" t="s">
        <v>622</v>
      </c>
      <c r="C61" s="593" t="s">
        <v>624</v>
      </c>
      <c r="D61" s="594" t="s">
        <v>895</v>
      </c>
      <c r="E61" s="595" t="s">
        <v>634</v>
      </c>
      <c r="F61" s="593" t="s">
        <v>623</v>
      </c>
      <c r="G61" s="593" t="s">
        <v>809</v>
      </c>
      <c r="H61" s="593" t="s">
        <v>538</v>
      </c>
      <c r="I61" s="593" t="s">
        <v>810</v>
      </c>
      <c r="J61" s="593" t="s">
        <v>811</v>
      </c>
      <c r="K61" s="593" t="s">
        <v>812</v>
      </c>
      <c r="L61" s="596">
        <v>18.809999999999999</v>
      </c>
      <c r="M61" s="596">
        <v>18.809999999999999</v>
      </c>
      <c r="N61" s="593">
        <v>1</v>
      </c>
      <c r="O61" s="597">
        <v>1</v>
      </c>
      <c r="P61" s="596">
        <v>18.809999999999999</v>
      </c>
      <c r="Q61" s="598">
        <v>1</v>
      </c>
      <c r="R61" s="593">
        <v>1</v>
      </c>
      <c r="S61" s="598">
        <v>1</v>
      </c>
      <c r="T61" s="597">
        <v>1</v>
      </c>
      <c r="U61" s="599">
        <v>1</v>
      </c>
    </row>
    <row r="62" spans="1:21" ht="14.45" customHeight="1" x14ac:dyDescent="0.2">
      <c r="A62" s="592">
        <v>35</v>
      </c>
      <c r="B62" s="593" t="s">
        <v>622</v>
      </c>
      <c r="C62" s="593" t="s">
        <v>624</v>
      </c>
      <c r="D62" s="594" t="s">
        <v>895</v>
      </c>
      <c r="E62" s="595" t="s">
        <v>634</v>
      </c>
      <c r="F62" s="593" t="s">
        <v>623</v>
      </c>
      <c r="G62" s="593" t="s">
        <v>813</v>
      </c>
      <c r="H62" s="593" t="s">
        <v>573</v>
      </c>
      <c r="I62" s="593" t="s">
        <v>814</v>
      </c>
      <c r="J62" s="593" t="s">
        <v>815</v>
      </c>
      <c r="K62" s="593" t="s">
        <v>816</v>
      </c>
      <c r="L62" s="596">
        <v>119.7</v>
      </c>
      <c r="M62" s="596">
        <v>119.7</v>
      </c>
      <c r="N62" s="593">
        <v>1</v>
      </c>
      <c r="O62" s="597">
        <v>1</v>
      </c>
      <c r="P62" s="596">
        <v>119.7</v>
      </c>
      <c r="Q62" s="598">
        <v>1</v>
      </c>
      <c r="R62" s="593">
        <v>1</v>
      </c>
      <c r="S62" s="598">
        <v>1</v>
      </c>
      <c r="T62" s="597">
        <v>1</v>
      </c>
      <c r="U62" s="599">
        <v>1</v>
      </c>
    </row>
    <row r="63" spans="1:21" ht="14.45" customHeight="1" x14ac:dyDescent="0.2">
      <c r="A63" s="592">
        <v>35</v>
      </c>
      <c r="B63" s="593" t="s">
        <v>622</v>
      </c>
      <c r="C63" s="593" t="s">
        <v>624</v>
      </c>
      <c r="D63" s="594" t="s">
        <v>895</v>
      </c>
      <c r="E63" s="595" t="s">
        <v>634</v>
      </c>
      <c r="F63" s="593" t="s">
        <v>623</v>
      </c>
      <c r="G63" s="593" t="s">
        <v>817</v>
      </c>
      <c r="H63" s="593" t="s">
        <v>573</v>
      </c>
      <c r="I63" s="593" t="s">
        <v>818</v>
      </c>
      <c r="J63" s="593" t="s">
        <v>819</v>
      </c>
      <c r="K63" s="593" t="s">
        <v>820</v>
      </c>
      <c r="L63" s="596">
        <v>129.75</v>
      </c>
      <c r="M63" s="596">
        <v>129.75</v>
      </c>
      <c r="N63" s="593">
        <v>1</v>
      </c>
      <c r="O63" s="597">
        <v>1</v>
      </c>
      <c r="P63" s="596">
        <v>129.75</v>
      </c>
      <c r="Q63" s="598">
        <v>1</v>
      </c>
      <c r="R63" s="593">
        <v>1</v>
      </c>
      <c r="S63" s="598">
        <v>1</v>
      </c>
      <c r="T63" s="597">
        <v>1</v>
      </c>
      <c r="U63" s="599">
        <v>1</v>
      </c>
    </row>
    <row r="64" spans="1:21" ht="14.45" customHeight="1" x14ac:dyDescent="0.2">
      <c r="A64" s="592">
        <v>35</v>
      </c>
      <c r="B64" s="593" t="s">
        <v>622</v>
      </c>
      <c r="C64" s="593" t="s">
        <v>624</v>
      </c>
      <c r="D64" s="594" t="s">
        <v>895</v>
      </c>
      <c r="E64" s="595" t="s">
        <v>634</v>
      </c>
      <c r="F64" s="593" t="s">
        <v>623</v>
      </c>
      <c r="G64" s="593" t="s">
        <v>821</v>
      </c>
      <c r="H64" s="593" t="s">
        <v>538</v>
      </c>
      <c r="I64" s="593" t="s">
        <v>822</v>
      </c>
      <c r="J64" s="593" t="s">
        <v>823</v>
      </c>
      <c r="K64" s="593" t="s">
        <v>824</v>
      </c>
      <c r="L64" s="596">
        <v>58.77</v>
      </c>
      <c r="M64" s="596">
        <v>58.77</v>
      </c>
      <c r="N64" s="593">
        <v>1</v>
      </c>
      <c r="O64" s="597">
        <v>1</v>
      </c>
      <c r="P64" s="596">
        <v>58.77</v>
      </c>
      <c r="Q64" s="598">
        <v>1</v>
      </c>
      <c r="R64" s="593">
        <v>1</v>
      </c>
      <c r="S64" s="598">
        <v>1</v>
      </c>
      <c r="T64" s="597">
        <v>1</v>
      </c>
      <c r="U64" s="599">
        <v>1</v>
      </c>
    </row>
    <row r="65" spans="1:21" ht="14.45" customHeight="1" x14ac:dyDescent="0.2">
      <c r="A65" s="592">
        <v>35</v>
      </c>
      <c r="B65" s="593" t="s">
        <v>622</v>
      </c>
      <c r="C65" s="593" t="s">
        <v>624</v>
      </c>
      <c r="D65" s="594" t="s">
        <v>895</v>
      </c>
      <c r="E65" s="595" t="s">
        <v>634</v>
      </c>
      <c r="F65" s="593" t="s">
        <v>623</v>
      </c>
      <c r="G65" s="593" t="s">
        <v>731</v>
      </c>
      <c r="H65" s="593" t="s">
        <v>573</v>
      </c>
      <c r="I65" s="593" t="s">
        <v>825</v>
      </c>
      <c r="J65" s="593" t="s">
        <v>733</v>
      </c>
      <c r="K65" s="593" t="s">
        <v>826</v>
      </c>
      <c r="L65" s="596">
        <v>58.77</v>
      </c>
      <c r="M65" s="596">
        <v>117.54</v>
      </c>
      <c r="N65" s="593">
        <v>2</v>
      </c>
      <c r="O65" s="597">
        <v>1.5</v>
      </c>
      <c r="P65" s="596">
        <v>117.54</v>
      </c>
      <c r="Q65" s="598">
        <v>1</v>
      </c>
      <c r="R65" s="593">
        <v>2</v>
      </c>
      <c r="S65" s="598">
        <v>1</v>
      </c>
      <c r="T65" s="597">
        <v>1.5</v>
      </c>
      <c r="U65" s="599">
        <v>1</v>
      </c>
    </row>
    <row r="66" spans="1:21" ht="14.45" customHeight="1" x14ac:dyDescent="0.2">
      <c r="A66" s="592">
        <v>35</v>
      </c>
      <c r="B66" s="593" t="s">
        <v>622</v>
      </c>
      <c r="C66" s="593" t="s">
        <v>624</v>
      </c>
      <c r="D66" s="594" t="s">
        <v>895</v>
      </c>
      <c r="E66" s="595" t="s">
        <v>634</v>
      </c>
      <c r="F66" s="593" t="s">
        <v>623</v>
      </c>
      <c r="G66" s="593" t="s">
        <v>827</v>
      </c>
      <c r="H66" s="593" t="s">
        <v>538</v>
      </c>
      <c r="I66" s="593" t="s">
        <v>828</v>
      </c>
      <c r="J66" s="593" t="s">
        <v>829</v>
      </c>
      <c r="K66" s="593" t="s">
        <v>830</v>
      </c>
      <c r="L66" s="596">
        <v>147.85</v>
      </c>
      <c r="M66" s="596">
        <v>147.85</v>
      </c>
      <c r="N66" s="593">
        <v>1</v>
      </c>
      <c r="O66" s="597">
        <v>1</v>
      </c>
      <c r="P66" s="596">
        <v>147.85</v>
      </c>
      <c r="Q66" s="598">
        <v>1</v>
      </c>
      <c r="R66" s="593">
        <v>1</v>
      </c>
      <c r="S66" s="598">
        <v>1</v>
      </c>
      <c r="T66" s="597">
        <v>1</v>
      </c>
      <c r="U66" s="599">
        <v>1</v>
      </c>
    </row>
    <row r="67" spans="1:21" ht="14.45" customHeight="1" x14ac:dyDescent="0.2">
      <c r="A67" s="592">
        <v>35</v>
      </c>
      <c r="B67" s="593" t="s">
        <v>622</v>
      </c>
      <c r="C67" s="593" t="s">
        <v>624</v>
      </c>
      <c r="D67" s="594" t="s">
        <v>895</v>
      </c>
      <c r="E67" s="595" t="s">
        <v>634</v>
      </c>
      <c r="F67" s="593" t="s">
        <v>623</v>
      </c>
      <c r="G67" s="593" t="s">
        <v>705</v>
      </c>
      <c r="H67" s="593" t="s">
        <v>538</v>
      </c>
      <c r="I67" s="593" t="s">
        <v>831</v>
      </c>
      <c r="J67" s="593" t="s">
        <v>832</v>
      </c>
      <c r="K67" s="593" t="s">
        <v>833</v>
      </c>
      <c r="L67" s="596">
        <v>0</v>
      </c>
      <c r="M67" s="596">
        <v>0</v>
      </c>
      <c r="N67" s="593">
        <v>1</v>
      </c>
      <c r="O67" s="597">
        <v>1</v>
      </c>
      <c r="P67" s="596">
        <v>0</v>
      </c>
      <c r="Q67" s="598"/>
      <c r="R67" s="593">
        <v>1</v>
      </c>
      <c r="S67" s="598">
        <v>1</v>
      </c>
      <c r="T67" s="597">
        <v>1</v>
      </c>
      <c r="U67" s="599">
        <v>1</v>
      </c>
    </row>
    <row r="68" spans="1:21" ht="14.45" customHeight="1" x14ac:dyDescent="0.2">
      <c r="A68" s="592">
        <v>35</v>
      </c>
      <c r="B68" s="593" t="s">
        <v>622</v>
      </c>
      <c r="C68" s="593" t="s">
        <v>624</v>
      </c>
      <c r="D68" s="594" t="s">
        <v>895</v>
      </c>
      <c r="E68" s="595" t="s">
        <v>634</v>
      </c>
      <c r="F68" s="593" t="s">
        <v>623</v>
      </c>
      <c r="G68" s="593" t="s">
        <v>667</v>
      </c>
      <c r="H68" s="593" t="s">
        <v>538</v>
      </c>
      <c r="I68" s="593" t="s">
        <v>740</v>
      </c>
      <c r="J68" s="593" t="s">
        <v>741</v>
      </c>
      <c r="K68" s="593" t="s">
        <v>742</v>
      </c>
      <c r="L68" s="596">
        <v>48.09</v>
      </c>
      <c r="M68" s="596">
        <v>48.09</v>
      </c>
      <c r="N68" s="593">
        <v>1</v>
      </c>
      <c r="O68" s="597">
        <v>1</v>
      </c>
      <c r="P68" s="596">
        <v>48.09</v>
      </c>
      <c r="Q68" s="598">
        <v>1</v>
      </c>
      <c r="R68" s="593">
        <v>1</v>
      </c>
      <c r="S68" s="598">
        <v>1</v>
      </c>
      <c r="T68" s="597">
        <v>1</v>
      </c>
      <c r="U68" s="599">
        <v>1</v>
      </c>
    </row>
    <row r="69" spans="1:21" ht="14.45" customHeight="1" x14ac:dyDescent="0.2">
      <c r="A69" s="592">
        <v>35</v>
      </c>
      <c r="B69" s="593" t="s">
        <v>622</v>
      </c>
      <c r="C69" s="593" t="s">
        <v>624</v>
      </c>
      <c r="D69" s="594" t="s">
        <v>895</v>
      </c>
      <c r="E69" s="595" t="s">
        <v>634</v>
      </c>
      <c r="F69" s="593" t="s">
        <v>623</v>
      </c>
      <c r="G69" s="593" t="s">
        <v>667</v>
      </c>
      <c r="H69" s="593" t="s">
        <v>538</v>
      </c>
      <c r="I69" s="593" t="s">
        <v>740</v>
      </c>
      <c r="J69" s="593" t="s">
        <v>741</v>
      </c>
      <c r="K69" s="593" t="s">
        <v>742</v>
      </c>
      <c r="L69" s="596">
        <v>42.14</v>
      </c>
      <c r="M69" s="596">
        <v>126.42</v>
      </c>
      <c r="N69" s="593">
        <v>3</v>
      </c>
      <c r="O69" s="597">
        <v>2</v>
      </c>
      <c r="P69" s="596">
        <v>126.42</v>
      </c>
      <c r="Q69" s="598">
        <v>1</v>
      </c>
      <c r="R69" s="593">
        <v>3</v>
      </c>
      <c r="S69" s="598">
        <v>1</v>
      </c>
      <c r="T69" s="597">
        <v>2</v>
      </c>
      <c r="U69" s="599">
        <v>1</v>
      </c>
    </row>
    <row r="70" spans="1:21" ht="14.45" customHeight="1" x14ac:dyDescent="0.2">
      <c r="A70" s="592">
        <v>35</v>
      </c>
      <c r="B70" s="593" t="s">
        <v>622</v>
      </c>
      <c r="C70" s="593" t="s">
        <v>624</v>
      </c>
      <c r="D70" s="594" t="s">
        <v>895</v>
      </c>
      <c r="E70" s="595" t="s">
        <v>634</v>
      </c>
      <c r="F70" s="593" t="s">
        <v>623</v>
      </c>
      <c r="G70" s="593" t="s">
        <v>667</v>
      </c>
      <c r="H70" s="593" t="s">
        <v>538</v>
      </c>
      <c r="I70" s="593" t="s">
        <v>668</v>
      </c>
      <c r="J70" s="593" t="s">
        <v>669</v>
      </c>
      <c r="K70" s="593" t="s">
        <v>670</v>
      </c>
      <c r="L70" s="596">
        <v>89.91</v>
      </c>
      <c r="M70" s="596">
        <v>179.82</v>
      </c>
      <c r="N70" s="593">
        <v>2</v>
      </c>
      <c r="O70" s="597">
        <v>2</v>
      </c>
      <c r="P70" s="596">
        <v>179.82</v>
      </c>
      <c r="Q70" s="598">
        <v>1</v>
      </c>
      <c r="R70" s="593">
        <v>2</v>
      </c>
      <c r="S70" s="598">
        <v>1</v>
      </c>
      <c r="T70" s="597">
        <v>2</v>
      </c>
      <c r="U70" s="599">
        <v>1</v>
      </c>
    </row>
    <row r="71" spans="1:21" ht="14.45" customHeight="1" x14ac:dyDescent="0.2">
      <c r="A71" s="592">
        <v>35</v>
      </c>
      <c r="B71" s="593" t="s">
        <v>622</v>
      </c>
      <c r="C71" s="593" t="s">
        <v>624</v>
      </c>
      <c r="D71" s="594" t="s">
        <v>895</v>
      </c>
      <c r="E71" s="595" t="s">
        <v>634</v>
      </c>
      <c r="F71" s="593" t="s">
        <v>623</v>
      </c>
      <c r="G71" s="593" t="s">
        <v>834</v>
      </c>
      <c r="H71" s="593" t="s">
        <v>538</v>
      </c>
      <c r="I71" s="593" t="s">
        <v>835</v>
      </c>
      <c r="J71" s="593" t="s">
        <v>836</v>
      </c>
      <c r="K71" s="593" t="s">
        <v>837</v>
      </c>
      <c r="L71" s="596">
        <v>83.79</v>
      </c>
      <c r="M71" s="596">
        <v>83.79</v>
      </c>
      <c r="N71" s="593">
        <v>1</v>
      </c>
      <c r="O71" s="597">
        <v>1</v>
      </c>
      <c r="P71" s="596"/>
      <c r="Q71" s="598">
        <v>0</v>
      </c>
      <c r="R71" s="593"/>
      <c r="S71" s="598">
        <v>0</v>
      </c>
      <c r="T71" s="597"/>
      <c r="U71" s="599">
        <v>0</v>
      </c>
    </row>
    <row r="72" spans="1:21" ht="14.45" customHeight="1" x14ac:dyDescent="0.2">
      <c r="A72" s="592">
        <v>35</v>
      </c>
      <c r="B72" s="593" t="s">
        <v>622</v>
      </c>
      <c r="C72" s="593" t="s">
        <v>624</v>
      </c>
      <c r="D72" s="594" t="s">
        <v>895</v>
      </c>
      <c r="E72" s="595" t="s">
        <v>634</v>
      </c>
      <c r="F72" s="593" t="s">
        <v>623</v>
      </c>
      <c r="G72" s="593" t="s">
        <v>838</v>
      </c>
      <c r="H72" s="593" t="s">
        <v>538</v>
      </c>
      <c r="I72" s="593" t="s">
        <v>839</v>
      </c>
      <c r="J72" s="593" t="s">
        <v>840</v>
      </c>
      <c r="K72" s="593" t="s">
        <v>841</v>
      </c>
      <c r="L72" s="596">
        <v>58.77</v>
      </c>
      <c r="M72" s="596">
        <v>58.77</v>
      </c>
      <c r="N72" s="593">
        <v>1</v>
      </c>
      <c r="O72" s="597">
        <v>1</v>
      </c>
      <c r="P72" s="596">
        <v>58.77</v>
      </c>
      <c r="Q72" s="598">
        <v>1</v>
      </c>
      <c r="R72" s="593">
        <v>1</v>
      </c>
      <c r="S72" s="598">
        <v>1</v>
      </c>
      <c r="T72" s="597">
        <v>1</v>
      </c>
      <c r="U72" s="599">
        <v>1</v>
      </c>
    </row>
    <row r="73" spans="1:21" ht="14.45" customHeight="1" x14ac:dyDescent="0.2">
      <c r="A73" s="592">
        <v>35</v>
      </c>
      <c r="B73" s="593" t="s">
        <v>622</v>
      </c>
      <c r="C73" s="593" t="s">
        <v>624</v>
      </c>
      <c r="D73" s="594" t="s">
        <v>895</v>
      </c>
      <c r="E73" s="595" t="s">
        <v>634</v>
      </c>
      <c r="F73" s="593" t="s">
        <v>623</v>
      </c>
      <c r="G73" s="593" t="s">
        <v>838</v>
      </c>
      <c r="H73" s="593" t="s">
        <v>538</v>
      </c>
      <c r="I73" s="593" t="s">
        <v>842</v>
      </c>
      <c r="J73" s="593" t="s">
        <v>840</v>
      </c>
      <c r="K73" s="593" t="s">
        <v>657</v>
      </c>
      <c r="L73" s="596">
        <v>176.32</v>
      </c>
      <c r="M73" s="596">
        <v>176.32</v>
      </c>
      <c r="N73" s="593">
        <v>1</v>
      </c>
      <c r="O73" s="597">
        <v>1</v>
      </c>
      <c r="P73" s="596"/>
      <c r="Q73" s="598">
        <v>0</v>
      </c>
      <c r="R73" s="593"/>
      <c r="S73" s="598">
        <v>0</v>
      </c>
      <c r="T73" s="597"/>
      <c r="U73" s="599">
        <v>0</v>
      </c>
    </row>
    <row r="74" spans="1:21" ht="14.45" customHeight="1" x14ac:dyDescent="0.2">
      <c r="A74" s="592">
        <v>35</v>
      </c>
      <c r="B74" s="593" t="s">
        <v>622</v>
      </c>
      <c r="C74" s="593" t="s">
        <v>624</v>
      </c>
      <c r="D74" s="594" t="s">
        <v>895</v>
      </c>
      <c r="E74" s="595" t="s">
        <v>634</v>
      </c>
      <c r="F74" s="593" t="s">
        <v>623</v>
      </c>
      <c r="G74" s="593" t="s">
        <v>765</v>
      </c>
      <c r="H74" s="593" t="s">
        <v>538</v>
      </c>
      <c r="I74" s="593" t="s">
        <v>769</v>
      </c>
      <c r="J74" s="593" t="s">
        <v>767</v>
      </c>
      <c r="K74" s="593" t="s">
        <v>770</v>
      </c>
      <c r="L74" s="596">
        <v>35.25</v>
      </c>
      <c r="M74" s="596">
        <v>70.5</v>
      </c>
      <c r="N74" s="593">
        <v>2</v>
      </c>
      <c r="O74" s="597">
        <v>1.5</v>
      </c>
      <c r="P74" s="596">
        <v>70.5</v>
      </c>
      <c r="Q74" s="598">
        <v>1</v>
      </c>
      <c r="R74" s="593">
        <v>2</v>
      </c>
      <c r="S74" s="598">
        <v>1</v>
      </c>
      <c r="T74" s="597">
        <v>1.5</v>
      </c>
      <c r="U74" s="599">
        <v>1</v>
      </c>
    </row>
    <row r="75" spans="1:21" ht="14.45" customHeight="1" x14ac:dyDescent="0.2">
      <c r="A75" s="592">
        <v>35</v>
      </c>
      <c r="B75" s="593" t="s">
        <v>622</v>
      </c>
      <c r="C75" s="593" t="s">
        <v>624</v>
      </c>
      <c r="D75" s="594" t="s">
        <v>895</v>
      </c>
      <c r="E75" s="595" t="s">
        <v>634</v>
      </c>
      <c r="F75" s="593" t="s">
        <v>623</v>
      </c>
      <c r="G75" s="593" t="s">
        <v>843</v>
      </c>
      <c r="H75" s="593" t="s">
        <v>538</v>
      </c>
      <c r="I75" s="593" t="s">
        <v>844</v>
      </c>
      <c r="J75" s="593" t="s">
        <v>845</v>
      </c>
      <c r="K75" s="593" t="s">
        <v>768</v>
      </c>
      <c r="L75" s="596">
        <v>174.59</v>
      </c>
      <c r="M75" s="596">
        <v>174.59</v>
      </c>
      <c r="N75" s="593">
        <v>1</v>
      </c>
      <c r="O75" s="597">
        <v>1</v>
      </c>
      <c r="P75" s="596">
        <v>174.59</v>
      </c>
      <c r="Q75" s="598">
        <v>1</v>
      </c>
      <c r="R75" s="593">
        <v>1</v>
      </c>
      <c r="S75" s="598">
        <v>1</v>
      </c>
      <c r="T75" s="597">
        <v>1</v>
      </c>
      <c r="U75" s="599">
        <v>1</v>
      </c>
    </row>
    <row r="76" spans="1:21" ht="14.45" customHeight="1" x14ac:dyDescent="0.2">
      <c r="A76" s="592">
        <v>35</v>
      </c>
      <c r="B76" s="593" t="s">
        <v>622</v>
      </c>
      <c r="C76" s="593" t="s">
        <v>624</v>
      </c>
      <c r="D76" s="594" t="s">
        <v>895</v>
      </c>
      <c r="E76" s="595" t="s">
        <v>634</v>
      </c>
      <c r="F76" s="593" t="s">
        <v>623</v>
      </c>
      <c r="G76" s="593" t="s">
        <v>771</v>
      </c>
      <c r="H76" s="593" t="s">
        <v>538</v>
      </c>
      <c r="I76" s="593" t="s">
        <v>846</v>
      </c>
      <c r="J76" s="593" t="s">
        <v>847</v>
      </c>
      <c r="K76" s="593" t="s">
        <v>848</v>
      </c>
      <c r="L76" s="596">
        <v>32.25</v>
      </c>
      <c r="M76" s="596">
        <v>32.25</v>
      </c>
      <c r="N76" s="593">
        <v>1</v>
      </c>
      <c r="O76" s="597">
        <v>1</v>
      </c>
      <c r="P76" s="596">
        <v>32.25</v>
      </c>
      <c r="Q76" s="598">
        <v>1</v>
      </c>
      <c r="R76" s="593">
        <v>1</v>
      </c>
      <c r="S76" s="598">
        <v>1</v>
      </c>
      <c r="T76" s="597">
        <v>1</v>
      </c>
      <c r="U76" s="599">
        <v>1</v>
      </c>
    </row>
    <row r="77" spans="1:21" ht="14.45" customHeight="1" x14ac:dyDescent="0.2">
      <c r="A77" s="592">
        <v>35</v>
      </c>
      <c r="B77" s="593" t="s">
        <v>622</v>
      </c>
      <c r="C77" s="593" t="s">
        <v>624</v>
      </c>
      <c r="D77" s="594" t="s">
        <v>895</v>
      </c>
      <c r="E77" s="595" t="s">
        <v>634</v>
      </c>
      <c r="F77" s="593" t="s">
        <v>623</v>
      </c>
      <c r="G77" s="593" t="s">
        <v>775</v>
      </c>
      <c r="H77" s="593" t="s">
        <v>538</v>
      </c>
      <c r="I77" s="593" t="s">
        <v>849</v>
      </c>
      <c r="J77" s="593" t="s">
        <v>777</v>
      </c>
      <c r="K77" s="593" t="s">
        <v>850</v>
      </c>
      <c r="L77" s="596">
        <v>51.84</v>
      </c>
      <c r="M77" s="596">
        <v>51.84</v>
      </c>
      <c r="N77" s="593">
        <v>1</v>
      </c>
      <c r="O77" s="597">
        <v>0.5</v>
      </c>
      <c r="P77" s="596">
        <v>51.84</v>
      </c>
      <c r="Q77" s="598">
        <v>1</v>
      </c>
      <c r="R77" s="593">
        <v>1</v>
      </c>
      <c r="S77" s="598">
        <v>1</v>
      </c>
      <c r="T77" s="597">
        <v>0.5</v>
      </c>
      <c r="U77" s="599">
        <v>1</v>
      </c>
    </row>
    <row r="78" spans="1:21" ht="14.45" customHeight="1" x14ac:dyDescent="0.2">
      <c r="A78" s="592">
        <v>35</v>
      </c>
      <c r="B78" s="593" t="s">
        <v>622</v>
      </c>
      <c r="C78" s="593" t="s">
        <v>624</v>
      </c>
      <c r="D78" s="594" t="s">
        <v>895</v>
      </c>
      <c r="E78" s="595" t="s">
        <v>634</v>
      </c>
      <c r="F78" s="593" t="s">
        <v>623</v>
      </c>
      <c r="G78" s="593" t="s">
        <v>693</v>
      </c>
      <c r="H78" s="593" t="s">
        <v>538</v>
      </c>
      <c r="I78" s="593" t="s">
        <v>694</v>
      </c>
      <c r="J78" s="593" t="s">
        <v>695</v>
      </c>
      <c r="K78" s="593" t="s">
        <v>696</v>
      </c>
      <c r="L78" s="596">
        <v>0</v>
      </c>
      <c r="M78" s="596">
        <v>0</v>
      </c>
      <c r="N78" s="593">
        <v>2</v>
      </c>
      <c r="O78" s="597">
        <v>2</v>
      </c>
      <c r="P78" s="596">
        <v>0</v>
      </c>
      <c r="Q78" s="598"/>
      <c r="R78" s="593">
        <v>2</v>
      </c>
      <c r="S78" s="598">
        <v>1</v>
      </c>
      <c r="T78" s="597">
        <v>2</v>
      </c>
      <c r="U78" s="599">
        <v>1</v>
      </c>
    </row>
    <row r="79" spans="1:21" ht="14.45" customHeight="1" x14ac:dyDescent="0.2">
      <c r="A79" s="592">
        <v>35</v>
      </c>
      <c r="B79" s="593" t="s">
        <v>622</v>
      </c>
      <c r="C79" s="593" t="s">
        <v>624</v>
      </c>
      <c r="D79" s="594" t="s">
        <v>895</v>
      </c>
      <c r="E79" s="595" t="s">
        <v>634</v>
      </c>
      <c r="F79" s="593" t="s">
        <v>623</v>
      </c>
      <c r="G79" s="593" t="s">
        <v>851</v>
      </c>
      <c r="H79" s="593" t="s">
        <v>538</v>
      </c>
      <c r="I79" s="593" t="s">
        <v>852</v>
      </c>
      <c r="J79" s="593" t="s">
        <v>853</v>
      </c>
      <c r="K79" s="593" t="s">
        <v>854</v>
      </c>
      <c r="L79" s="596">
        <v>42.54</v>
      </c>
      <c r="M79" s="596">
        <v>85.08</v>
      </c>
      <c r="N79" s="593">
        <v>2</v>
      </c>
      <c r="O79" s="597">
        <v>2</v>
      </c>
      <c r="P79" s="596">
        <v>85.08</v>
      </c>
      <c r="Q79" s="598">
        <v>1</v>
      </c>
      <c r="R79" s="593">
        <v>2</v>
      </c>
      <c r="S79" s="598">
        <v>1</v>
      </c>
      <c r="T79" s="597">
        <v>2</v>
      </c>
      <c r="U79" s="599">
        <v>1</v>
      </c>
    </row>
    <row r="80" spans="1:21" ht="14.45" customHeight="1" x14ac:dyDescent="0.2">
      <c r="A80" s="592">
        <v>35</v>
      </c>
      <c r="B80" s="593" t="s">
        <v>622</v>
      </c>
      <c r="C80" s="593" t="s">
        <v>624</v>
      </c>
      <c r="D80" s="594" t="s">
        <v>895</v>
      </c>
      <c r="E80" s="595" t="s">
        <v>634</v>
      </c>
      <c r="F80" s="593" t="s">
        <v>623</v>
      </c>
      <c r="G80" s="593" t="s">
        <v>713</v>
      </c>
      <c r="H80" s="593" t="s">
        <v>538</v>
      </c>
      <c r="I80" s="593" t="s">
        <v>714</v>
      </c>
      <c r="J80" s="593" t="s">
        <v>715</v>
      </c>
      <c r="K80" s="593" t="s">
        <v>716</v>
      </c>
      <c r="L80" s="596">
        <v>68.819999999999993</v>
      </c>
      <c r="M80" s="596">
        <v>68.819999999999993</v>
      </c>
      <c r="N80" s="593">
        <v>1</v>
      </c>
      <c r="O80" s="597">
        <v>0.5</v>
      </c>
      <c r="P80" s="596">
        <v>68.819999999999993</v>
      </c>
      <c r="Q80" s="598">
        <v>1</v>
      </c>
      <c r="R80" s="593">
        <v>1</v>
      </c>
      <c r="S80" s="598">
        <v>1</v>
      </c>
      <c r="T80" s="597">
        <v>0.5</v>
      </c>
      <c r="U80" s="599">
        <v>1</v>
      </c>
    </row>
    <row r="81" spans="1:21" ht="14.45" customHeight="1" x14ac:dyDescent="0.2">
      <c r="A81" s="592">
        <v>35</v>
      </c>
      <c r="B81" s="593" t="s">
        <v>622</v>
      </c>
      <c r="C81" s="593" t="s">
        <v>624</v>
      </c>
      <c r="D81" s="594" t="s">
        <v>895</v>
      </c>
      <c r="E81" s="595" t="s">
        <v>634</v>
      </c>
      <c r="F81" s="593" t="s">
        <v>623</v>
      </c>
      <c r="G81" s="593" t="s">
        <v>782</v>
      </c>
      <c r="H81" s="593" t="s">
        <v>538</v>
      </c>
      <c r="I81" s="593" t="s">
        <v>783</v>
      </c>
      <c r="J81" s="593" t="s">
        <v>784</v>
      </c>
      <c r="K81" s="593" t="s">
        <v>785</v>
      </c>
      <c r="L81" s="596">
        <v>61.97</v>
      </c>
      <c r="M81" s="596">
        <v>61.97</v>
      </c>
      <c r="N81" s="593">
        <v>1</v>
      </c>
      <c r="O81" s="597">
        <v>1</v>
      </c>
      <c r="P81" s="596"/>
      <c r="Q81" s="598">
        <v>0</v>
      </c>
      <c r="R81" s="593"/>
      <c r="S81" s="598">
        <v>0</v>
      </c>
      <c r="T81" s="597"/>
      <c r="U81" s="599">
        <v>0</v>
      </c>
    </row>
    <row r="82" spans="1:21" ht="14.45" customHeight="1" x14ac:dyDescent="0.2">
      <c r="A82" s="592">
        <v>35</v>
      </c>
      <c r="B82" s="593" t="s">
        <v>622</v>
      </c>
      <c r="C82" s="593" t="s">
        <v>624</v>
      </c>
      <c r="D82" s="594" t="s">
        <v>895</v>
      </c>
      <c r="E82" s="595" t="s">
        <v>634</v>
      </c>
      <c r="F82" s="593" t="s">
        <v>623</v>
      </c>
      <c r="G82" s="593" t="s">
        <v>855</v>
      </c>
      <c r="H82" s="593" t="s">
        <v>538</v>
      </c>
      <c r="I82" s="593" t="s">
        <v>856</v>
      </c>
      <c r="J82" s="593" t="s">
        <v>857</v>
      </c>
      <c r="K82" s="593" t="s">
        <v>858</v>
      </c>
      <c r="L82" s="596">
        <v>88.97</v>
      </c>
      <c r="M82" s="596">
        <v>88.97</v>
      </c>
      <c r="N82" s="593">
        <v>1</v>
      </c>
      <c r="O82" s="597">
        <v>1</v>
      </c>
      <c r="P82" s="596"/>
      <c r="Q82" s="598">
        <v>0</v>
      </c>
      <c r="R82" s="593"/>
      <c r="S82" s="598">
        <v>0</v>
      </c>
      <c r="T82" s="597"/>
      <c r="U82" s="599">
        <v>0</v>
      </c>
    </row>
    <row r="83" spans="1:21" ht="14.45" customHeight="1" x14ac:dyDescent="0.2">
      <c r="A83" s="592">
        <v>35</v>
      </c>
      <c r="B83" s="593" t="s">
        <v>622</v>
      </c>
      <c r="C83" s="593" t="s">
        <v>624</v>
      </c>
      <c r="D83" s="594" t="s">
        <v>895</v>
      </c>
      <c r="E83" s="595" t="s">
        <v>634</v>
      </c>
      <c r="F83" s="593" t="s">
        <v>623</v>
      </c>
      <c r="G83" s="593" t="s">
        <v>859</v>
      </c>
      <c r="H83" s="593" t="s">
        <v>573</v>
      </c>
      <c r="I83" s="593" t="s">
        <v>860</v>
      </c>
      <c r="J83" s="593" t="s">
        <v>861</v>
      </c>
      <c r="K83" s="593" t="s">
        <v>862</v>
      </c>
      <c r="L83" s="596">
        <v>0</v>
      </c>
      <c r="M83" s="596">
        <v>0</v>
      </c>
      <c r="N83" s="593">
        <v>1</v>
      </c>
      <c r="O83" s="597">
        <v>1</v>
      </c>
      <c r="P83" s="596">
        <v>0</v>
      </c>
      <c r="Q83" s="598"/>
      <c r="R83" s="593">
        <v>1</v>
      </c>
      <c r="S83" s="598">
        <v>1</v>
      </c>
      <c r="T83" s="597">
        <v>1</v>
      </c>
      <c r="U83" s="599">
        <v>1</v>
      </c>
    </row>
    <row r="84" spans="1:21" ht="14.45" customHeight="1" x14ac:dyDescent="0.2">
      <c r="A84" s="592">
        <v>35</v>
      </c>
      <c r="B84" s="593" t="s">
        <v>622</v>
      </c>
      <c r="C84" s="593" t="s">
        <v>624</v>
      </c>
      <c r="D84" s="594" t="s">
        <v>895</v>
      </c>
      <c r="E84" s="595" t="s">
        <v>634</v>
      </c>
      <c r="F84" s="593" t="s">
        <v>623</v>
      </c>
      <c r="G84" s="593" t="s">
        <v>701</v>
      </c>
      <c r="H84" s="593" t="s">
        <v>573</v>
      </c>
      <c r="I84" s="593" t="s">
        <v>702</v>
      </c>
      <c r="J84" s="593" t="s">
        <v>703</v>
      </c>
      <c r="K84" s="593" t="s">
        <v>704</v>
      </c>
      <c r="L84" s="596">
        <v>49.08</v>
      </c>
      <c r="M84" s="596">
        <v>49.08</v>
      </c>
      <c r="N84" s="593">
        <v>1</v>
      </c>
      <c r="O84" s="597">
        <v>1</v>
      </c>
      <c r="P84" s="596">
        <v>49.08</v>
      </c>
      <c r="Q84" s="598">
        <v>1</v>
      </c>
      <c r="R84" s="593">
        <v>1</v>
      </c>
      <c r="S84" s="598">
        <v>1</v>
      </c>
      <c r="T84" s="597">
        <v>1</v>
      </c>
      <c r="U84" s="599">
        <v>1</v>
      </c>
    </row>
    <row r="85" spans="1:21" ht="14.45" customHeight="1" x14ac:dyDescent="0.2">
      <c r="A85" s="592">
        <v>35</v>
      </c>
      <c r="B85" s="593" t="s">
        <v>622</v>
      </c>
      <c r="C85" s="593" t="s">
        <v>624</v>
      </c>
      <c r="D85" s="594" t="s">
        <v>895</v>
      </c>
      <c r="E85" s="595" t="s">
        <v>629</v>
      </c>
      <c r="F85" s="593" t="s">
        <v>623</v>
      </c>
      <c r="G85" s="593" t="s">
        <v>863</v>
      </c>
      <c r="H85" s="593" t="s">
        <v>538</v>
      </c>
      <c r="I85" s="593" t="s">
        <v>864</v>
      </c>
      <c r="J85" s="593" t="s">
        <v>865</v>
      </c>
      <c r="K85" s="593" t="s">
        <v>866</v>
      </c>
      <c r="L85" s="596">
        <v>590.26</v>
      </c>
      <c r="M85" s="596">
        <v>590.26</v>
      </c>
      <c r="N85" s="593">
        <v>1</v>
      </c>
      <c r="O85" s="597">
        <v>1</v>
      </c>
      <c r="P85" s="596">
        <v>590.26</v>
      </c>
      <c r="Q85" s="598">
        <v>1</v>
      </c>
      <c r="R85" s="593">
        <v>1</v>
      </c>
      <c r="S85" s="598">
        <v>1</v>
      </c>
      <c r="T85" s="597">
        <v>1</v>
      </c>
      <c r="U85" s="599">
        <v>1</v>
      </c>
    </row>
    <row r="86" spans="1:21" ht="14.45" customHeight="1" x14ac:dyDescent="0.2">
      <c r="A86" s="592">
        <v>35</v>
      </c>
      <c r="B86" s="593" t="s">
        <v>622</v>
      </c>
      <c r="C86" s="593" t="s">
        <v>624</v>
      </c>
      <c r="D86" s="594" t="s">
        <v>895</v>
      </c>
      <c r="E86" s="595" t="s">
        <v>629</v>
      </c>
      <c r="F86" s="593" t="s">
        <v>623</v>
      </c>
      <c r="G86" s="593" t="s">
        <v>863</v>
      </c>
      <c r="H86" s="593" t="s">
        <v>538</v>
      </c>
      <c r="I86" s="593" t="s">
        <v>867</v>
      </c>
      <c r="J86" s="593" t="s">
        <v>865</v>
      </c>
      <c r="K86" s="593" t="s">
        <v>868</v>
      </c>
      <c r="L86" s="596">
        <v>590.26</v>
      </c>
      <c r="M86" s="596">
        <v>590.26</v>
      </c>
      <c r="N86" s="593">
        <v>1</v>
      </c>
      <c r="O86" s="597">
        <v>0.5</v>
      </c>
      <c r="P86" s="596">
        <v>590.26</v>
      </c>
      <c r="Q86" s="598">
        <v>1</v>
      </c>
      <c r="R86" s="593">
        <v>1</v>
      </c>
      <c r="S86" s="598">
        <v>1</v>
      </c>
      <c r="T86" s="597">
        <v>0.5</v>
      </c>
      <c r="U86" s="599">
        <v>1</v>
      </c>
    </row>
    <row r="87" spans="1:21" ht="14.45" customHeight="1" x14ac:dyDescent="0.2">
      <c r="A87" s="592">
        <v>35</v>
      </c>
      <c r="B87" s="593" t="s">
        <v>622</v>
      </c>
      <c r="C87" s="593" t="s">
        <v>624</v>
      </c>
      <c r="D87" s="594" t="s">
        <v>895</v>
      </c>
      <c r="E87" s="595" t="s">
        <v>629</v>
      </c>
      <c r="F87" s="593" t="s">
        <v>623</v>
      </c>
      <c r="G87" s="593" t="s">
        <v>869</v>
      </c>
      <c r="H87" s="593" t="s">
        <v>538</v>
      </c>
      <c r="I87" s="593" t="s">
        <v>870</v>
      </c>
      <c r="J87" s="593" t="s">
        <v>871</v>
      </c>
      <c r="K87" s="593" t="s">
        <v>872</v>
      </c>
      <c r="L87" s="596">
        <v>94.7</v>
      </c>
      <c r="M87" s="596">
        <v>284.10000000000002</v>
      </c>
      <c r="N87" s="593">
        <v>3</v>
      </c>
      <c r="O87" s="597">
        <v>0.5</v>
      </c>
      <c r="P87" s="596">
        <v>284.10000000000002</v>
      </c>
      <c r="Q87" s="598">
        <v>1</v>
      </c>
      <c r="R87" s="593">
        <v>3</v>
      </c>
      <c r="S87" s="598">
        <v>1</v>
      </c>
      <c r="T87" s="597">
        <v>0.5</v>
      </c>
      <c r="U87" s="599">
        <v>1</v>
      </c>
    </row>
    <row r="88" spans="1:21" ht="14.45" customHeight="1" x14ac:dyDescent="0.2">
      <c r="A88" s="592">
        <v>35</v>
      </c>
      <c r="B88" s="593" t="s">
        <v>622</v>
      </c>
      <c r="C88" s="593" t="s">
        <v>624</v>
      </c>
      <c r="D88" s="594" t="s">
        <v>895</v>
      </c>
      <c r="E88" s="595" t="s">
        <v>631</v>
      </c>
      <c r="F88" s="593" t="s">
        <v>623</v>
      </c>
      <c r="G88" s="593" t="s">
        <v>805</v>
      </c>
      <c r="H88" s="593" t="s">
        <v>538</v>
      </c>
      <c r="I88" s="593" t="s">
        <v>873</v>
      </c>
      <c r="J88" s="593" t="s">
        <v>874</v>
      </c>
      <c r="K88" s="593" t="s">
        <v>875</v>
      </c>
      <c r="L88" s="596">
        <v>263.26</v>
      </c>
      <c r="M88" s="596">
        <v>263.26</v>
      </c>
      <c r="N88" s="593">
        <v>1</v>
      </c>
      <c r="O88" s="597">
        <v>0.5</v>
      </c>
      <c r="P88" s="596"/>
      <c r="Q88" s="598">
        <v>0</v>
      </c>
      <c r="R88" s="593"/>
      <c r="S88" s="598">
        <v>0</v>
      </c>
      <c r="T88" s="597"/>
      <c r="U88" s="599">
        <v>0</v>
      </c>
    </row>
    <row r="89" spans="1:21" ht="14.45" customHeight="1" x14ac:dyDescent="0.2">
      <c r="A89" s="592">
        <v>35</v>
      </c>
      <c r="B89" s="593" t="s">
        <v>622</v>
      </c>
      <c r="C89" s="593" t="s">
        <v>624</v>
      </c>
      <c r="D89" s="594" t="s">
        <v>895</v>
      </c>
      <c r="E89" s="595" t="s">
        <v>631</v>
      </c>
      <c r="F89" s="593" t="s">
        <v>623</v>
      </c>
      <c r="G89" s="593" t="s">
        <v>650</v>
      </c>
      <c r="H89" s="593" t="s">
        <v>573</v>
      </c>
      <c r="I89" s="593" t="s">
        <v>876</v>
      </c>
      <c r="J89" s="593" t="s">
        <v>652</v>
      </c>
      <c r="K89" s="593" t="s">
        <v>730</v>
      </c>
      <c r="L89" s="596">
        <v>85.27</v>
      </c>
      <c r="M89" s="596">
        <v>170.54</v>
      </c>
      <c r="N89" s="593">
        <v>2</v>
      </c>
      <c r="O89" s="597">
        <v>1</v>
      </c>
      <c r="P89" s="596"/>
      <c r="Q89" s="598">
        <v>0</v>
      </c>
      <c r="R89" s="593"/>
      <c r="S89" s="598">
        <v>0</v>
      </c>
      <c r="T89" s="597"/>
      <c r="U89" s="599">
        <v>0</v>
      </c>
    </row>
    <row r="90" spans="1:21" ht="14.45" customHeight="1" x14ac:dyDescent="0.2">
      <c r="A90" s="592">
        <v>35</v>
      </c>
      <c r="B90" s="593" t="s">
        <v>622</v>
      </c>
      <c r="C90" s="593" t="s">
        <v>624</v>
      </c>
      <c r="D90" s="594" t="s">
        <v>895</v>
      </c>
      <c r="E90" s="595" t="s">
        <v>631</v>
      </c>
      <c r="F90" s="593" t="s">
        <v>623</v>
      </c>
      <c r="G90" s="593" t="s">
        <v>731</v>
      </c>
      <c r="H90" s="593" t="s">
        <v>573</v>
      </c>
      <c r="I90" s="593" t="s">
        <v>732</v>
      </c>
      <c r="J90" s="593" t="s">
        <v>733</v>
      </c>
      <c r="K90" s="593" t="s">
        <v>734</v>
      </c>
      <c r="L90" s="596">
        <v>117.55</v>
      </c>
      <c r="M90" s="596">
        <v>117.55</v>
      </c>
      <c r="N90" s="593">
        <v>1</v>
      </c>
      <c r="O90" s="597">
        <v>0.5</v>
      </c>
      <c r="P90" s="596"/>
      <c r="Q90" s="598">
        <v>0</v>
      </c>
      <c r="R90" s="593"/>
      <c r="S90" s="598">
        <v>0</v>
      </c>
      <c r="T90" s="597"/>
      <c r="U90" s="599">
        <v>0</v>
      </c>
    </row>
    <row r="91" spans="1:21" ht="14.45" customHeight="1" x14ac:dyDescent="0.2">
      <c r="A91" s="592">
        <v>35</v>
      </c>
      <c r="B91" s="593" t="s">
        <v>622</v>
      </c>
      <c r="C91" s="593" t="s">
        <v>624</v>
      </c>
      <c r="D91" s="594" t="s">
        <v>895</v>
      </c>
      <c r="E91" s="595" t="s">
        <v>631</v>
      </c>
      <c r="F91" s="593" t="s">
        <v>623</v>
      </c>
      <c r="G91" s="593" t="s">
        <v>877</v>
      </c>
      <c r="H91" s="593" t="s">
        <v>538</v>
      </c>
      <c r="I91" s="593" t="s">
        <v>878</v>
      </c>
      <c r="J91" s="593" t="s">
        <v>879</v>
      </c>
      <c r="K91" s="593" t="s">
        <v>880</v>
      </c>
      <c r="L91" s="596">
        <v>27.28</v>
      </c>
      <c r="M91" s="596">
        <v>27.28</v>
      </c>
      <c r="N91" s="593">
        <v>1</v>
      </c>
      <c r="O91" s="597">
        <v>0.5</v>
      </c>
      <c r="P91" s="596"/>
      <c r="Q91" s="598">
        <v>0</v>
      </c>
      <c r="R91" s="593"/>
      <c r="S91" s="598">
        <v>0</v>
      </c>
      <c r="T91" s="597"/>
      <c r="U91" s="599">
        <v>0</v>
      </c>
    </row>
    <row r="92" spans="1:21" ht="14.45" customHeight="1" x14ac:dyDescent="0.2">
      <c r="A92" s="592">
        <v>35</v>
      </c>
      <c r="B92" s="593" t="s">
        <v>622</v>
      </c>
      <c r="C92" s="593" t="s">
        <v>624</v>
      </c>
      <c r="D92" s="594" t="s">
        <v>895</v>
      </c>
      <c r="E92" s="595" t="s">
        <v>631</v>
      </c>
      <c r="F92" s="593" t="s">
        <v>623</v>
      </c>
      <c r="G92" s="593" t="s">
        <v>881</v>
      </c>
      <c r="H92" s="593" t="s">
        <v>538</v>
      </c>
      <c r="I92" s="593" t="s">
        <v>882</v>
      </c>
      <c r="J92" s="593" t="s">
        <v>883</v>
      </c>
      <c r="K92" s="593" t="s">
        <v>884</v>
      </c>
      <c r="L92" s="596">
        <v>0</v>
      </c>
      <c r="M92" s="596">
        <v>0</v>
      </c>
      <c r="N92" s="593">
        <v>3</v>
      </c>
      <c r="O92" s="597">
        <v>3</v>
      </c>
      <c r="P92" s="596"/>
      <c r="Q92" s="598"/>
      <c r="R92" s="593"/>
      <c r="S92" s="598">
        <v>0</v>
      </c>
      <c r="T92" s="597"/>
      <c r="U92" s="599">
        <v>0</v>
      </c>
    </row>
    <row r="93" spans="1:21" ht="14.45" customHeight="1" x14ac:dyDescent="0.2">
      <c r="A93" s="592">
        <v>35</v>
      </c>
      <c r="B93" s="593" t="s">
        <v>622</v>
      </c>
      <c r="C93" s="593" t="s">
        <v>624</v>
      </c>
      <c r="D93" s="594" t="s">
        <v>895</v>
      </c>
      <c r="E93" s="595" t="s">
        <v>631</v>
      </c>
      <c r="F93" s="593" t="s">
        <v>623</v>
      </c>
      <c r="G93" s="593" t="s">
        <v>885</v>
      </c>
      <c r="H93" s="593" t="s">
        <v>538</v>
      </c>
      <c r="I93" s="593" t="s">
        <v>886</v>
      </c>
      <c r="J93" s="593" t="s">
        <v>887</v>
      </c>
      <c r="K93" s="593" t="s">
        <v>888</v>
      </c>
      <c r="L93" s="596">
        <v>61.97</v>
      </c>
      <c r="M93" s="596">
        <v>61.97</v>
      </c>
      <c r="N93" s="593">
        <v>1</v>
      </c>
      <c r="O93" s="597">
        <v>1</v>
      </c>
      <c r="P93" s="596">
        <v>61.97</v>
      </c>
      <c r="Q93" s="598">
        <v>1</v>
      </c>
      <c r="R93" s="593">
        <v>1</v>
      </c>
      <c r="S93" s="598">
        <v>1</v>
      </c>
      <c r="T93" s="597">
        <v>1</v>
      </c>
      <c r="U93" s="599">
        <v>1</v>
      </c>
    </row>
    <row r="94" spans="1:21" ht="14.45" customHeight="1" x14ac:dyDescent="0.2">
      <c r="A94" s="592">
        <v>35</v>
      </c>
      <c r="B94" s="593" t="s">
        <v>622</v>
      </c>
      <c r="C94" s="593" t="s">
        <v>624</v>
      </c>
      <c r="D94" s="594" t="s">
        <v>895</v>
      </c>
      <c r="E94" s="595" t="s">
        <v>631</v>
      </c>
      <c r="F94" s="593" t="s">
        <v>623</v>
      </c>
      <c r="G94" s="593" t="s">
        <v>843</v>
      </c>
      <c r="H94" s="593" t="s">
        <v>538</v>
      </c>
      <c r="I94" s="593" t="s">
        <v>844</v>
      </c>
      <c r="J94" s="593" t="s">
        <v>845</v>
      </c>
      <c r="K94" s="593" t="s">
        <v>768</v>
      </c>
      <c r="L94" s="596">
        <v>174.59</v>
      </c>
      <c r="M94" s="596">
        <v>174.59</v>
      </c>
      <c r="N94" s="593">
        <v>1</v>
      </c>
      <c r="O94" s="597">
        <v>1</v>
      </c>
      <c r="P94" s="596"/>
      <c r="Q94" s="598">
        <v>0</v>
      </c>
      <c r="R94" s="593"/>
      <c r="S94" s="598">
        <v>0</v>
      </c>
      <c r="T94" s="597"/>
      <c r="U94" s="599">
        <v>0</v>
      </c>
    </row>
    <row r="95" spans="1:21" ht="14.45" customHeight="1" x14ac:dyDescent="0.2">
      <c r="A95" s="592">
        <v>35</v>
      </c>
      <c r="B95" s="593" t="s">
        <v>622</v>
      </c>
      <c r="C95" s="593" t="s">
        <v>624</v>
      </c>
      <c r="D95" s="594" t="s">
        <v>895</v>
      </c>
      <c r="E95" s="595" t="s">
        <v>631</v>
      </c>
      <c r="F95" s="593" t="s">
        <v>623</v>
      </c>
      <c r="G95" s="593" t="s">
        <v>889</v>
      </c>
      <c r="H95" s="593" t="s">
        <v>538</v>
      </c>
      <c r="I95" s="593" t="s">
        <v>890</v>
      </c>
      <c r="J95" s="593" t="s">
        <v>891</v>
      </c>
      <c r="K95" s="593" t="s">
        <v>892</v>
      </c>
      <c r="L95" s="596">
        <v>87.67</v>
      </c>
      <c r="M95" s="596">
        <v>87.67</v>
      </c>
      <c r="N95" s="593">
        <v>1</v>
      </c>
      <c r="O95" s="597">
        <v>0.5</v>
      </c>
      <c r="P95" s="596"/>
      <c r="Q95" s="598">
        <v>0</v>
      </c>
      <c r="R95" s="593"/>
      <c r="S95" s="598">
        <v>0</v>
      </c>
      <c r="T95" s="597"/>
      <c r="U95" s="599">
        <v>0</v>
      </c>
    </row>
    <row r="96" spans="1:21" ht="14.45" customHeight="1" x14ac:dyDescent="0.2">
      <c r="A96" s="592">
        <v>35</v>
      </c>
      <c r="B96" s="593" t="s">
        <v>622</v>
      </c>
      <c r="C96" s="593" t="s">
        <v>624</v>
      </c>
      <c r="D96" s="594" t="s">
        <v>895</v>
      </c>
      <c r="E96" s="595" t="s">
        <v>631</v>
      </c>
      <c r="F96" s="593" t="s">
        <v>623</v>
      </c>
      <c r="G96" s="593" t="s">
        <v>701</v>
      </c>
      <c r="H96" s="593" t="s">
        <v>573</v>
      </c>
      <c r="I96" s="593" t="s">
        <v>702</v>
      </c>
      <c r="J96" s="593" t="s">
        <v>703</v>
      </c>
      <c r="K96" s="593" t="s">
        <v>704</v>
      </c>
      <c r="L96" s="596">
        <v>49.08</v>
      </c>
      <c r="M96" s="596">
        <v>49.08</v>
      </c>
      <c r="N96" s="593">
        <v>1</v>
      </c>
      <c r="O96" s="597">
        <v>1</v>
      </c>
      <c r="P96" s="596">
        <v>49.08</v>
      </c>
      <c r="Q96" s="598">
        <v>1</v>
      </c>
      <c r="R96" s="593">
        <v>1</v>
      </c>
      <c r="S96" s="598">
        <v>1</v>
      </c>
      <c r="T96" s="597">
        <v>1</v>
      </c>
      <c r="U96" s="599">
        <v>1</v>
      </c>
    </row>
    <row r="97" spans="1:21" ht="14.45" customHeight="1" x14ac:dyDescent="0.2">
      <c r="A97" s="592">
        <v>35</v>
      </c>
      <c r="B97" s="593" t="s">
        <v>622</v>
      </c>
      <c r="C97" s="593" t="s">
        <v>624</v>
      </c>
      <c r="D97" s="594" t="s">
        <v>895</v>
      </c>
      <c r="E97" s="595" t="s">
        <v>631</v>
      </c>
      <c r="F97" s="593" t="s">
        <v>623</v>
      </c>
      <c r="G97" s="593" t="s">
        <v>893</v>
      </c>
      <c r="H97" s="593" t="s">
        <v>538</v>
      </c>
      <c r="I97" s="593" t="s">
        <v>894</v>
      </c>
      <c r="J97" s="593" t="s">
        <v>595</v>
      </c>
      <c r="K97" s="593" t="s">
        <v>596</v>
      </c>
      <c r="L97" s="596">
        <v>107.27</v>
      </c>
      <c r="M97" s="596">
        <v>214.54</v>
      </c>
      <c r="N97" s="593">
        <v>2</v>
      </c>
      <c r="O97" s="597">
        <v>2</v>
      </c>
      <c r="P97" s="596">
        <v>214.54</v>
      </c>
      <c r="Q97" s="598">
        <v>1</v>
      </c>
      <c r="R97" s="593">
        <v>2</v>
      </c>
      <c r="S97" s="598">
        <v>1</v>
      </c>
      <c r="T97" s="597">
        <v>2</v>
      </c>
      <c r="U97" s="599">
        <v>1</v>
      </c>
    </row>
    <row r="98" spans="1:21" ht="14.45" customHeight="1" thickBot="1" x14ac:dyDescent="0.25">
      <c r="A98" s="600">
        <v>35</v>
      </c>
      <c r="B98" s="601" t="s">
        <v>622</v>
      </c>
      <c r="C98" s="601" t="s">
        <v>624</v>
      </c>
      <c r="D98" s="602" t="s">
        <v>895</v>
      </c>
      <c r="E98" s="603" t="s">
        <v>633</v>
      </c>
      <c r="F98" s="601" t="s">
        <v>623</v>
      </c>
      <c r="G98" s="601" t="s">
        <v>893</v>
      </c>
      <c r="H98" s="601" t="s">
        <v>538</v>
      </c>
      <c r="I98" s="601" t="s">
        <v>894</v>
      </c>
      <c r="J98" s="601" t="s">
        <v>595</v>
      </c>
      <c r="K98" s="601" t="s">
        <v>596</v>
      </c>
      <c r="L98" s="604">
        <v>107.27</v>
      </c>
      <c r="M98" s="604">
        <v>107.27</v>
      </c>
      <c r="N98" s="601">
        <v>1</v>
      </c>
      <c r="O98" s="605">
        <v>1</v>
      </c>
      <c r="P98" s="604">
        <v>107.27</v>
      </c>
      <c r="Q98" s="606">
        <v>1</v>
      </c>
      <c r="R98" s="601">
        <v>1</v>
      </c>
      <c r="S98" s="606">
        <v>1</v>
      </c>
      <c r="T98" s="605">
        <v>1</v>
      </c>
      <c r="U98" s="60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D89E03F-E624-45F4-A5AB-2ABE1E7B6FB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897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17" t="s">
        <v>635</v>
      </c>
      <c r="B5" s="116">
        <v>1350.78</v>
      </c>
      <c r="C5" s="591">
        <v>0.56769296719368578</v>
      </c>
      <c r="D5" s="116">
        <v>1028.6399999999999</v>
      </c>
      <c r="E5" s="591">
        <v>0.43230703280631405</v>
      </c>
      <c r="F5" s="609">
        <v>2379.42</v>
      </c>
    </row>
    <row r="6" spans="1:6" ht="14.45" customHeight="1" x14ac:dyDescent="0.2">
      <c r="A6" s="618" t="s">
        <v>634</v>
      </c>
      <c r="B6" s="610">
        <v>70.650000000000006</v>
      </c>
      <c r="C6" s="598">
        <v>0.14515532544378701</v>
      </c>
      <c r="D6" s="610">
        <v>416.06999999999994</v>
      </c>
      <c r="E6" s="598">
        <v>0.85484467455621305</v>
      </c>
      <c r="F6" s="611">
        <v>486.71999999999991</v>
      </c>
    </row>
    <row r="7" spans="1:6" ht="14.45" customHeight="1" x14ac:dyDescent="0.2">
      <c r="A7" s="618" t="s">
        <v>631</v>
      </c>
      <c r="B7" s="610"/>
      <c r="C7" s="598">
        <v>0</v>
      </c>
      <c r="D7" s="610">
        <v>337.16999999999996</v>
      </c>
      <c r="E7" s="598">
        <v>1</v>
      </c>
      <c r="F7" s="611">
        <v>337.16999999999996</v>
      </c>
    </row>
    <row r="8" spans="1:6" ht="14.45" customHeight="1" x14ac:dyDescent="0.2">
      <c r="A8" s="618" t="s">
        <v>632</v>
      </c>
      <c r="B8" s="610"/>
      <c r="C8" s="598">
        <v>0</v>
      </c>
      <c r="D8" s="610">
        <v>528.96</v>
      </c>
      <c r="E8" s="598">
        <v>1</v>
      </c>
      <c r="F8" s="611">
        <v>528.96</v>
      </c>
    </row>
    <row r="9" spans="1:6" ht="14.45" customHeight="1" thickBot="1" x14ac:dyDescent="0.25">
      <c r="A9" s="619" t="s">
        <v>630</v>
      </c>
      <c r="B9" s="614"/>
      <c r="C9" s="615">
        <v>0</v>
      </c>
      <c r="D9" s="614">
        <v>737.15000000000009</v>
      </c>
      <c r="E9" s="615">
        <v>1</v>
      </c>
      <c r="F9" s="616">
        <v>737.15000000000009</v>
      </c>
    </row>
    <row r="10" spans="1:6" ht="14.45" customHeight="1" thickBot="1" x14ac:dyDescent="0.25">
      <c r="A10" s="528" t="s">
        <v>3</v>
      </c>
      <c r="B10" s="529">
        <v>1421.43</v>
      </c>
      <c r="C10" s="530">
        <v>0.31803455481919357</v>
      </c>
      <c r="D10" s="529">
        <v>3047.99</v>
      </c>
      <c r="E10" s="530">
        <v>0.68196544518080637</v>
      </c>
      <c r="F10" s="531">
        <v>4469.42</v>
      </c>
    </row>
    <row r="11" spans="1:6" ht="14.45" customHeight="1" thickBot="1" x14ac:dyDescent="0.25"/>
    <row r="12" spans="1:6" ht="14.45" customHeight="1" x14ac:dyDescent="0.2">
      <c r="A12" s="617" t="s">
        <v>898</v>
      </c>
      <c r="B12" s="116">
        <v>1180.2399999999998</v>
      </c>
      <c r="C12" s="591">
        <v>0.67857183924567355</v>
      </c>
      <c r="D12" s="116">
        <v>559.05999999999995</v>
      </c>
      <c r="E12" s="591">
        <v>0.32142816075432645</v>
      </c>
      <c r="F12" s="609">
        <v>1739.2999999999997</v>
      </c>
    </row>
    <row r="13" spans="1:6" ht="14.45" customHeight="1" x14ac:dyDescent="0.2">
      <c r="A13" s="618" t="s">
        <v>899</v>
      </c>
      <c r="B13" s="610">
        <v>170.54</v>
      </c>
      <c r="C13" s="598">
        <v>0.25001466017709495</v>
      </c>
      <c r="D13" s="610">
        <v>511.58000000000004</v>
      </c>
      <c r="E13" s="598">
        <v>0.74998533982290516</v>
      </c>
      <c r="F13" s="611">
        <v>682.12</v>
      </c>
    </row>
    <row r="14" spans="1:6" ht="14.45" customHeight="1" x14ac:dyDescent="0.2">
      <c r="A14" s="618" t="s">
        <v>900</v>
      </c>
      <c r="B14" s="610">
        <v>51.84</v>
      </c>
      <c r="C14" s="598">
        <v>1</v>
      </c>
      <c r="D14" s="610"/>
      <c r="E14" s="598">
        <v>0</v>
      </c>
      <c r="F14" s="611">
        <v>51.84</v>
      </c>
    </row>
    <row r="15" spans="1:6" ht="14.45" customHeight="1" x14ac:dyDescent="0.2">
      <c r="A15" s="618" t="s">
        <v>901</v>
      </c>
      <c r="B15" s="610">
        <v>18.809999999999999</v>
      </c>
      <c r="C15" s="598">
        <v>1</v>
      </c>
      <c r="D15" s="610"/>
      <c r="E15" s="598">
        <v>0</v>
      </c>
      <c r="F15" s="611">
        <v>18.809999999999999</v>
      </c>
    </row>
    <row r="16" spans="1:6" ht="14.45" customHeight="1" x14ac:dyDescent="0.2">
      <c r="A16" s="618" t="s">
        <v>902</v>
      </c>
      <c r="B16" s="610"/>
      <c r="C16" s="598">
        <v>0</v>
      </c>
      <c r="D16" s="610">
        <v>176.32</v>
      </c>
      <c r="E16" s="598">
        <v>1</v>
      </c>
      <c r="F16" s="611">
        <v>176.32</v>
      </c>
    </row>
    <row r="17" spans="1:6" ht="14.45" customHeight="1" x14ac:dyDescent="0.2">
      <c r="A17" s="618" t="s">
        <v>903</v>
      </c>
      <c r="B17" s="610"/>
      <c r="C17" s="598">
        <v>0</v>
      </c>
      <c r="D17" s="610">
        <v>352.64</v>
      </c>
      <c r="E17" s="598">
        <v>1</v>
      </c>
      <c r="F17" s="611">
        <v>352.64</v>
      </c>
    </row>
    <row r="18" spans="1:6" ht="14.45" customHeight="1" x14ac:dyDescent="0.2">
      <c r="A18" s="618" t="s">
        <v>904</v>
      </c>
      <c r="B18" s="610"/>
      <c r="C18" s="598">
        <v>0</v>
      </c>
      <c r="D18" s="610">
        <v>70.48</v>
      </c>
      <c r="E18" s="598">
        <v>1</v>
      </c>
      <c r="F18" s="611">
        <v>70.48</v>
      </c>
    </row>
    <row r="19" spans="1:6" ht="14.45" customHeight="1" x14ac:dyDescent="0.2">
      <c r="A19" s="618" t="s">
        <v>905</v>
      </c>
      <c r="B19" s="610"/>
      <c r="C19" s="598">
        <v>0</v>
      </c>
      <c r="D19" s="610">
        <v>72.55</v>
      </c>
      <c r="E19" s="598">
        <v>1</v>
      </c>
      <c r="F19" s="611">
        <v>72.55</v>
      </c>
    </row>
    <row r="20" spans="1:6" ht="14.45" customHeight="1" x14ac:dyDescent="0.2">
      <c r="A20" s="618" t="s">
        <v>906</v>
      </c>
      <c r="B20" s="610"/>
      <c r="C20" s="598">
        <v>0</v>
      </c>
      <c r="D20" s="610">
        <v>705.28</v>
      </c>
      <c r="E20" s="598">
        <v>1</v>
      </c>
      <c r="F20" s="611">
        <v>705.28</v>
      </c>
    </row>
    <row r="21" spans="1:6" ht="14.45" customHeight="1" x14ac:dyDescent="0.2">
      <c r="A21" s="618" t="s">
        <v>907</v>
      </c>
      <c r="B21" s="610"/>
      <c r="C21" s="598">
        <v>0</v>
      </c>
      <c r="D21" s="610">
        <v>119.7</v>
      </c>
      <c r="E21" s="598">
        <v>1</v>
      </c>
      <c r="F21" s="611">
        <v>119.7</v>
      </c>
    </row>
    <row r="22" spans="1:6" ht="14.45" customHeight="1" x14ac:dyDescent="0.2">
      <c r="A22" s="618" t="s">
        <v>908</v>
      </c>
      <c r="B22" s="610"/>
      <c r="C22" s="598">
        <v>0</v>
      </c>
      <c r="D22" s="610">
        <v>350.62999999999994</v>
      </c>
      <c r="E22" s="598">
        <v>1</v>
      </c>
      <c r="F22" s="611">
        <v>350.62999999999994</v>
      </c>
    </row>
    <row r="23" spans="1:6" ht="14.45" customHeight="1" x14ac:dyDescent="0.2">
      <c r="A23" s="618" t="s">
        <v>909</v>
      </c>
      <c r="B23" s="610"/>
      <c r="C23" s="598"/>
      <c r="D23" s="610">
        <v>0</v>
      </c>
      <c r="E23" s="598"/>
      <c r="F23" s="611">
        <v>0</v>
      </c>
    </row>
    <row r="24" spans="1:6" ht="14.45" customHeight="1" thickBot="1" x14ac:dyDescent="0.25">
      <c r="A24" s="619" t="s">
        <v>910</v>
      </c>
      <c r="B24" s="614"/>
      <c r="C24" s="615">
        <v>0</v>
      </c>
      <c r="D24" s="614">
        <v>129.75</v>
      </c>
      <c r="E24" s="615">
        <v>1</v>
      </c>
      <c r="F24" s="616">
        <v>129.75</v>
      </c>
    </row>
    <row r="25" spans="1:6" ht="14.45" customHeight="1" thickBot="1" x14ac:dyDescent="0.25">
      <c r="A25" s="528" t="s">
        <v>3</v>
      </c>
      <c r="B25" s="529">
        <v>1421.4299999999996</v>
      </c>
      <c r="C25" s="530">
        <v>0.31803455481919352</v>
      </c>
      <c r="D25" s="529">
        <v>3047.9900000000002</v>
      </c>
      <c r="E25" s="530">
        <v>0.6819654451808066</v>
      </c>
      <c r="F25" s="531">
        <v>4469.4199999999992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{81034C0C-FA50-4F13-BBCA-C7D68A7D1C95}</x14:id>
        </ext>
      </extLst>
    </cfRule>
  </conditionalFormatting>
  <conditionalFormatting sqref="F12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{E9F95039-69B3-4174-8145-D28219D117FB}</x14:id>
        </ext>
      </extLst>
    </cfRule>
  </conditionalFormatting>
  <hyperlinks>
    <hyperlink ref="A2" location="Obsah!A1" display="Zpět na Obsah  KL 01  1.-4.měsíc" xr:uid="{89FE3BCE-03D4-40F3-9E4F-D7BD7E93349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034C0C-FA50-4F13-BBCA-C7D68A7D1C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E9F95039-69B3-4174-8145-D28219D117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924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1421.4299999999998</v>
      </c>
      <c r="H3" s="44">
        <f>IF(M3=0,0,G3/M3)</f>
        <v>0.31803455481919357</v>
      </c>
      <c r="I3" s="43">
        <f>SUBTOTAL(9,I6:I1048576)</f>
        <v>26</v>
      </c>
      <c r="J3" s="43">
        <f>SUBTOTAL(9,J6:J1048576)</f>
        <v>3047.9900000000002</v>
      </c>
      <c r="K3" s="44">
        <f>IF(M3=0,0,J3/M3)</f>
        <v>0.6819654451808066</v>
      </c>
      <c r="L3" s="43">
        <f>SUBTOTAL(9,L6:L1048576)</f>
        <v>34</v>
      </c>
      <c r="M3" s="45">
        <f>SUBTOTAL(9,M6:M1048576)</f>
        <v>4469.4199999999992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85" t="s">
        <v>630</v>
      </c>
      <c r="B6" s="586" t="s">
        <v>911</v>
      </c>
      <c r="C6" s="586" t="s">
        <v>702</v>
      </c>
      <c r="D6" s="586" t="s">
        <v>703</v>
      </c>
      <c r="E6" s="586" t="s">
        <v>704</v>
      </c>
      <c r="F6" s="116"/>
      <c r="G6" s="116"/>
      <c r="H6" s="591">
        <v>0</v>
      </c>
      <c r="I6" s="116">
        <v>3</v>
      </c>
      <c r="J6" s="116">
        <v>147.24</v>
      </c>
      <c r="K6" s="591">
        <v>1</v>
      </c>
      <c r="L6" s="116">
        <v>3</v>
      </c>
      <c r="M6" s="609">
        <v>147.24</v>
      </c>
    </row>
    <row r="7" spans="1:13" ht="14.45" customHeight="1" x14ac:dyDescent="0.2">
      <c r="A7" s="592" t="s">
        <v>630</v>
      </c>
      <c r="B7" s="593" t="s">
        <v>912</v>
      </c>
      <c r="C7" s="593" t="s">
        <v>651</v>
      </c>
      <c r="D7" s="593" t="s">
        <v>652</v>
      </c>
      <c r="E7" s="593" t="s">
        <v>653</v>
      </c>
      <c r="F7" s="610"/>
      <c r="G7" s="610"/>
      <c r="H7" s="598">
        <v>0</v>
      </c>
      <c r="I7" s="610">
        <v>2</v>
      </c>
      <c r="J7" s="610">
        <v>341.04</v>
      </c>
      <c r="K7" s="598">
        <v>1</v>
      </c>
      <c r="L7" s="610">
        <v>2</v>
      </c>
      <c r="M7" s="611">
        <v>341.04</v>
      </c>
    </row>
    <row r="8" spans="1:13" ht="14.45" customHeight="1" x14ac:dyDescent="0.2">
      <c r="A8" s="592" t="s">
        <v>630</v>
      </c>
      <c r="B8" s="593" t="s">
        <v>913</v>
      </c>
      <c r="C8" s="593" t="s">
        <v>637</v>
      </c>
      <c r="D8" s="593" t="s">
        <v>638</v>
      </c>
      <c r="E8" s="593" t="s">
        <v>639</v>
      </c>
      <c r="F8" s="610"/>
      <c r="G8" s="610"/>
      <c r="H8" s="598">
        <v>0</v>
      </c>
      <c r="I8" s="610">
        <v>1</v>
      </c>
      <c r="J8" s="610">
        <v>72.55</v>
      </c>
      <c r="K8" s="598">
        <v>1</v>
      </c>
      <c r="L8" s="610">
        <v>1</v>
      </c>
      <c r="M8" s="611">
        <v>72.55</v>
      </c>
    </row>
    <row r="9" spans="1:13" ht="14.45" customHeight="1" x14ac:dyDescent="0.2">
      <c r="A9" s="592" t="s">
        <v>630</v>
      </c>
      <c r="B9" s="593" t="s">
        <v>914</v>
      </c>
      <c r="C9" s="593" t="s">
        <v>655</v>
      </c>
      <c r="D9" s="593" t="s">
        <v>656</v>
      </c>
      <c r="E9" s="593" t="s">
        <v>657</v>
      </c>
      <c r="F9" s="610"/>
      <c r="G9" s="610"/>
      <c r="H9" s="598">
        <v>0</v>
      </c>
      <c r="I9" s="610">
        <v>1</v>
      </c>
      <c r="J9" s="610">
        <v>176.32</v>
      </c>
      <c r="K9" s="598">
        <v>1</v>
      </c>
      <c r="L9" s="610">
        <v>1</v>
      </c>
      <c r="M9" s="611">
        <v>176.32</v>
      </c>
    </row>
    <row r="10" spans="1:13" ht="14.45" customHeight="1" x14ac:dyDescent="0.2">
      <c r="A10" s="592" t="s">
        <v>631</v>
      </c>
      <c r="B10" s="593" t="s">
        <v>911</v>
      </c>
      <c r="C10" s="593" t="s">
        <v>702</v>
      </c>
      <c r="D10" s="593" t="s">
        <v>703</v>
      </c>
      <c r="E10" s="593" t="s">
        <v>704</v>
      </c>
      <c r="F10" s="610"/>
      <c r="G10" s="610"/>
      <c r="H10" s="598">
        <v>0</v>
      </c>
      <c r="I10" s="610">
        <v>1</v>
      </c>
      <c r="J10" s="610">
        <v>49.08</v>
      </c>
      <c r="K10" s="598">
        <v>1</v>
      </c>
      <c r="L10" s="610">
        <v>1</v>
      </c>
      <c r="M10" s="611">
        <v>49.08</v>
      </c>
    </row>
    <row r="11" spans="1:13" ht="14.45" customHeight="1" x14ac:dyDescent="0.2">
      <c r="A11" s="592" t="s">
        <v>631</v>
      </c>
      <c r="B11" s="593" t="s">
        <v>912</v>
      </c>
      <c r="C11" s="593" t="s">
        <v>876</v>
      </c>
      <c r="D11" s="593" t="s">
        <v>652</v>
      </c>
      <c r="E11" s="593" t="s">
        <v>730</v>
      </c>
      <c r="F11" s="610"/>
      <c r="G11" s="610"/>
      <c r="H11" s="598">
        <v>0</v>
      </c>
      <c r="I11" s="610">
        <v>2</v>
      </c>
      <c r="J11" s="610">
        <v>170.54</v>
      </c>
      <c r="K11" s="598">
        <v>1</v>
      </c>
      <c r="L11" s="610">
        <v>2</v>
      </c>
      <c r="M11" s="611">
        <v>170.54</v>
      </c>
    </row>
    <row r="12" spans="1:13" ht="14.45" customHeight="1" x14ac:dyDescent="0.2">
      <c r="A12" s="592" t="s">
        <v>631</v>
      </c>
      <c r="B12" s="593" t="s">
        <v>915</v>
      </c>
      <c r="C12" s="593" t="s">
        <v>732</v>
      </c>
      <c r="D12" s="593" t="s">
        <v>733</v>
      </c>
      <c r="E12" s="593" t="s">
        <v>734</v>
      </c>
      <c r="F12" s="610"/>
      <c r="G12" s="610"/>
      <c r="H12" s="598">
        <v>0</v>
      </c>
      <c r="I12" s="610">
        <v>1</v>
      </c>
      <c r="J12" s="610">
        <v>117.55</v>
      </c>
      <c r="K12" s="598">
        <v>1</v>
      </c>
      <c r="L12" s="610">
        <v>1</v>
      </c>
      <c r="M12" s="611">
        <v>117.55</v>
      </c>
    </row>
    <row r="13" spans="1:13" ht="14.45" customHeight="1" x14ac:dyDescent="0.2">
      <c r="A13" s="592" t="s">
        <v>632</v>
      </c>
      <c r="B13" s="593" t="s">
        <v>916</v>
      </c>
      <c r="C13" s="593" t="s">
        <v>710</v>
      </c>
      <c r="D13" s="593" t="s">
        <v>711</v>
      </c>
      <c r="E13" s="593" t="s">
        <v>712</v>
      </c>
      <c r="F13" s="610"/>
      <c r="G13" s="610"/>
      <c r="H13" s="598">
        <v>0</v>
      </c>
      <c r="I13" s="610">
        <v>3</v>
      </c>
      <c r="J13" s="610">
        <v>528.96</v>
      </c>
      <c r="K13" s="598">
        <v>1</v>
      </c>
      <c r="L13" s="610">
        <v>3</v>
      </c>
      <c r="M13" s="611">
        <v>528.96</v>
      </c>
    </row>
    <row r="14" spans="1:13" ht="14.45" customHeight="1" x14ac:dyDescent="0.2">
      <c r="A14" s="592" t="s">
        <v>634</v>
      </c>
      <c r="B14" s="593" t="s">
        <v>917</v>
      </c>
      <c r="C14" s="593" t="s">
        <v>849</v>
      </c>
      <c r="D14" s="593" t="s">
        <v>777</v>
      </c>
      <c r="E14" s="593" t="s">
        <v>850</v>
      </c>
      <c r="F14" s="610">
        <v>1</v>
      </c>
      <c r="G14" s="610">
        <v>51.84</v>
      </c>
      <c r="H14" s="598">
        <v>1</v>
      </c>
      <c r="I14" s="610"/>
      <c r="J14" s="610"/>
      <c r="K14" s="598">
        <v>0</v>
      </c>
      <c r="L14" s="610">
        <v>1</v>
      </c>
      <c r="M14" s="611">
        <v>51.84</v>
      </c>
    </row>
    <row r="15" spans="1:13" ht="14.45" customHeight="1" x14ac:dyDescent="0.2">
      <c r="A15" s="592" t="s">
        <v>634</v>
      </c>
      <c r="B15" s="593" t="s">
        <v>911</v>
      </c>
      <c r="C15" s="593" t="s">
        <v>702</v>
      </c>
      <c r="D15" s="593" t="s">
        <v>703</v>
      </c>
      <c r="E15" s="593" t="s">
        <v>704</v>
      </c>
      <c r="F15" s="610"/>
      <c r="G15" s="610"/>
      <c r="H15" s="598">
        <v>0</v>
      </c>
      <c r="I15" s="610">
        <v>1</v>
      </c>
      <c r="J15" s="610">
        <v>49.08</v>
      </c>
      <c r="K15" s="598">
        <v>1</v>
      </c>
      <c r="L15" s="610">
        <v>1</v>
      </c>
      <c r="M15" s="611">
        <v>49.08</v>
      </c>
    </row>
    <row r="16" spans="1:13" ht="14.45" customHeight="1" x14ac:dyDescent="0.2">
      <c r="A16" s="592" t="s">
        <v>634</v>
      </c>
      <c r="B16" s="593" t="s">
        <v>918</v>
      </c>
      <c r="C16" s="593" t="s">
        <v>814</v>
      </c>
      <c r="D16" s="593" t="s">
        <v>815</v>
      </c>
      <c r="E16" s="593" t="s">
        <v>816</v>
      </c>
      <c r="F16" s="610"/>
      <c r="G16" s="610"/>
      <c r="H16" s="598">
        <v>0</v>
      </c>
      <c r="I16" s="610">
        <v>1</v>
      </c>
      <c r="J16" s="610">
        <v>119.7</v>
      </c>
      <c r="K16" s="598">
        <v>1</v>
      </c>
      <c r="L16" s="610">
        <v>1</v>
      </c>
      <c r="M16" s="611">
        <v>119.7</v>
      </c>
    </row>
    <row r="17" spans="1:13" ht="14.45" customHeight="1" x14ac:dyDescent="0.2">
      <c r="A17" s="592" t="s">
        <v>634</v>
      </c>
      <c r="B17" s="593" t="s">
        <v>919</v>
      </c>
      <c r="C17" s="593" t="s">
        <v>810</v>
      </c>
      <c r="D17" s="593" t="s">
        <v>811</v>
      </c>
      <c r="E17" s="593" t="s">
        <v>812</v>
      </c>
      <c r="F17" s="610">
        <v>1</v>
      </c>
      <c r="G17" s="610">
        <v>18.809999999999999</v>
      </c>
      <c r="H17" s="598">
        <v>1</v>
      </c>
      <c r="I17" s="610"/>
      <c r="J17" s="610"/>
      <c r="K17" s="598">
        <v>0</v>
      </c>
      <c r="L17" s="610">
        <v>1</v>
      </c>
      <c r="M17" s="611">
        <v>18.809999999999999</v>
      </c>
    </row>
    <row r="18" spans="1:13" ht="14.45" customHeight="1" x14ac:dyDescent="0.2">
      <c r="A18" s="592" t="s">
        <v>634</v>
      </c>
      <c r="B18" s="593" t="s">
        <v>920</v>
      </c>
      <c r="C18" s="593" t="s">
        <v>860</v>
      </c>
      <c r="D18" s="593" t="s">
        <v>861</v>
      </c>
      <c r="E18" s="593" t="s">
        <v>862</v>
      </c>
      <c r="F18" s="610"/>
      <c r="G18" s="610"/>
      <c r="H18" s="598"/>
      <c r="I18" s="610">
        <v>1</v>
      </c>
      <c r="J18" s="610">
        <v>0</v>
      </c>
      <c r="K18" s="598"/>
      <c r="L18" s="610">
        <v>1</v>
      </c>
      <c r="M18" s="611">
        <v>0</v>
      </c>
    </row>
    <row r="19" spans="1:13" ht="14.45" customHeight="1" x14ac:dyDescent="0.2">
      <c r="A19" s="592" t="s">
        <v>634</v>
      </c>
      <c r="B19" s="593" t="s">
        <v>921</v>
      </c>
      <c r="C19" s="593" t="s">
        <v>818</v>
      </c>
      <c r="D19" s="593" t="s">
        <v>819</v>
      </c>
      <c r="E19" s="593" t="s">
        <v>820</v>
      </c>
      <c r="F19" s="610"/>
      <c r="G19" s="610"/>
      <c r="H19" s="598">
        <v>0</v>
      </c>
      <c r="I19" s="610">
        <v>1</v>
      </c>
      <c r="J19" s="610">
        <v>129.75</v>
      </c>
      <c r="K19" s="598">
        <v>1</v>
      </c>
      <c r="L19" s="610">
        <v>1</v>
      </c>
      <c r="M19" s="611">
        <v>129.75</v>
      </c>
    </row>
    <row r="20" spans="1:13" ht="14.45" customHeight="1" x14ac:dyDescent="0.2">
      <c r="A20" s="592" t="s">
        <v>634</v>
      </c>
      <c r="B20" s="593" t="s">
        <v>915</v>
      </c>
      <c r="C20" s="593" t="s">
        <v>825</v>
      </c>
      <c r="D20" s="593" t="s">
        <v>733</v>
      </c>
      <c r="E20" s="593" t="s">
        <v>826</v>
      </c>
      <c r="F20" s="610"/>
      <c r="G20" s="610"/>
      <c r="H20" s="598">
        <v>0</v>
      </c>
      <c r="I20" s="610">
        <v>2</v>
      </c>
      <c r="J20" s="610">
        <v>117.54</v>
      </c>
      <c r="K20" s="598">
        <v>1</v>
      </c>
      <c r="L20" s="610">
        <v>2</v>
      </c>
      <c r="M20" s="611">
        <v>117.54</v>
      </c>
    </row>
    <row r="21" spans="1:13" ht="14.45" customHeight="1" x14ac:dyDescent="0.2">
      <c r="A21" s="592" t="s">
        <v>635</v>
      </c>
      <c r="B21" s="593" t="s">
        <v>922</v>
      </c>
      <c r="C21" s="593" t="s">
        <v>718</v>
      </c>
      <c r="D21" s="593" t="s">
        <v>719</v>
      </c>
      <c r="E21" s="593" t="s">
        <v>720</v>
      </c>
      <c r="F21" s="610"/>
      <c r="G21" s="610"/>
      <c r="H21" s="598">
        <v>0</v>
      </c>
      <c r="I21" s="610">
        <v>2</v>
      </c>
      <c r="J21" s="610">
        <v>559.05999999999995</v>
      </c>
      <c r="K21" s="598">
        <v>1</v>
      </c>
      <c r="L21" s="610">
        <v>2</v>
      </c>
      <c r="M21" s="611">
        <v>559.05999999999995</v>
      </c>
    </row>
    <row r="22" spans="1:13" ht="14.45" customHeight="1" x14ac:dyDescent="0.2">
      <c r="A22" s="592" t="s">
        <v>635</v>
      </c>
      <c r="B22" s="593" t="s">
        <v>922</v>
      </c>
      <c r="C22" s="593" t="s">
        <v>721</v>
      </c>
      <c r="D22" s="593" t="s">
        <v>722</v>
      </c>
      <c r="E22" s="593" t="s">
        <v>723</v>
      </c>
      <c r="F22" s="610">
        <v>2</v>
      </c>
      <c r="G22" s="610">
        <v>559.05999999999995</v>
      </c>
      <c r="H22" s="598">
        <v>1</v>
      </c>
      <c r="I22" s="610"/>
      <c r="J22" s="610"/>
      <c r="K22" s="598">
        <v>0</v>
      </c>
      <c r="L22" s="610">
        <v>2</v>
      </c>
      <c r="M22" s="611">
        <v>559.05999999999995</v>
      </c>
    </row>
    <row r="23" spans="1:13" ht="14.45" customHeight="1" x14ac:dyDescent="0.2">
      <c r="A23" s="592" t="s">
        <v>635</v>
      </c>
      <c r="B23" s="593" t="s">
        <v>922</v>
      </c>
      <c r="C23" s="593" t="s">
        <v>724</v>
      </c>
      <c r="D23" s="593" t="s">
        <v>725</v>
      </c>
      <c r="E23" s="593" t="s">
        <v>700</v>
      </c>
      <c r="F23" s="610">
        <v>2</v>
      </c>
      <c r="G23" s="610">
        <v>621.17999999999995</v>
      </c>
      <c r="H23" s="598">
        <v>1</v>
      </c>
      <c r="I23" s="610"/>
      <c r="J23" s="610"/>
      <c r="K23" s="598">
        <v>0</v>
      </c>
      <c r="L23" s="610">
        <v>2</v>
      </c>
      <c r="M23" s="611">
        <v>621.17999999999995</v>
      </c>
    </row>
    <row r="24" spans="1:13" ht="14.45" customHeight="1" x14ac:dyDescent="0.2">
      <c r="A24" s="592" t="s">
        <v>635</v>
      </c>
      <c r="B24" s="593" t="s">
        <v>911</v>
      </c>
      <c r="C24" s="593" t="s">
        <v>802</v>
      </c>
      <c r="D24" s="593" t="s">
        <v>803</v>
      </c>
      <c r="E24" s="593" t="s">
        <v>804</v>
      </c>
      <c r="F24" s="610"/>
      <c r="G24" s="610"/>
      <c r="H24" s="598">
        <v>0</v>
      </c>
      <c r="I24" s="610">
        <v>1</v>
      </c>
      <c r="J24" s="610">
        <v>105.23</v>
      </c>
      <c r="K24" s="598">
        <v>1</v>
      </c>
      <c r="L24" s="610">
        <v>1</v>
      </c>
      <c r="M24" s="611">
        <v>105.23</v>
      </c>
    </row>
    <row r="25" spans="1:13" ht="14.45" customHeight="1" x14ac:dyDescent="0.2">
      <c r="A25" s="592" t="s">
        <v>635</v>
      </c>
      <c r="B25" s="593" t="s">
        <v>912</v>
      </c>
      <c r="C25" s="593" t="s">
        <v>728</v>
      </c>
      <c r="D25" s="593" t="s">
        <v>729</v>
      </c>
      <c r="E25" s="593" t="s">
        <v>730</v>
      </c>
      <c r="F25" s="610">
        <v>2</v>
      </c>
      <c r="G25" s="610">
        <v>170.54</v>
      </c>
      <c r="H25" s="598">
        <v>1</v>
      </c>
      <c r="I25" s="610"/>
      <c r="J25" s="610"/>
      <c r="K25" s="598">
        <v>0</v>
      </c>
      <c r="L25" s="610">
        <v>2</v>
      </c>
      <c r="M25" s="611">
        <v>170.54</v>
      </c>
    </row>
    <row r="26" spans="1:13" ht="14.45" customHeight="1" x14ac:dyDescent="0.2">
      <c r="A26" s="592" t="s">
        <v>635</v>
      </c>
      <c r="B26" s="593" t="s">
        <v>923</v>
      </c>
      <c r="C26" s="593" t="s">
        <v>758</v>
      </c>
      <c r="D26" s="593" t="s">
        <v>759</v>
      </c>
      <c r="E26" s="593" t="s">
        <v>760</v>
      </c>
      <c r="F26" s="610"/>
      <c r="G26" s="610"/>
      <c r="H26" s="598">
        <v>0</v>
      </c>
      <c r="I26" s="610">
        <v>1</v>
      </c>
      <c r="J26" s="610">
        <v>70.48</v>
      </c>
      <c r="K26" s="598">
        <v>1</v>
      </c>
      <c r="L26" s="610">
        <v>1</v>
      </c>
      <c r="M26" s="611">
        <v>70.48</v>
      </c>
    </row>
    <row r="27" spans="1:13" ht="14.45" customHeight="1" x14ac:dyDescent="0.2">
      <c r="A27" s="592" t="s">
        <v>635</v>
      </c>
      <c r="B27" s="593" t="s">
        <v>915</v>
      </c>
      <c r="C27" s="593" t="s">
        <v>732</v>
      </c>
      <c r="D27" s="593" t="s">
        <v>733</v>
      </c>
      <c r="E27" s="593" t="s">
        <v>734</v>
      </c>
      <c r="F27" s="610"/>
      <c r="G27" s="610"/>
      <c r="H27" s="598">
        <v>0</v>
      </c>
      <c r="I27" s="610">
        <v>1</v>
      </c>
      <c r="J27" s="610">
        <v>117.55</v>
      </c>
      <c r="K27" s="598">
        <v>1</v>
      </c>
      <c r="L27" s="610">
        <v>1</v>
      </c>
      <c r="M27" s="611">
        <v>117.55</v>
      </c>
    </row>
    <row r="28" spans="1:13" ht="14.45" customHeight="1" thickBot="1" x14ac:dyDescent="0.25">
      <c r="A28" s="600" t="s">
        <v>635</v>
      </c>
      <c r="B28" s="601" t="s">
        <v>916</v>
      </c>
      <c r="C28" s="601" t="s">
        <v>710</v>
      </c>
      <c r="D28" s="601" t="s">
        <v>711</v>
      </c>
      <c r="E28" s="601" t="s">
        <v>712</v>
      </c>
      <c r="F28" s="612"/>
      <c r="G28" s="612"/>
      <c r="H28" s="606">
        <v>0</v>
      </c>
      <c r="I28" s="612">
        <v>1</v>
      </c>
      <c r="J28" s="612">
        <v>176.32</v>
      </c>
      <c r="K28" s="606">
        <v>1</v>
      </c>
      <c r="L28" s="612">
        <v>1</v>
      </c>
      <c r="M28" s="613">
        <v>176.32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23077B8-9132-49E2-8A80-BEA28C58095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536</v>
      </c>
      <c r="B5" s="488" t="s">
        <v>537</v>
      </c>
      <c r="C5" s="489" t="s">
        <v>538</v>
      </c>
      <c r="D5" s="489" t="s">
        <v>538</v>
      </c>
      <c r="E5" s="489"/>
      <c r="F5" s="489" t="s">
        <v>538</v>
      </c>
      <c r="G5" s="489" t="s">
        <v>538</v>
      </c>
      <c r="H5" s="489" t="s">
        <v>538</v>
      </c>
      <c r="I5" s="490" t="s">
        <v>538</v>
      </c>
      <c r="J5" s="491" t="s">
        <v>68</v>
      </c>
    </row>
    <row r="6" spans="1:10" ht="14.45" customHeight="1" x14ac:dyDescent="0.2">
      <c r="A6" s="487" t="s">
        <v>536</v>
      </c>
      <c r="B6" s="488" t="s">
        <v>925</v>
      </c>
      <c r="C6" s="489">
        <v>14722.07028</v>
      </c>
      <c r="D6" s="489">
        <v>14070.781219999997</v>
      </c>
      <c r="E6" s="489"/>
      <c r="F6" s="489">
        <v>13910.796499999989</v>
      </c>
      <c r="G6" s="489">
        <v>13933.333500000001</v>
      </c>
      <c r="H6" s="489">
        <v>-22.537000000011176</v>
      </c>
      <c r="I6" s="490">
        <v>0.99838251198106964</v>
      </c>
      <c r="J6" s="491" t="s">
        <v>1</v>
      </c>
    </row>
    <row r="7" spans="1:10" ht="14.45" customHeight="1" x14ac:dyDescent="0.2">
      <c r="A7" s="487" t="s">
        <v>536</v>
      </c>
      <c r="B7" s="488" t="s">
        <v>926</v>
      </c>
      <c r="C7" s="489">
        <v>487.4658300000001</v>
      </c>
      <c r="D7" s="489">
        <v>463.62073000000009</v>
      </c>
      <c r="E7" s="489"/>
      <c r="F7" s="489">
        <v>433.83861000000002</v>
      </c>
      <c r="G7" s="489">
        <v>485.83335156250001</v>
      </c>
      <c r="H7" s="489">
        <v>-51.994741562499996</v>
      </c>
      <c r="I7" s="490">
        <v>0.89297823750617678</v>
      </c>
      <c r="J7" s="491" t="s">
        <v>1</v>
      </c>
    </row>
    <row r="8" spans="1:10" ht="14.45" customHeight="1" x14ac:dyDescent="0.2">
      <c r="A8" s="487" t="s">
        <v>536</v>
      </c>
      <c r="B8" s="488" t="s">
        <v>927</v>
      </c>
      <c r="C8" s="489">
        <v>241.08190999999997</v>
      </c>
      <c r="D8" s="489">
        <v>257.42824999999999</v>
      </c>
      <c r="E8" s="489"/>
      <c r="F8" s="489">
        <v>254.36238000000003</v>
      </c>
      <c r="G8" s="489">
        <v>252.08333679199217</v>
      </c>
      <c r="H8" s="489">
        <v>2.2790432080078631</v>
      </c>
      <c r="I8" s="490">
        <v>1.0090408324366493</v>
      </c>
      <c r="J8" s="491" t="s">
        <v>1</v>
      </c>
    </row>
    <row r="9" spans="1:10" ht="14.45" customHeight="1" x14ac:dyDescent="0.2">
      <c r="A9" s="487" t="s">
        <v>536</v>
      </c>
      <c r="B9" s="488" t="s">
        <v>928</v>
      </c>
      <c r="C9" s="489">
        <v>412.05482000000001</v>
      </c>
      <c r="D9" s="489">
        <v>423.18223999999998</v>
      </c>
      <c r="E9" s="489"/>
      <c r="F9" s="489">
        <v>337.54096000000004</v>
      </c>
      <c r="G9" s="489">
        <v>385.00000390624996</v>
      </c>
      <c r="H9" s="489">
        <v>-47.459043906249917</v>
      </c>
      <c r="I9" s="490">
        <v>0.87672975733837522</v>
      </c>
      <c r="J9" s="491" t="s">
        <v>1</v>
      </c>
    </row>
    <row r="10" spans="1:10" ht="14.45" customHeight="1" x14ac:dyDescent="0.2">
      <c r="A10" s="487" t="s">
        <v>536</v>
      </c>
      <c r="B10" s="488" t="s">
        <v>929</v>
      </c>
      <c r="C10" s="489">
        <v>21762.499140000004</v>
      </c>
      <c r="D10" s="489">
        <v>21755.396959999998</v>
      </c>
      <c r="E10" s="489"/>
      <c r="F10" s="489">
        <v>22395.981619999999</v>
      </c>
      <c r="G10" s="489">
        <v>23031.25896875</v>
      </c>
      <c r="H10" s="489">
        <v>-635.27734875000169</v>
      </c>
      <c r="I10" s="490">
        <v>0.9724167337264551</v>
      </c>
      <c r="J10" s="491" t="s">
        <v>1</v>
      </c>
    </row>
    <row r="11" spans="1:10" ht="14.45" customHeight="1" x14ac:dyDescent="0.2">
      <c r="A11" s="487" t="s">
        <v>536</v>
      </c>
      <c r="B11" s="488" t="s">
        <v>930</v>
      </c>
      <c r="C11" s="489">
        <v>49.311080000000004</v>
      </c>
      <c r="D11" s="489">
        <v>51.389000000000003</v>
      </c>
      <c r="E11" s="489"/>
      <c r="F11" s="489">
        <v>47.19</v>
      </c>
      <c r="G11" s="489">
        <v>55</v>
      </c>
      <c r="H11" s="489">
        <v>-7.8100000000000023</v>
      </c>
      <c r="I11" s="490">
        <v>0.85799999999999998</v>
      </c>
      <c r="J11" s="491" t="s">
        <v>1</v>
      </c>
    </row>
    <row r="12" spans="1:10" ht="14.45" customHeight="1" x14ac:dyDescent="0.2">
      <c r="A12" s="487" t="s">
        <v>536</v>
      </c>
      <c r="B12" s="488" t="s">
        <v>931</v>
      </c>
      <c r="C12" s="489">
        <v>156.90600000000001</v>
      </c>
      <c r="D12" s="489">
        <v>90.094000000000008</v>
      </c>
      <c r="E12" s="489"/>
      <c r="F12" s="489">
        <v>83.675359999999998</v>
      </c>
      <c r="G12" s="489">
        <v>91.666670898437502</v>
      </c>
      <c r="H12" s="489">
        <v>-7.9913108984375043</v>
      </c>
      <c r="I12" s="490">
        <v>0.9128220669506858</v>
      </c>
      <c r="J12" s="491" t="s">
        <v>1</v>
      </c>
    </row>
    <row r="13" spans="1:10" ht="14.45" customHeight="1" x14ac:dyDescent="0.2">
      <c r="A13" s="487" t="s">
        <v>536</v>
      </c>
      <c r="B13" s="488" t="s">
        <v>541</v>
      </c>
      <c r="C13" s="489">
        <v>37831.389060000009</v>
      </c>
      <c r="D13" s="489">
        <v>37111.892399999997</v>
      </c>
      <c r="E13" s="489"/>
      <c r="F13" s="489">
        <v>37463.385429999995</v>
      </c>
      <c r="G13" s="489">
        <v>38234.175831909175</v>
      </c>
      <c r="H13" s="489">
        <v>-770.79040190918022</v>
      </c>
      <c r="I13" s="490">
        <v>0.97984027679064289</v>
      </c>
      <c r="J13" s="491" t="s">
        <v>542</v>
      </c>
    </row>
    <row r="15" spans="1:10" ht="14.45" customHeight="1" x14ac:dyDescent="0.2">
      <c r="A15" s="487" t="s">
        <v>536</v>
      </c>
      <c r="B15" s="488" t="s">
        <v>537</v>
      </c>
      <c r="C15" s="489" t="s">
        <v>538</v>
      </c>
      <c r="D15" s="489" t="s">
        <v>538</v>
      </c>
      <c r="E15" s="489"/>
      <c r="F15" s="489" t="s">
        <v>538</v>
      </c>
      <c r="G15" s="489" t="s">
        <v>538</v>
      </c>
      <c r="H15" s="489" t="s">
        <v>538</v>
      </c>
      <c r="I15" s="490" t="s">
        <v>538</v>
      </c>
      <c r="J15" s="491" t="s">
        <v>68</v>
      </c>
    </row>
    <row r="16" spans="1:10" ht="14.45" customHeight="1" x14ac:dyDescent="0.2">
      <c r="A16" s="487" t="s">
        <v>932</v>
      </c>
      <c r="B16" s="488" t="s">
        <v>933</v>
      </c>
      <c r="C16" s="489" t="s">
        <v>538</v>
      </c>
      <c r="D16" s="489" t="s">
        <v>538</v>
      </c>
      <c r="E16" s="489"/>
      <c r="F16" s="489" t="s">
        <v>538</v>
      </c>
      <c r="G16" s="489" t="s">
        <v>538</v>
      </c>
      <c r="H16" s="489" t="s">
        <v>538</v>
      </c>
      <c r="I16" s="490" t="s">
        <v>538</v>
      </c>
      <c r="J16" s="491" t="s">
        <v>0</v>
      </c>
    </row>
    <row r="17" spans="1:10" ht="14.45" customHeight="1" x14ac:dyDescent="0.2">
      <c r="A17" s="487" t="s">
        <v>932</v>
      </c>
      <c r="B17" s="488" t="s">
        <v>925</v>
      </c>
      <c r="C17" s="489">
        <v>0</v>
      </c>
      <c r="D17" s="489">
        <v>0</v>
      </c>
      <c r="E17" s="489"/>
      <c r="F17" s="489">
        <v>35.150500000000001</v>
      </c>
      <c r="G17" s="489">
        <v>0</v>
      </c>
      <c r="H17" s="489">
        <v>35.150500000000001</v>
      </c>
      <c r="I17" s="490" t="s">
        <v>538</v>
      </c>
      <c r="J17" s="491" t="s">
        <v>1</v>
      </c>
    </row>
    <row r="18" spans="1:10" ht="14.45" customHeight="1" x14ac:dyDescent="0.2">
      <c r="A18" s="487" t="s">
        <v>932</v>
      </c>
      <c r="B18" s="488" t="s">
        <v>929</v>
      </c>
      <c r="C18" s="489">
        <v>472.49894</v>
      </c>
      <c r="D18" s="489">
        <v>138.57283000000001</v>
      </c>
      <c r="E18" s="489"/>
      <c r="F18" s="489">
        <v>0</v>
      </c>
      <c r="G18" s="489">
        <v>162</v>
      </c>
      <c r="H18" s="489">
        <v>-162</v>
      </c>
      <c r="I18" s="490">
        <v>0</v>
      </c>
      <c r="J18" s="491" t="s">
        <v>1</v>
      </c>
    </row>
    <row r="19" spans="1:10" ht="14.45" customHeight="1" x14ac:dyDescent="0.2">
      <c r="A19" s="487" t="s">
        <v>932</v>
      </c>
      <c r="B19" s="488" t="s">
        <v>934</v>
      </c>
      <c r="C19" s="489">
        <v>472.49894</v>
      </c>
      <c r="D19" s="489">
        <v>138.57283000000001</v>
      </c>
      <c r="E19" s="489"/>
      <c r="F19" s="489">
        <v>35.150500000000001</v>
      </c>
      <c r="G19" s="489">
        <v>162</v>
      </c>
      <c r="H19" s="489">
        <v>-126.84950000000001</v>
      </c>
      <c r="I19" s="490">
        <v>0.21697839506172839</v>
      </c>
      <c r="J19" s="491" t="s">
        <v>546</v>
      </c>
    </row>
    <row r="20" spans="1:10" ht="14.45" customHeight="1" x14ac:dyDescent="0.2">
      <c r="A20" s="487" t="s">
        <v>538</v>
      </c>
      <c r="B20" s="488" t="s">
        <v>538</v>
      </c>
      <c r="C20" s="489" t="s">
        <v>538</v>
      </c>
      <c r="D20" s="489" t="s">
        <v>538</v>
      </c>
      <c r="E20" s="489"/>
      <c r="F20" s="489" t="s">
        <v>538</v>
      </c>
      <c r="G20" s="489" t="s">
        <v>538</v>
      </c>
      <c r="H20" s="489" t="s">
        <v>538</v>
      </c>
      <c r="I20" s="490" t="s">
        <v>538</v>
      </c>
      <c r="J20" s="491" t="s">
        <v>547</v>
      </c>
    </row>
    <row r="21" spans="1:10" ht="14.45" customHeight="1" x14ac:dyDescent="0.2">
      <c r="A21" s="487" t="s">
        <v>543</v>
      </c>
      <c r="B21" s="488" t="s">
        <v>544</v>
      </c>
      <c r="C21" s="489" t="s">
        <v>538</v>
      </c>
      <c r="D21" s="489" t="s">
        <v>538</v>
      </c>
      <c r="E21" s="489"/>
      <c r="F21" s="489" t="s">
        <v>538</v>
      </c>
      <c r="G21" s="489" t="s">
        <v>538</v>
      </c>
      <c r="H21" s="489" t="s">
        <v>538</v>
      </c>
      <c r="I21" s="490" t="s">
        <v>538</v>
      </c>
      <c r="J21" s="491" t="s">
        <v>0</v>
      </c>
    </row>
    <row r="22" spans="1:10" ht="14.45" customHeight="1" x14ac:dyDescent="0.2">
      <c r="A22" s="487" t="s">
        <v>543</v>
      </c>
      <c r="B22" s="488" t="s">
        <v>925</v>
      </c>
      <c r="C22" s="489">
        <v>7493.1203099999993</v>
      </c>
      <c r="D22" s="489">
        <v>6397.2721599999968</v>
      </c>
      <c r="E22" s="489"/>
      <c r="F22" s="489">
        <v>6604.121389999993</v>
      </c>
      <c r="G22" s="489">
        <v>6615</v>
      </c>
      <c r="H22" s="489">
        <v>-10.878610000007029</v>
      </c>
      <c r="I22" s="490">
        <v>0.99835546334089087</v>
      </c>
      <c r="J22" s="491" t="s">
        <v>1</v>
      </c>
    </row>
    <row r="23" spans="1:10" ht="14.45" customHeight="1" x14ac:dyDescent="0.2">
      <c r="A23" s="487" t="s">
        <v>543</v>
      </c>
      <c r="B23" s="488" t="s">
        <v>926</v>
      </c>
      <c r="C23" s="489">
        <v>55.990310000000001</v>
      </c>
      <c r="D23" s="489">
        <v>36.444340000000004</v>
      </c>
      <c r="E23" s="489"/>
      <c r="F23" s="489">
        <v>47.043869999999998</v>
      </c>
      <c r="G23" s="489">
        <v>40</v>
      </c>
      <c r="H23" s="489">
        <v>7.0438699999999983</v>
      </c>
      <c r="I23" s="490">
        <v>1.1760967499999999</v>
      </c>
      <c r="J23" s="491" t="s">
        <v>1</v>
      </c>
    </row>
    <row r="24" spans="1:10" ht="14.45" customHeight="1" x14ac:dyDescent="0.2">
      <c r="A24" s="487" t="s">
        <v>543</v>
      </c>
      <c r="B24" s="488" t="s">
        <v>927</v>
      </c>
      <c r="C24" s="489">
        <v>1.6440999999999999</v>
      </c>
      <c r="D24" s="489">
        <v>1.8056500000000004</v>
      </c>
      <c r="E24" s="489"/>
      <c r="F24" s="489">
        <v>1.8078100000000001</v>
      </c>
      <c r="G24" s="489">
        <v>2</v>
      </c>
      <c r="H24" s="489">
        <v>-0.19218999999999986</v>
      </c>
      <c r="I24" s="490">
        <v>0.90390500000000007</v>
      </c>
      <c r="J24" s="491" t="s">
        <v>1</v>
      </c>
    </row>
    <row r="25" spans="1:10" ht="14.45" customHeight="1" x14ac:dyDescent="0.2">
      <c r="A25" s="487" t="s">
        <v>543</v>
      </c>
      <c r="B25" s="488" t="s">
        <v>928</v>
      </c>
      <c r="C25" s="489">
        <v>65.325959999999995</v>
      </c>
      <c r="D25" s="489">
        <v>61.60772</v>
      </c>
      <c r="E25" s="489"/>
      <c r="F25" s="489">
        <v>40.534210000000002</v>
      </c>
      <c r="G25" s="489">
        <v>62</v>
      </c>
      <c r="H25" s="489">
        <v>-21.465789999999998</v>
      </c>
      <c r="I25" s="490">
        <v>0.65377758064516134</v>
      </c>
      <c r="J25" s="491" t="s">
        <v>1</v>
      </c>
    </row>
    <row r="26" spans="1:10" ht="14.45" customHeight="1" x14ac:dyDescent="0.2">
      <c r="A26" s="487" t="s">
        <v>543</v>
      </c>
      <c r="B26" s="488" t="s">
        <v>930</v>
      </c>
      <c r="C26" s="489">
        <v>5.3999999999999999E-2</v>
      </c>
      <c r="D26" s="489">
        <v>0</v>
      </c>
      <c r="E26" s="489"/>
      <c r="F26" s="489">
        <v>0</v>
      </c>
      <c r="G26" s="489">
        <v>0</v>
      </c>
      <c r="H26" s="489">
        <v>0</v>
      </c>
      <c r="I26" s="490" t="s">
        <v>538</v>
      </c>
      <c r="J26" s="491" t="s">
        <v>1</v>
      </c>
    </row>
    <row r="27" spans="1:10" ht="14.45" customHeight="1" x14ac:dyDescent="0.2">
      <c r="A27" s="487" t="s">
        <v>543</v>
      </c>
      <c r="B27" s="488" t="s">
        <v>931</v>
      </c>
      <c r="C27" s="489">
        <v>22.77</v>
      </c>
      <c r="D27" s="489">
        <v>16.033999999999999</v>
      </c>
      <c r="E27" s="489"/>
      <c r="F27" s="489">
        <v>11.643360000000001</v>
      </c>
      <c r="G27" s="489">
        <v>16</v>
      </c>
      <c r="H27" s="489">
        <v>-4.3566399999999987</v>
      </c>
      <c r="I27" s="490">
        <v>0.72771000000000008</v>
      </c>
      <c r="J27" s="491" t="s">
        <v>1</v>
      </c>
    </row>
    <row r="28" spans="1:10" ht="14.45" customHeight="1" x14ac:dyDescent="0.2">
      <c r="A28" s="487" t="s">
        <v>543</v>
      </c>
      <c r="B28" s="488" t="s">
        <v>545</v>
      </c>
      <c r="C28" s="489">
        <v>7638.9046800000006</v>
      </c>
      <c r="D28" s="489">
        <v>6513.1638699999967</v>
      </c>
      <c r="E28" s="489"/>
      <c r="F28" s="489">
        <v>6705.1506399999935</v>
      </c>
      <c r="G28" s="489">
        <v>6734</v>
      </c>
      <c r="H28" s="489">
        <v>-28.849360000006527</v>
      </c>
      <c r="I28" s="490">
        <v>0.99571586575586479</v>
      </c>
      <c r="J28" s="491" t="s">
        <v>546</v>
      </c>
    </row>
    <row r="29" spans="1:10" ht="14.45" customHeight="1" x14ac:dyDescent="0.2">
      <c r="A29" s="487" t="s">
        <v>538</v>
      </c>
      <c r="B29" s="488" t="s">
        <v>538</v>
      </c>
      <c r="C29" s="489" t="s">
        <v>538</v>
      </c>
      <c r="D29" s="489" t="s">
        <v>538</v>
      </c>
      <c r="E29" s="489"/>
      <c r="F29" s="489" t="s">
        <v>538</v>
      </c>
      <c r="G29" s="489" t="s">
        <v>538</v>
      </c>
      <c r="H29" s="489" t="s">
        <v>538</v>
      </c>
      <c r="I29" s="490" t="s">
        <v>538</v>
      </c>
      <c r="J29" s="491" t="s">
        <v>547</v>
      </c>
    </row>
    <row r="30" spans="1:10" ht="14.45" customHeight="1" x14ac:dyDescent="0.2">
      <c r="A30" s="487" t="s">
        <v>935</v>
      </c>
      <c r="B30" s="488" t="s">
        <v>936</v>
      </c>
      <c r="C30" s="489" t="s">
        <v>538</v>
      </c>
      <c r="D30" s="489" t="s">
        <v>538</v>
      </c>
      <c r="E30" s="489"/>
      <c r="F30" s="489" t="s">
        <v>538</v>
      </c>
      <c r="G30" s="489" t="s">
        <v>538</v>
      </c>
      <c r="H30" s="489" t="s">
        <v>538</v>
      </c>
      <c r="I30" s="490" t="s">
        <v>538</v>
      </c>
      <c r="J30" s="491" t="s">
        <v>0</v>
      </c>
    </row>
    <row r="31" spans="1:10" ht="14.45" customHeight="1" x14ac:dyDescent="0.2">
      <c r="A31" s="487" t="s">
        <v>935</v>
      </c>
      <c r="B31" s="488" t="s">
        <v>928</v>
      </c>
      <c r="C31" s="489">
        <v>1.8391999999999999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538</v>
      </c>
      <c r="J31" s="491" t="s">
        <v>1</v>
      </c>
    </row>
    <row r="32" spans="1:10" ht="14.45" customHeight="1" x14ac:dyDescent="0.2">
      <c r="A32" s="487" t="s">
        <v>935</v>
      </c>
      <c r="B32" s="488" t="s">
        <v>931</v>
      </c>
      <c r="C32" s="489">
        <v>1.242</v>
      </c>
      <c r="D32" s="489">
        <v>1.77</v>
      </c>
      <c r="E32" s="489"/>
      <c r="F32" s="489">
        <v>0.378</v>
      </c>
      <c r="G32" s="489">
        <v>2</v>
      </c>
      <c r="H32" s="489">
        <v>-1.6219999999999999</v>
      </c>
      <c r="I32" s="490">
        <v>0.189</v>
      </c>
      <c r="J32" s="491" t="s">
        <v>1</v>
      </c>
    </row>
    <row r="33" spans="1:10" ht="14.45" customHeight="1" x14ac:dyDescent="0.2">
      <c r="A33" s="487" t="s">
        <v>935</v>
      </c>
      <c r="B33" s="488" t="s">
        <v>937</v>
      </c>
      <c r="C33" s="489">
        <v>3.0811999999999999</v>
      </c>
      <c r="D33" s="489">
        <v>1.77</v>
      </c>
      <c r="E33" s="489"/>
      <c r="F33" s="489">
        <v>0.378</v>
      </c>
      <c r="G33" s="489">
        <v>2</v>
      </c>
      <c r="H33" s="489">
        <v>-1.6219999999999999</v>
      </c>
      <c r="I33" s="490">
        <v>0.189</v>
      </c>
      <c r="J33" s="491" t="s">
        <v>546</v>
      </c>
    </row>
    <row r="34" spans="1:10" ht="14.45" customHeight="1" x14ac:dyDescent="0.2">
      <c r="A34" s="487" t="s">
        <v>538</v>
      </c>
      <c r="B34" s="488" t="s">
        <v>538</v>
      </c>
      <c r="C34" s="489" t="s">
        <v>538</v>
      </c>
      <c r="D34" s="489" t="s">
        <v>538</v>
      </c>
      <c r="E34" s="489"/>
      <c r="F34" s="489" t="s">
        <v>538</v>
      </c>
      <c r="G34" s="489" t="s">
        <v>538</v>
      </c>
      <c r="H34" s="489" t="s">
        <v>538</v>
      </c>
      <c r="I34" s="490" t="s">
        <v>538</v>
      </c>
      <c r="J34" s="491" t="s">
        <v>547</v>
      </c>
    </row>
    <row r="35" spans="1:10" ht="14.45" customHeight="1" x14ac:dyDescent="0.2">
      <c r="A35" s="487" t="s">
        <v>548</v>
      </c>
      <c r="B35" s="488" t="s">
        <v>549</v>
      </c>
      <c r="C35" s="489" t="s">
        <v>538</v>
      </c>
      <c r="D35" s="489" t="s">
        <v>538</v>
      </c>
      <c r="E35" s="489"/>
      <c r="F35" s="489" t="s">
        <v>538</v>
      </c>
      <c r="G35" s="489" t="s">
        <v>538</v>
      </c>
      <c r="H35" s="489" t="s">
        <v>538</v>
      </c>
      <c r="I35" s="490" t="s">
        <v>538</v>
      </c>
      <c r="J35" s="491" t="s">
        <v>0</v>
      </c>
    </row>
    <row r="36" spans="1:10" ht="14.45" customHeight="1" x14ac:dyDescent="0.2">
      <c r="A36" s="487" t="s">
        <v>548</v>
      </c>
      <c r="B36" s="488" t="s">
        <v>925</v>
      </c>
      <c r="C36" s="489">
        <v>7228.9499700000015</v>
      </c>
      <c r="D36" s="489">
        <v>7673.5090599999994</v>
      </c>
      <c r="E36" s="489"/>
      <c r="F36" s="489">
        <v>7271.5246099999958</v>
      </c>
      <c r="G36" s="489">
        <v>7318</v>
      </c>
      <c r="H36" s="489">
        <v>-46.475390000004154</v>
      </c>
      <c r="I36" s="490">
        <v>0.99364916780541079</v>
      </c>
      <c r="J36" s="491" t="s">
        <v>1</v>
      </c>
    </row>
    <row r="37" spans="1:10" ht="14.45" customHeight="1" x14ac:dyDescent="0.2">
      <c r="A37" s="487" t="s">
        <v>548</v>
      </c>
      <c r="B37" s="488" t="s">
        <v>926</v>
      </c>
      <c r="C37" s="489">
        <v>431.47552000000007</v>
      </c>
      <c r="D37" s="489">
        <v>427.17639000000008</v>
      </c>
      <c r="E37" s="489"/>
      <c r="F37" s="489">
        <v>386.79474000000005</v>
      </c>
      <c r="G37" s="489">
        <v>446</v>
      </c>
      <c r="H37" s="489">
        <v>-59.205259999999953</v>
      </c>
      <c r="I37" s="490">
        <v>0.86725278026905839</v>
      </c>
      <c r="J37" s="491" t="s">
        <v>1</v>
      </c>
    </row>
    <row r="38" spans="1:10" ht="14.45" customHeight="1" x14ac:dyDescent="0.2">
      <c r="A38" s="487" t="s">
        <v>548</v>
      </c>
      <c r="B38" s="488" t="s">
        <v>927</v>
      </c>
      <c r="C38" s="489">
        <v>239.43780999999996</v>
      </c>
      <c r="D38" s="489">
        <v>255.62259999999998</v>
      </c>
      <c r="E38" s="489"/>
      <c r="F38" s="489">
        <v>252.55457000000004</v>
      </c>
      <c r="G38" s="489">
        <v>250</v>
      </c>
      <c r="H38" s="489">
        <v>2.5545700000000409</v>
      </c>
      <c r="I38" s="490">
        <v>1.0102182800000001</v>
      </c>
      <c r="J38" s="491" t="s">
        <v>1</v>
      </c>
    </row>
    <row r="39" spans="1:10" ht="14.45" customHeight="1" x14ac:dyDescent="0.2">
      <c r="A39" s="487" t="s">
        <v>548</v>
      </c>
      <c r="B39" s="488" t="s">
        <v>928</v>
      </c>
      <c r="C39" s="489">
        <v>344.88965999999999</v>
      </c>
      <c r="D39" s="489">
        <v>361.57451999999995</v>
      </c>
      <c r="E39" s="489"/>
      <c r="F39" s="489">
        <v>297.00675000000001</v>
      </c>
      <c r="G39" s="489">
        <v>323</v>
      </c>
      <c r="H39" s="489">
        <v>-25.993249999999989</v>
      </c>
      <c r="I39" s="490">
        <v>0.9195255417956657</v>
      </c>
      <c r="J39" s="491" t="s">
        <v>1</v>
      </c>
    </row>
    <row r="40" spans="1:10" ht="14.45" customHeight="1" x14ac:dyDescent="0.2">
      <c r="A40" s="487" t="s">
        <v>548</v>
      </c>
      <c r="B40" s="488" t="s">
        <v>929</v>
      </c>
      <c r="C40" s="489">
        <v>21290.000200000002</v>
      </c>
      <c r="D40" s="489">
        <v>21616.824129999997</v>
      </c>
      <c r="E40" s="489"/>
      <c r="F40" s="489">
        <v>22395.981619999999</v>
      </c>
      <c r="G40" s="489">
        <v>22870</v>
      </c>
      <c r="H40" s="489">
        <v>-474.01838000000134</v>
      </c>
      <c r="I40" s="490">
        <v>0.97927335461303011</v>
      </c>
      <c r="J40" s="491" t="s">
        <v>1</v>
      </c>
    </row>
    <row r="41" spans="1:10" ht="14.45" customHeight="1" x14ac:dyDescent="0.2">
      <c r="A41" s="487" t="s">
        <v>548</v>
      </c>
      <c r="B41" s="488" t="s">
        <v>930</v>
      </c>
      <c r="C41" s="489">
        <v>49.257080000000002</v>
      </c>
      <c r="D41" s="489">
        <v>51.389000000000003</v>
      </c>
      <c r="E41" s="489"/>
      <c r="F41" s="489">
        <v>47.19</v>
      </c>
      <c r="G41" s="489">
        <v>55</v>
      </c>
      <c r="H41" s="489">
        <v>-7.8100000000000023</v>
      </c>
      <c r="I41" s="490">
        <v>0.85799999999999998</v>
      </c>
      <c r="J41" s="491" t="s">
        <v>1</v>
      </c>
    </row>
    <row r="42" spans="1:10" ht="14.45" customHeight="1" x14ac:dyDescent="0.2">
      <c r="A42" s="487" t="s">
        <v>548</v>
      </c>
      <c r="B42" s="488" t="s">
        <v>931</v>
      </c>
      <c r="C42" s="489">
        <v>132.89400000000001</v>
      </c>
      <c r="D42" s="489">
        <v>72.290000000000006</v>
      </c>
      <c r="E42" s="489"/>
      <c r="F42" s="489">
        <v>71.653999999999996</v>
      </c>
      <c r="G42" s="489">
        <v>73</v>
      </c>
      <c r="H42" s="489">
        <v>-1.3460000000000036</v>
      </c>
      <c r="I42" s="490">
        <v>0.98156164383561639</v>
      </c>
      <c r="J42" s="491" t="s">
        <v>1</v>
      </c>
    </row>
    <row r="43" spans="1:10" ht="14.45" customHeight="1" x14ac:dyDescent="0.2">
      <c r="A43" s="487" t="s">
        <v>548</v>
      </c>
      <c r="B43" s="488" t="s">
        <v>550</v>
      </c>
      <c r="C43" s="489">
        <v>29716.904240000003</v>
      </c>
      <c r="D43" s="489">
        <v>30458.385699999995</v>
      </c>
      <c r="E43" s="489"/>
      <c r="F43" s="489">
        <v>30722.706289999995</v>
      </c>
      <c r="G43" s="489">
        <v>31336</v>
      </c>
      <c r="H43" s="489">
        <v>-613.29371000000538</v>
      </c>
      <c r="I43" s="490">
        <v>0.98042846215215707</v>
      </c>
      <c r="J43" s="491" t="s">
        <v>546</v>
      </c>
    </row>
    <row r="44" spans="1:10" ht="14.45" customHeight="1" x14ac:dyDescent="0.2">
      <c r="A44" s="487" t="s">
        <v>538</v>
      </c>
      <c r="B44" s="488" t="s">
        <v>538</v>
      </c>
      <c r="C44" s="489" t="s">
        <v>538</v>
      </c>
      <c r="D44" s="489" t="s">
        <v>538</v>
      </c>
      <c r="E44" s="489"/>
      <c r="F44" s="489" t="s">
        <v>538</v>
      </c>
      <c r="G44" s="489" t="s">
        <v>538</v>
      </c>
      <c r="H44" s="489" t="s">
        <v>538</v>
      </c>
      <c r="I44" s="490" t="s">
        <v>538</v>
      </c>
      <c r="J44" s="491" t="s">
        <v>547</v>
      </c>
    </row>
    <row r="45" spans="1:10" ht="14.45" customHeight="1" x14ac:dyDescent="0.2">
      <c r="A45" s="487" t="s">
        <v>536</v>
      </c>
      <c r="B45" s="488" t="s">
        <v>541</v>
      </c>
      <c r="C45" s="489">
        <v>37831.389060000009</v>
      </c>
      <c r="D45" s="489">
        <v>37111.892399999997</v>
      </c>
      <c r="E45" s="489"/>
      <c r="F45" s="489">
        <v>37463.385429999995</v>
      </c>
      <c r="G45" s="489">
        <v>38234</v>
      </c>
      <c r="H45" s="489">
        <v>-770.61457000000519</v>
      </c>
      <c r="I45" s="490">
        <v>0.9798447829157293</v>
      </c>
      <c r="J45" s="491" t="s">
        <v>542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 xr:uid="{90BCE9B8-7AE2-4934-B8DB-4A69114AF4C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46.92571444043098</v>
      </c>
      <c r="J3" s="98">
        <f>SUBTOTAL(9,J5:J1048576)</f>
        <v>798905</v>
      </c>
      <c r="K3" s="99">
        <f>SUBTOTAL(9,K5:K1048576)</f>
        <v>37489187.89503251</v>
      </c>
    </row>
    <row r="4" spans="1:11" s="208" customFormat="1" ht="14.45" customHeight="1" thickBot="1" x14ac:dyDescent="0.2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5" t="s">
        <v>536</v>
      </c>
      <c r="B5" s="586" t="s">
        <v>537</v>
      </c>
      <c r="C5" s="589" t="s">
        <v>932</v>
      </c>
      <c r="D5" s="623" t="s">
        <v>933</v>
      </c>
      <c r="E5" s="589" t="s">
        <v>938</v>
      </c>
      <c r="F5" s="623" t="s">
        <v>939</v>
      </c>
      <c r="G5" s="589" t="s">
        <v>940</v>
      </c>
      <c r="H5" s="589" t="s">
        <v>941</v>
      </c>
      <c r="I5" s="116">
        <v>34848</v>
      </c>
      <c r="J5" s="116">
        <v>1</v>
      </c>
      <c r="K5" s="609">
        <v>34848</v>
      </c>
    </row>
    <row r="6" spans="1:11" ht="14.45" customHeight="1" x14ac:dyDescent="0.2">
      <c r="A6" s="592" t="s">
        <v>536</v>
      </c>
      <c r="B6" s="593" t="s">
        <v>537</v>
      </c>
      <c r="C6" s="596" t="s">
        <v>932</v>
      </c>
      <c r="D6" s="624" t="s">
        <v>933</v>
      </c>
      <c r="E6" s="596" t="s">
        <v>938</v>
      </c>
      <c r="F6" s="624" t="s">
        <v>939</v>
      </c>
      <c r="G6" s="596" t="s">
        <v>942</v>
      </c>
      <c r="H6" s="596" t="s">
        <v>943</v>
      </c>
      <c r="I6" s="610">
        <v>302.5</v>
      </c>
      <c r="J6" s="610">
        <v>1</v>
      </c>
      <c r="K6" s="611">
        <v>302.5</v>
      </c>
    </row>
    <row r="7" spans="1:11" ht="14.45" customHeight="1" x14ac:dyDescent="0.2">
      <c r="A7" s="592" t="s">
        <v>536</v>
      </c>
      <c r="B7" s="593" t="s">
        <v>537</v>
      </c>
      <c r="C7" s="596" t="s">
        <v>543</v>
      </c>
      <c r="D7" s="624" t="s">
        <v>544</v>
      </c>
      <c r="E7" s="596" t="s">
        <v>938</v>
      </c>
      <c r="F7" s="624" t="s">
        <v>939</v>
      </c>
      <c r="G7" s="596" t="s">
        <v>944</v>
      </c>
      <c r="H7" s="596" t="s">
        <v>945</v>
      </c>
      <c r="I7" s="610">
        <v>28637.0751953125</v>
      </c>
      <c r="J7" s="610">
        <v>3</v>
      </c>
      <c r="K7" s="611">
        <v>85911.201171875</v>
      </c>
    </row>
    <row r="8" spans="1:11" ht="14.45" customHeight="1" x14ac:dyDescent="0.2">
      <c r="A8" s="592" t="s">
        <v>536</v>
      </c>
      <c r="B8" s="593" t="s">
        <v>537</v>
      </c>
      <c r="C8" s="596" t="s">
        <v>543</v>
      </c>
      <c r="D8" s="624" t="s">
        <v>544</v>
      </c>
      <c r="E8" s="596" t="s">
        <v>938</v>
      </c>
      <c r="F8" s="624" t="s">
        <v>939</v>
      </c>
      <c r="G8" s="596" t="s">
        <v>946</v>
      </c>
      <c r="H8" s="596" t="s">
        <v>947</v>
      </c>
      <c r="I8" s="610">
        <v>264.39749908447266</v>
      </c>
      <c r="J8" s="610">
        <v>40</v>
      </c>
      <c r="K8" s="611">
        <v>10575.85009765625</v>
      </c>
    </row>
    <row r="9" spans="1:11" ht="14.45" customHeight="1" x14ac:dyDescent="0.2">
      <c r="A9" s="592" t="s">
        <v>536</v>
      </c>
      <c r="B9" s="593" t="s">
        <v>537</v>
      </c>
      <c r="C9" s="596" t="s">
        <v>543</v>
      </c>
      <c r="D9" s="624" t="s">
        <v>544</v>
      </c>
      <c r="E9" s="596" t="s">
        <v>938</v>
      </c>
      <c r="F9" s="624" t="s">
        <v>939</v>
      </c>
      <c r="G9" s="596" t="s">
        <v>948</v>
      </c>
      <c r="H9" s="596" t="s">
        <v>949</v>
      </c>
      <c r="I9" s="610">
        <v>608.635009765625</v>
      </c>
      <c r="J9" s="610">
        <v>2</v>
      </c>
      <c r="K9" s="611">
        <v>1217.27001953125</v>
      </c>
    </row>
    <row r="10" spans="1:11" ht="14.45" customHeight="1" x14ac:dyDescent="0.2">
      <c r="A10" s="592" t="s">
        <v>536</v>
      </c>
      <c r="B10" s="593" t="s">
        <v>537</v>
      </c>
      <c r="C10" s="596" t="s">
        <v>543</v>
      </c>
      <c r="D10" s="624" t="s">
        <v>544</v>
      </c>
      <c r="E10" s="596" t="s">
        <v>938</v>
      </c>
      <c r="F10" s="624" t="s">
        <v>939</v>
      </c>
      <c r="G10" s="596" t="s">
        <v>948</v>
      </c>
      <c r="H10" s="596" t="s">
        <v>950</v>
      </c>
      <c r="I10" s="610">
        <v>608.66500854492188</v>
      </c>
      <c r="J10" s="610">
        <v>3</v>
      </c>
      <c r="K10" s="611">
        <v>1825.9600219726563</v>
      </c>
    </row>
    <row r="11" spans="1:11" ht="14.45" customHeight="1" x14ac:dyDescent="0.2">
      <c r="A11" s="592" t="s">
        <v>536</v>
      </c>
      <c r="B11" s="593" t="s">
        <v>537</v>
      </c>
      <c r="C11" s="596" t="s">
        <v>543</v>
      </c>
      <c r="D11" s="624" t="s">
        <v>544</v>
      </c>
      <c r="E11" s="596" t="s">
        <v>938</v>
      </c>
      <c r="F11" s="624" t="s">
        <v>939</v>
      </c>
      <c r="G11" s="596" t="s">
        <v>951</v>
      </c>
      <c r="H11" s="596" t="s">
        <v>952</v>
      </c>
      <c r="I11" s="610">
        <v>673.97998046875</v>
      </c>
      <c r="J11" s="610">
        <v>1</v>
      </c>
      <c r="K11" s="611">
        <v>673.97998046875</v>
      </c>
    </row>
    <row r="12" spans="1:11" ht="14.45" customHeight="1" x14ac:dyDescent="0.2">
      <c r="A12" s="592" t="s">
        <v>536</v>
      </c>
      <c r="B12" s="593" t="s">
        <v>537</v>
      </c>
      <c r="C12" s="596" t="s">
        <v>543</v>
      </c>
      <c r="D12" s="624" t="s">
        <v>544</v>
      </c>
      <c r="E12" s="596" t="s">
        <v>938</v>
      </c>
      <c r="F12" s="624" t="s">
        <v>939</v>
      </c>
      <c r="G12" s="596" t="s">
        <v>951</v>
      </c>
      <c r="H12" s="596" t="s">
        <v>953</v>
      </c>
      <c r="I12" s="610">
        <v>674.03997802734375</v>
      </c>
      <c r="J12" s="610">
        <v>3</v>
      </c>
      <c r="K12" s="611">
        <v>2022.0499267578125</v>
      </c>
    </row>
    <row r="13" spans="1:11" ht="14.45" customHeight="1" x14ac:dyDescent="0.2">
      <c r="A13" s="592" t="s">
        <v>536</v>
      </c>
      <c r="B13" s="593" t="s">
        <v>537</v>
      </c>
      <c r="C13" s="596" t="s">
        <v>543</v>
      </c>
      <c r="D13" s="624" t="s">
        <v>544</v>
      </c>
      <c r="E13" s="596" t="s">
        <v>938</v>
      </c>
      <c r="F13" s="624" t="s">
        <v>939</v>
      </c>
      <c r="G13" s="596" t="s">
        <v>954</v>
      </c>
      <c r="H13" s="596" t="s">
        <v>955</v>
      </c>
      <c r="I13" s="610">
        <v>608.635009765625</v>
      </c>
      <c r="J13" s="610">
        <v>2</v>
      </c>
      <c r="K13" s="611">
        <v>1217.27001953125</v>
      </c>
    </row>
    <row r="14" spans="1:11" ht="14.45" customHeight="1" x14ac:dyDescent="0.2">
      <c r="A14" s="592" t="s">
        <v>536</v>
      </c>
      <c r="B14" s="593" t="s">
        <v>537</v>
      </c>
      <c r="C14" s="596" t="s">
        <v>543</v>
      </c>
      <c r="D14" s="624" t="s">
        <v>544</v>
      </c>
      <c r="E14" s="596" t="s">
        <v>938</v>
      </c>
      <c r="F14" s="624" t="s">
        <v>939</v>
      </c>
      <c r="G14" s="596" t="s">
        <v>954</v>
      </c>
      <c r="H14" s="596" t="s">
        <v>956</v>
      </c>
      <c r="I14" s="610">
        <v>609</v>
      </c>
      <c r="J14" s="610">
        <v>2</v>
      </c>
      <c r="K14" s="611">
        <v>1218</v>
      </c>
    </row>
    <row r="15" spans="1:11" ht="14.45" customHeight="1" x14ac:dyDescent="0.2">
      <c r="A15" s="592" t="s">
        <v>536</v>
      </c>
      <c r="B15" s="593" t="s">
        <v>537</v>
      </c>
      <c r="C15" s="596" t="s">
        <v>543</v>
      </c>
      <c r="D15" s="624" t="s">
        <v>544</v>
      </c>
      <c r="E15" s="596" t="s">
        <v>938</v>
      </c>
      <c r="F15" s="624" t="s">
        <v>939</v>
      </c>
      <c r="G15" s="596" t="s">
        <v>957</v>
      </c>
      <c r="H15" s="596" t="s">
        <v>958</v>
      </c>
      <c r="I15" s="610">
        <v>2990</v>
      </c>
      <c r="J15" s="610">
        <v>1</v>
      </c>
      <c r="K15" s="611">
        <v>2990</v>
      </c>
    </row>
    <row r="16" spans="1:11" ht="14.45" customHeight="1" x14ac:dyDescent="0.2">
      <c r="A16" s="592" t="s">
        <v>536</v>
      </c>
      <c r="B16" s="593" t="s">
        <v>537</v>
      </c>
      <c r="C16" s="596" t="s">
        <v>543</v>
      </c>
      <c r="D16" s="624" t="s">
        <v>544</v>
      </c>
      <c r="E16" s="596" t="s">
        <v>938</v>
      </c>
      <c r="F16" s="624" t="s">
        <v>939</v>
      </c>
      <c r="G16" s="596" t="s">
        <v>959</v>
      </c>
      <c r="H16" s="596" t="s">
        <v>960</v>
      </c>
      <c r="I16" s="610">
        <v>506.99749755859375</v>
      </c>
      <c r="J16" s="610">
        <v>10</v>
      </c>
      <c r="K16" s="611">
        <v>5069.989990234375</v>
      </c>
    </row>
    <row r="17" spans="1:11" ht="14.45" customHeight="1" x14ac:dyDescent="0.2">
      <c r="A17" s="592" t="s">
        <v>536</v>
      </c>
      <c r="B17" s="593" t="s">
        <v>537</v>
      </c>
      <c r="C17" s="596" t="s">
        <v>543</v>
      </c>
      <c r="D17" s="624" t="s">
        <v>544</v>
      </c>
      <c r="E17" s="596" t="s">
        <v>938</v>
      </c>
      <c r="F17" s="624" t="s">
        <v>939</v>
      </c>
      <c r="G17" s="596" t="s">
        <v>961</v>
      </c>
      <c r="H17" s="596" t="s">
        <v>962</v>
      </c>
      <c r="I17" s="610">
        <v>2070</v>
      </c>
      <c r="J17" s="610">
        <v>3</v>
      </c>
      <c r="K17" s="611">
        <v>6210</v>
      </c>
    </row>
    <row r="18" spans="1:11" ht="14.45" customHeight="1" x14ac:dyDescent="0.2">
      <c r="A18" s="592" t="s">
        <v>536</v>
      </c>
      <c r="B18" s="593" t="s">
        <v>537</v>
      </c>
      <c r="C18" s="596" t="s">
        <v>543</v>
      </c>
      <c r="D18" s="624" t="s">
        <v>544</v>
      </c>
      <c r="E18" s="596" t="s">
        <v>938</v>
      </c>
      <c r="F18" s="624" t="s">
        <v>939</v>
      </c>
      <c r="G18" s="596" t="s">
        <v>963</v>
      </c>
      <c r="H18" s="596" t="s">
        <v>964</v>
      </c>
      <c r="I18" s="610">
        <v>2875</v>
      </c>
      <c r="J18" s="610">
        <v>3</v>
      </c>
      <c r="K18" s="611">
        <v>8625</v>
      </c>
    </row>
    <row r="19" spans="1:11" ht="14.45" customHeight="1" x14ac:dyDescent="0.2">
      <c r="A19" s="592" t="s">
        <v>536</v>
      </c>
      <c r="B19" s="593" t="s">
        <v>537</v>
      </c>
      <c r="C19" s="596" t="s">
        <v>543</v>
      </c>
      <c r="D19" s="624" t="s">
        <v>544</v>
      </c>
      <c r="E19" s="596" t="s">
        <v>938</v>
      </c>
      <c r="F19" s="624" t="s">
        <v>939</v>
      </c>
      <c r="G19" s="596" t="s">
        <v>965</v>
      </c>
      <c r="H19" s="596" t="s">
        <v>966</v>
      </c>
      <c r="I19" s="610">
        <v>2415</v>
      </c>
      <c r="J19" s="610">
        <v>1</v>
      </c>
      <c r="K19" s="611">
        <v>2415</v>
      </c>
    </row>
    <row r="20" spans="1:11" ht="14.45" customHeight="1" x14ac:dyDescent="0.2">
      <c r="A20" s="592" t="s">
        <v>536</v>
      </c>
      <c r="B20" s="593" t="s">
        <v>537</v>
      </c>
      <c r="C20" s="596" t="s">
        <v>543</v>
      </c>
      <c r="D20" s="624" t="s">
        <v>544</v>
      </c>
      <c r="E20" s="596" t="s">
        <v>938</v>
      </c>
      <c r="F20" s="624" t="s">
        <v>939</v>
      </c>
      <c r="G20" s="596" t="s">
        <v>967</v>
      </c>
      <c r="H20" s="596" t="s">
        <v>968</v>
      </c>
      <c r="I20" s="610">
        <v>2530</v>
      </c>
      <c r="J20" s="610">
        <v>1</v>
      </c>
      <c r="K20" s="611">
        <v>2530</v>
      </c>
    </row>
    <row r="21" spans="1:11" ht="14.45" customHeight="1" x14ac:dyDescent="0.2">
      <c r="A21" s="592" t="s">
        <v>536</v>
      </c>
      <c r="B21" s="593" t="s">
        <v>537</v>
      </c>
      <c r="C21" s="596" t="s">
        <v>543</v>
      </c>
      <c r="D21" s="624" t="s">
        <v>544</v>
      </c>
      <c r="E21" s="596" t="s">
        <v>938</v>
      </c>
      <c r="F21" s="624" t="s">
        <v>939</v>
      </c>
      <c r="G21" s="596" t="s">
        <v>969</v>
      </c>
      <c r="H21" s="596" t="s">
        <v>970</v>
      </c>
      <c r="I21" s="610">
        <v>2794.5</v>
      </c>
      <c r="J21" s="610">
        <v>1</v>
      </c>
      <c r="K21" s="611">
        <v>2794.5</v>
      </c>
    </row>
    <row r="22" spans="1:11" ht="14.45" customHeight="1" x14ac:dyDescent="0.2">
      <c r="A22" s="592" t="s">
        <v>536</v>
      </c>
      <c r="B22" s="593" t="s">
        <v>537</v>
      </c>
      <c r="C22" s="596" t="s">
        <v>543</v>
      </c>
      <c r="D22" s="624" t="s">
        <v>544</v>
      </c>
      <c r="E22" s="596" t="s">
        <v>938</v>
      </c>
      <c r="F22" s="624" t="s">
        <v>939</v>
      </c>
      <c r="G22" s="596" t="s">
        <v>971</v>
      </c>
      <c r="H22" s="596" t="s">
        <v>972</v>
      </c>
      <c r="I22" s="610">
        <v>5681</v>
      </c>
      <c r="J22" s="610">
        <v>1</v>
      </c>
      <c r="K22" s="611">
        <v>5681</v>
      </c>
    </row>
    <row r="23" spans="1:11" ht="14.45" customHeight="1" x14ac:dyDescent="0.2">
      <c r="A23" s="592" t="s">
        <v>536</v>
      </c>
      <c r="B23" s="593" t="s">
        <v>537</v>
      </c>
      <c r="C23" s="596" t="s">
        <v>543</v>
      </c>
      <c r="D23" s="624" t="s">
        <v>544</v>
      </c>
      <c r="E23" s="596" t="s">
        <v>938</v>
      </c>
      <c r="F23" s="624" t="s">
        <v>939</v>
      </c>
      <c r="G23" s="596" t="s">
        <v>971</v>
      </c>
      <c r="H23" s="596" t="s">
        <v>973</v>
      </c>
      <c r="I23" s="610">
        <v>5681</v>
      </c>
      <c r="J23" s="610">
        <v>1</v>
      </c>
      <c r="K23" s="611">
        <v>5681</v>
      </c>
    </row>
    <row r="24" spans="1:11" ht="14.45" customHeight="1" x14ac:dyDescent="0.2">
      <c r="A24" s="592" t="s">
        <v>536</v>
      </c>
      <c r="B24" s="593" t="s">
        <v>537</v>
      </c>
      <c r="C24" s="596" t="s">
        <v>543</v>
      </c>
      <c r="D24" s="624" t="s">
        <v>544</v>
      </c>
      <c r="E24" s="596" t="s">
        <v>938</v>
      </c>
      <c r="F24" s="624" t="s">
        <v>939</v>
      </c>
      <c r="G24" s="596" t="s">
        <v>974</v>
      </c>
      <c r="H24" s="596" t="s">
        <v>975</v>
      </c>
      <c r="I24" s="610">
        <v>1321.3000081380208</v>
      </c>
      <c r="J24" s="610">
        <v>4</v>
      </c>
      <c r="K24" s="611">
        <v>5285.4000244140625</v>
      </c>
    </row>
    <row r="25" spans="1:11" ht="14.45" customHeight="1" x14ac:dyDescent="0.2">
      <c r="A25" s="592" t="s">
        <v>536</v>
      </c>
      <c r="B25" s="593" t="s">
        <v>537</v>
      </c>
      <c r="C25" s="596" t="s">
        <v>543</v>
      </c>
      <c r="D25" s="624" t="s">
        <v>544</v>
      </c>
      <c r="E25" s="596" t="s">
        <v>938</v>
      </c>
      <c r="F25" s="624" t="s">
        <v>939</v>
      </c>
      <c r="G25" s="596" t="s">
        <v>976</v>
      </c>
      <c r="H25" s="596" t="s">
        <v>977</v>
      </c>
      <c r="I25" s="610">
        <v>1321.3333333333333</v>
      </c>
      <c r="J25" s="610">
        <v>3</v>
      </c>
      <c r="K25" s="611">
        <v>3964</v>
      </c>
    </row>
    <row r="26" spans="1:11" ht="14.45" customHeight="1" x14ac:dyDescent="0.2">
      <c r="A26" s="592" t="s">
        <v>536</v>
      </c>
      <c r="B26" s="593" t="s">
        <v>537</v>
      </c>
      <c r="C26" s="596" t="s">
        <v>543</v>
      </c>
      <c r="D26" s="624" t="s">
        <v>544</v>
      </c>
      <c r="E26" s="596" t="s">
        <v>938</v>
      </c>
      <c r="F26" s="624" t="s">
        <v>939</v>
      </c>
      <c r="G26" s="596" t="s">
        <v>978</v>
      </c>
      <c r="H26" s="596" t="s">
        <v>979</v>
      </c>
      <c r="I26" s="610">
        <v>1911.8199462890625</v>
      </c>
      <c r="J26" s="610">
        <v>1</v>
      </c>
      <c r="K26" s="611">
        <v>1911.8199462890625</v>
      </c>
    </row>
    <row r="27" spans="1:11" ht="14.45" customHeight="1" x14ac:dyDescent="0.2">
      <c r="A27" s="592" t="s">
        <v>536</v>
      </c>
      <c r="B27" s="593" t="s">
        <v>537</v>
      </c>
      <c r="C27" s="596" t="s">
        <v>543</v>
      </c>
      <c r="D27" s="624" t="s">
        <v>544</v>
      </c>
      <c r="E27" s="596" t="s">
        <v>938</v>
      </c>
      <c r="F27" s="624" t="s">
        <v>939</v>
      </c>
      <c r="G27" s="596" t="s">
        <v>980</v>
      </c>
      <c r="H27" s="596" t="s">
        <v>981</v>
      </c>
      <c r="I27" s="610">
        <v>2990</v>
      </c>
      <c r="J27" s="610">
        <v>2</v>
      </c>
      <c r="K27" s="611">
        <v>5980</v>
      </c>
    </row>
    <row r="28" spans="1:11" ht="14.45" customHeight="1" x14ac:dyDescent="0.2">
      <c r="A28" s="592" t="s">
        <v>536</v>
      </c>
      <c r="B28" s="593" t="s">
        <v>537</v>
      </c>
      <c r="C28" s="596" t="s">
        <v>543</v>
      </c>
      <c r="D28" s="624" t="s">
        <v>544</v>
      </c>
      <c r="E28" s="596" t="s">
        <v>938</v>
      </c>
      <c r="F28" s="624" t="s">
        <v>939</v>
      </c>
      <c r="G28" s="596" t="s">
        <v>982</v>
      </c>
      <c r="H28" s="596" t="s">
        <v>983</v>
      </c>
      <c r="I28" s="610">
        <v>4650.60009765625</v>
      </c>
      <c r="J28" s="610">
        <v>2</v>
      </c>
      <c r="K28" s="611">
        <v>9301.2001953125</v>
      </c>
    </row>
    <row r="29" spans="1:11" ht="14.45" customHeight="1" x14ac:dyDescent="0.2">
      <c r="A29" s="592" t="s">
        <v>536</v>
      </c>
      <c r="B29" s="593" t="s">
        <v>537</v>
      </c>
      <c r="C29" s="596" t="s">
        <v>543</v>
      </c>
      <c r="D29" s="624" t="s">
        <v>544</v>
      </c>
      <c r="E29" s="596" t="s">
        <v>938</v>
      </c>
      <c r="F29" s="624" t="s">
        <v>939</v>
      </c>
      <c r="G29" s="596" t="s">
        <v>984</v>
      </c>
      <c r="H29" s="596" t="s">
        <v>985</v>
      </c>
      <c r="I29" s="610">
        <v>1725</v>
      </c>
      <c r="J29" s="610">
        <v>1</v>
      </c>
      <c r="K29" s="611">
        <v>1725</v>
      </c>
    </row>
    <row r="30" spans="1:11" ht="14.45" customHeight="1" x14ac:dyDescent="0.2">
      <c r="A30" s="592" t="s">
        <v>536</v>
      </c>
      <c r="B30" s="593" t="s">
        <v>537</v>
      </c>
      <c r="C30" s="596" t="s">
        <v>543</v>
      </c>
      <c r="D30" s="624" t="s">
        <v>544</v>
      </c>
      <c r="E30" s="596" t="s">
        <v>938</v>
      </c>
      <c r="F30" s="624" t="s">
        <v>939</v>
      </c>
      <c r="G30" s="596" t="s">
        <v>984</v>
      </c>
      <c r="H30" s="596" t="s">
        <v>986</v>
      </c>
      <c r="I30" s="610">
        <v>2990</v>
      </c>
      <c r="J30" s="610">
        <v>2</v>
      </c>
      <c r="K30" s="611">
        <v>5980</v>
      </c>
    </row>
    <row r="31" spans="1:11" ht="14.45" customHeight="1" x14ac:dyDescent="0.2">
      <c r="A31" s="592" t="s">
        <v>536</v>
      </c>
      <c r="B31" s="593" t="s">
        <v>537</v>
      </c>
      <c r="C31" s="596" t="s">
        <v>543</v>
      </c>
      <c r="D31" s="624" t="s">
        <v>544</v>
      </c>
      <c r="E31" s="596" t="s">
        <v>938</v>
      </c>
      <c r="F31" s="624" t="s">
        <v>939</v>
      </c>
      <c r="G31" s="596" t="s">
        <v>987</v>
      </c>
      <c r="H31" s="596" t="s">
        <v>988</v>
      </c>
      <c r="I31" s="610">
        <v>4650.60009765625</v>
      </c>
      <c r="J31" s="610">
        <v>3</v>
      </c>
      <c r="K31" s="611">
        <v>13951.80029296875</v>
      </c>
    </row>
    <row r="32" spans="1:11" ht="14.45" customHeight="1" x14ac:dyDescent="0.2">
      <c r="A32" s="592" t="s">
        <v>536</v>
      </c>
      <c r="B32" s="593" t="s">
        <v>537</v>
      </c>
      <c r="C32" s="596" t="s">
        <v>543</v>
      </c>
      <c r="D32" s="624" t="s">
        <v>544</v>
      </c>
      <c r="E32" s="596" t="s">
        <v>938</v>
      </c>
      <c r="F32" s="624" t="s">
        <v>939</v>
      </c>
      <c r="G32" s="596" t="s">
        <v>989</v>
      </c>
      <c r="H32" s="596" t="s">
        <v>990</v>
      </c>
      <c r="I32" s="610">
        <v>1988.3499755859375</v>
      </c>
      <c r="J32" s="610">
        <v>1</v>
      </c>
      <c r="K32" s="611">
        <v>1988.3499755859375</v>
      </c>
    </row>
    <row r="33" spans="1:11" ht="14.45" customHeight="1" x14ac:dyDescent="0.2">
      <c r="A33" s="592" t="s">
        <v>536</v>
      </c>
      <c r="B33" s="593" t="s">
        <v>537</v>
      </c>
      <c r="C33" s="596" t="s">
        <v>543</v>
      </c>
      <c r="D33" s="624" t="s">
        <v>544</v>
      </c>
      <c r="E33" s="596" t="s">
        <v>938</v>
      </c>
      <c r="F33" s="624" t="s">
        <v>939</v>
      </c>
      <c r="G33" s="596" t="s">
        <v>991</v>
      </c>
      <c r="H33" s="596" t="s">
        <v>992</v>
      </c>
      <c r="I33" s="610">
        <v>2002.550048828125</v>
      </c>
      <c r="J33" s="610">
        <v>2</v>
      </c>
      <c r="K33" s="611">
        <v>4005.10009765625</v>
      </c>
    </row>
    <row r="34" spans="1:11" ht="14.45" customHeight="1" x14ac:dyDescent="0.2">
      <c r="A34" s="592" t="s">
        <v>536</v>
      </c>
      <c r="B34" s="593" t="s">
        <v>537</v>
      </c>
      <c r="C34" s="596" t="s">
        <v>543</v>
      </c>
      <c r="D34" s="624" t="s">
        <v>544</v>
      </c>
      <c r="E34" s="596" t="s">
        <v>938</v>
      </c>
      <c r="F34" s="624" t="s">
        <v>939</v>
      </c>
      <c r="G34" s="596" t="s">
        <v>993</v>
      </c>
      <c r="H34" s="596" t="s">
        <v>994</v>
      </c>
      <c r="I34" s="610">
        <v>1888.9300537109375</v>
      </c>
      <c r="J34" s="610">
        <v>2</v>
      </c>
      <c r="K34" s="611">
        <v>3777.860107421875</v>
      </c>
    </row>
    <row r="35" spans="1:11" ht="14.45" customHeight="1" x14ac:dyDescent="0.2">
      <c r="A35" s="592" t="s">
        <v>536</v>
      </c>
      <c r="B35" s="593" t="s">
        <v>537</v>
      </c>
      <c r="C35" s="596" t="s">
        <v>543</v>
      </c>
      <c r="D35" s="624" t="s">
        <v>544</v>
      </c>
      <c r="E35" s="596" t="s">
        <v>938</v>
      </c>
      <c r="F35" s="624" t="s">
        <v>939</v>
      </c>
      <c r="G35" s="596" t="s">
        <v>995</v>
      </c>
      <c r="H35" s="596" t="s">
        <v>996</v>
      </c>
      <c r="I35" s="610">
        <v>1888.9300537109375</v>
      </c>
      <c r="J35" s="610">
        <v>1</v>
      </c>
      <c r="K35" s="611">
        <v>1888.9300537109375</v>
      </c>
    </row>
    <row r="36" spans="1:11" ht="14.45" customHeight="1" x14ac:dyDescent="0.2">
      <c r="A36" s="592" t="s">
        <v>536</v>
      </c>
      <c r="B36" s="593" t="s">
        <v>537</v>
      </c>
      <c r="C36" s="596" t="s">
        <v>543</v>
      </c>
      <c r="D36" s="624" t="s">
        <v>544</v>
      </c>
      <c r="E36" s="596" t="s">
        <v>938</v>
      </c>
      <c r="F36" s="624" t="s">
        <v>939</v>
      </c>
      <c r="G36" s="596" t="s">
        <v>997</v>
      </c>
      <c r="H36" s="596" t="s">
        <v>998</v>
      </c>
      <c r="I36" s="610">
        <v>1888.9300537109375</v>
      </c>
      <c r="J36" s="610">
        <v>3</v>
      </c>
      <c r="K36" s="611">
        <v>5666.7901611328125</v>
      </c>
    </row>
    <row r="37" spans="1:11" ht="14.45" customHeight="1" x14ac:dyDescent="0.2">
      <c r="A37" s="592" t="s">
        <v>536</v>
      </c>
      <c r="B37" s="593" t="s">
        <v>537</v>
      </c>
      <c r="C37" s="596" t="s">
        <v>543</v>
      </c>
      <c r="D37" s="624" t="s">
        <v>544</v>
      </c>
      <c r="E37" s="596" t="s">
        <v>938</v>
      </c>
      <c r="F37" s="624" t="s">
        <v>939</v>
      </c>
      <c r="G37" s="596" t="s">
        <v>999</v>
      </c>
      <c r="H37" s="596" t="s">
        <v>1000</v>
      </c>
      <c r="I37" s="610">
        <v>1495.9233703613281</v>
      </c>
      <c r="J37" s="610">
        <v>7</v>
      </c>
      <c r="K37" s="611">
        <v>10471.47998046875</v>
      </c>
    </row>
    <row r="38" spans="1:11" ht="14.45" customHeight="1" x14ac:dyDescent="0.2">
      <c r="A38" s="592" t="s">
        <v>536</v>
      </c>
      <c r="B38" s="593" t="s">
        <v>537</v>
      </c>
      <c r="C38" s="596" t="s">
        <v>543</v>
      </c>
      <c r="D38" s="624" t="s">
        <v>544</v>
      </c>
      <c r="E38" s="596" t="s">
        <v>938</v>
      </c>
      <c r="F38" s="624" t="s">
        <v>939</v>
      </c>
      <c r="G38" s="596" t="s">
        <v>1001</v>
      </c>
      <c r="H38" s="596" t="s">
        <v>1002</v>
      </c>
      <c r="I38" s="610">
        <v>5754.759765625</v>
      </c>
      <c r="J38" s="610">
        <v>1</v>
      </c>
      <c r="K38" s="611">
        <v>5754.759765625</v>
      </c>
    </row>
    <row r="39" spans="1:11" ht="14.45" customHeight="1" x14ac:dyDescent="0.2">
      <c r="A39" s="592" t="s">
        <v>536</v>
      </c>
      <c r="B39" s="593" t="s">
        <v>537</v>
      </c>
      <c r="C39" s="596" t="s">
        <v>543</v>
      </c>
      <c r="D39" s="624" t="s">
        <v>544</v>
      </c>
      <c r="E39" s="596" t="s">
        <v>938</v>
      </c>
      <c r="F39" s="624" t="s">
        <v>939</v>
      </c>
      <c r="G39" s="596" t="s">
        <v>1003</v>
      </c>
      <c r="H39" s="596" t="s">
        <v>1004</v>
      </c>
      <c r="I39" s="610">
        <v>4643.97998046875</v>
      </c>
      <c r="J39" s="610">
        <v>5</v>
      </c>
      <c r="K39" s="611">
        <v>23219.89990234375</v>
      </c>
    </row>
    <row r="40" spans="1:11" ht="14.45" customHeight="1" x14ac:dyDescent="0.2">
      <c r="A40" s="592" t="s">
        <v>536</v>
      </c>
      <c r="B40" s="593" t="s">
        <v>537</v>
      </c>
      <c r="C40" s="596" t="s">
        <v>543</v>
      </c>
      <c r="D40" s="624" t="s">
        <v>544</v>
      </c>
      <c r="E40" s="596" t="s">
        <v>938</v>
      </c>
      <c r="F40" s="624" t="s">
        <v>939</v>
      </c>
      <c r="G40" s="596" t="s">
        <v>1005</v>
      </c>
      <c r="H40" s="596" t="s">
        <v>1006</v>
      </c>
      <c r="I40" s="610">
        <v>157300</v>
      </c>
      <c r="J40" s="610">
        <v>1</v>
      </c>
      <c r="K40" s="611">
        <v>157300</v>
      </c>
    </row>
    <row r="41" spans="1:11" ht="14.45" customHeight="1" x14ac:dyDescent="0.2">
      <c r="A41" s="592" t="s">
        <v>536</v>
      </c>
      <c r="B41" s="593" t="s">
        <v>537</v>
      </c>
      <c r="C41" s="596" t="s">
        <v>543</v>
      </c>
      <c r="D41" s="624" t="s">
        <v>544</v>
      </c>
      <c r="E41" s="596" t="s">
        <v>938</v>
      </c>
      <c r="F41" s="624" t="s">
        <v>939</v>
      </c>
      <c r="G41" s="596" t="s">
        <v>1007</v>
      </c>
      <c r="H41" s="596" t="s">
        <v>1008</v>
      </c>
      <c r="I41" s="610">
        <v>5521.22998046875</v>
      </c>
      <c r="J41" s="610">
        <v>30</v>
      </c>
      <c r="K41" s="611">
        <v>165636.896484375</v>
      </c>
    </row>
    <row r="42" spans="1:11" ht="14.45" customHeight="1" x14ac:dyDescent="0.2">
      <c r="A42" s="592" t="s">
        <v>536</v>
      </c>
      <c r="B42" s="593" t="s">
        <v>537</v>
      </c>
      <c r="C42" s="596" t="s">
        <v>543</v>
      </c>
      <c r="D42" s="624" t="s">
        <v>544</v>
      </c>
      <c r="E42" s="596" t="s">
        <v>938</v>
      </c>
      <c r="F42" s="624" t="s">
        <v>939</v>
      </c>
      <c r="G42" s="596" t="s">
        <v>1009</v>
      </c>
      <c r="H42" s="596" t="s">
        <v>1010</v>
      </c>
      <c r="I42" s="610">
        <v>2480.5</v>
      </c>
      <c r="J42" s="610">
        <v>2</v>
      </c>
      <c r="K42" s="611">
        <v>4961</v>
      </c>
    </row>
    <row r="43" spans="1:11" ht="14.45" customHeight="1" x14ac:dyDescent="0.2">
      <c r="A43" s="592" t="s">
        <v>536</v>
      </c>
      <c r="B43" s="593" t="s">
        <v>537</v>
      </c>
      <c r="C43" s="596" t="s">
        <v>543</v>
      </c>
      <c r="D43" s="624" t="s">
        <v>544</v>
      </c>
      <c r="E43" s="596" t="s">
        <v>938</v>
      </c>
      <c r="F43" s="624" t="s">
        <v>939</v>
      </c>
      <c r="G43" s="596" t="s">
        <v>1011</v>
      </c>
      <c r="H43" s="596" t="s">
        <v>1012</v>
      </c>
      <c r="I43" s="610">
        <v>2904</v>
      </c>
      <c r="J43" s="610">
        <v>4</v>
      </c>
      <c r="K43" s="611">
        <v>11616</v>
      </c>
    </row>
    <row r="44" spans="1:11" ht="14.45" customHeight="1" x14ac:dyDescent="0.2">
      <c r="A44" s="592" t="s">
        <v>536</v>
      </c>
      <c r="B44" s="593" t="s">
        <v>537</v>
      </c>
      <c r="C44" s="596" t="s">
        <v>543</v>
      </c>
      <c r="D44" s="624" t="s">
        <v>544</v>
      </c>
      <c r="E44" s="596" t="s">
        <v>938</v>
      </c>
      <c r="F44" s="624" t="s">
        <v>939</v>
      </c>
      <c r="G44" s="596" t="s">
        <v>1013</v>
      </c>
      <c r="H44" s="596" t="s">
        <v>1014</v>
      </c>
      <c r="I44" s="610">
        <v>1161.5999755859375</v>
      </c>
      <c r="J44" s="610">
        <v>145</v>
      </c>
      <c r="K44" s="611">
        <v>168432</v>
      </c>
    </row>
    <row r="45" spans="1:11" ht="14.45" customHeight="1" x14ac:dyDescent="0.2">
      <c r="A45" s="592" t="s">
        <v>536</v>
      </c>
      <c r="B45" s="593" t="s">
        <v>537</v>
      </c>
      <c r="C45" s="596" t="s">
        <v>543</v>
      </c>
      <c r="D45" s="624" t="s">
        <v>544</v>
      </c>
      <c r="E45" s="596" t="s">
        <v>938</v>
      </c>
      <c r="F45" s="624" t="s">
        <v>939</v>
      </c>
      <c r="G45" s="596" t="s">
        <v>1015</v>
      </c>
      <c r="H45" s="596" t="s">
        <v>1016</v>
      </c>
      <c r="I45" s="610">
        <v>4247.10009765625</v>
      </c>
      <c r="J45" s="610">
        <v>8</v>
      </c>
      <c r="K45" s="611">
        <v>33976.80078125</v>
      </c>
    </row>
    <row r="46" spans="1:11" ht="14.45" customHeight="1" x14ac:dyDescent="0.2">
      <c r="A46" s="592" t="s">
        <v>536</v>
      </c>
      <c r="B46" s="593" t="s">
        <v>537</v>
      </c>
      <c r="C46" s="596" t="s">
        <v>543</v>
      </c>
      <c r="D46" s="624" t="s">
        <v>544</v>
      </c>
      <c r="E46" s="596" t="s">
        <v>938</v>
      </c>
      <c r="F46" s="624" t="s">
        <v>939</v>
      </c>
      <c r="G46" s="596" t="s">
        <v>1017</v>
      </c>
      <c r="H46" s="596" t="s">
        <v>1018</v>
      </c>
      <c r="I46" s="610">
        <v>7659.2998046875</v>
      </c>
      <c r="J46" s="610">
        <v>2</v>
      </c>
      <c r="K46" s="611">
        <v>15318.599609375</v>
      </c>
    </row>
    <row r="47" spans="1:11" ht="14.45" customHeight="1" x14ac:dyDescent="0.2">
      <c r="A47" s="592" t="s">
        <v>536</v>
      </c>
      <c r="B47" s="593" t="s">
        <v>537</v>
      </c>
      <c r="C47" s="596" t="s">
        <v>543</v>
      </c>
      <c r="D47" s="624" t="s">
        <v>544</v>
      </c>
      <c r="E47" s="596" t="s">
        <v>938</v>
      </c>
      <c r="F47" s="624" t="s">
        <v>939</v>
      </c>
      <c r="G47" s="596" t="s">
        <v>1019</v>
      </c>
      <c r="H47" s="596" t="s">
        <v>1020</v>
      </c>
      <c r="I47" s="610">
        <v>37824.6015625</v>
      </c>
      <c r="J47" s="610">
        <v>1</v>
      </c>
      <c r="K47" s="611">
        <v>37824.6015625</v>
      </c>
    </row>
    <row r="48" spans="1:11" ht="14.45" customHeight="1" x14ac:dyDescent="0.2">
      <c r="A48" s="592" t="s">
        <v>536</v>
      </c>
      <c r="B48" s="593" t="s">
        <v>537</v>
      </c>
      <c r="C48" s="596" t="s">
        <v>543</v>
      </c>
      <c r="D48" s="624" t="s">
        <v>544</v>
      </c>
      <c r="E48" s="596" t="s">
        <v>938</v>
      </c>
      <c r="F48" s="624" t="s">
        <v>939</v>
      </c>
      <c r="G48" s="596" t="s">
        <v>1021</v>
      </c>
      <c r="H48" s="596" t="s">
        <v>1022</v>
      </c>
      <c r="I48" s="610">
        <v>3285.14990234375</v>
      </c>
      <c r="J48" s="610">
        <v>2</v>
      </c>
      <c r="K48" s="611">
        <v>6570.2998046875</v>
      </c>
    </row>
    <row r="49" spans="1:11" ht="14.45" customHeight="1" x14ac:dyDescent="0.2">
      <c r="A49" s="592" t="s">
        <v>536</v>
      </c>
      <c r="B49" s="593" t="s">
        <v>537</v>
      </c>
      <c r="C49" s="596" t="s">
        <v>543</v>
      </c>
      <c r="D49" s="624" t="s">
        <v>544</v>
      </c>
      <c r="E49" s="596" t="s">
        <v>938</v>
      </c>
      <c r="F49" s="624" t="s">
        <v>939</v>
      </c>
      <c r="G49" s="596" t="s">
        <v>1023</v>
      </c>
      <c r="H49" s="596" t="s">
        <v>1024</v>
      </c>
      <c r="I49" s="610">
        <v>4719</v>
      </c>
      <c r="J49" s="610">
        <v>8</v>
      </c>
      <c r="K49" s="611">
        <v>37752</v>
      </c>
    </row>
    <row r="50" spans="1:11" ht="14.45" customHeight="1" x14ac:dyDescent="0.2">
      <c r="A50" s="592" t="s">
        <v>536</v>
      </c>
      <c r="B50" s="593" t="s">
        <v>537</v>
      </c>
      <c r="C50" s="596" t="s">
        <v>543</v>
      </c>
      <c r="D50" s="624" t="s">
        <v>544</v>
      </c>
      <c r="E50" s="596" t="s">
        <v>938</v>
      </c>
      <c r="F50" s="624" t="s">
        <v>939</v>
      </c>
      <c r="G50" s="596" t="s">
        <v>1025</v>
      </c>
      <c r="H50" s="596" t="s">
        <v>1026</v>
      </c>
      <c r="I50" s="610">
        <v>51425</v>
      </c>
      <c r="J50" s="610">
        <v>1</v>
      </c>
      <c r="K50" s="611">
        <v>51425</v>
      </c>
    </row>
    <row r="51" spans="1:11" ht="14.45" customHeight="1" x14ac:dyDescent="0.2">
      <c r="A51" s="592" t="s">
        <v>536</v>
      </c>
      <c r="B51" s="593" t="s">
        <v>537</v>
      </c>
      <c r="C51" s="596" t="s">
        <v>543</v>
      </c>
      <c r="D51" s="624" t="s">
        <v>544</v>
      </c>
      <c r="E51" s="596" t="s">
        <v>938</v>
      </c>
      <c r="F51" s="624" t="s">
        <v>939</v>
      </c>
      <c r="G51" s="596" t="s">
        <v>1027</v>
      </c>
      <c r="H51" s="596" t="s">
        <v>1028</v>
      </c>
      <c r="I51" s="610">
        <v>5115.8798828125</v>
      </c>
      <c r="J51" s="610">
        <v>10</v>
      </c>
      <c r="K51" s="611">
        <v>51158.798828125</v>
      </c>
    </row>
    <row r="52" spans="1:11" ht="14.45" customHeight="1" x14ac:dyDescent="0.2">
      <c r="A52" s="592" t="s">
        <v>536</v>
      </c>
      <c r="B52" s="593" t="s">
        <v>537</v>
      </c>
      <c r="C52" s="596" t="s">
        <v>543</v>
      </c>
      <c r="D52" s="624" t="s">
        <v>544</v>
      </c>
      <c r="E52" s="596" t="s">
        <v>938</v>
      </c>
      <c r="F52" s="624" t="s">
        <v>939</v>
      </c>
      <c r="G52" s="596" t="s">
        <v>1029</v>
      </c>
      <c r="H52" s="596" t="s">
        <v>1030</v>
      </c>
      <c r="I52" s="610">
        <v>4904.1298828125</v>
      </c>
      <c r="J52" s="610">
        <v>3</v>
      </c>
      <c r="K52" s="611">
        <v>14712.3896484375</v>
      </c>
    </row>
    <row r="53" spans="1:11" ht="14.45" customHeight="1" x14ac:dyDescent="0.2">
      <c r="A53" s="592" t="s">
        <v>536</v>
      </c>
      <c r="B53" s="593" t="s">
        <v>537</v>
      </c>
      <c r="C53" s="596" t="s">
        <v>543</v>
      </c>
      <c r="D53" s="624" t="s">
        <v>544</v>
      </c>
      <c r="E53" s="596" t="s">
        <v>938</v>
      </c>
      <c r="F53" s="624" t="s">
        <v>939</v>
      </c>
      <c r="G53" s="596" t="s">
        <v>1031</v>
      </c>
      <c r="H53" s="596" t="s">
        <v>1032</v>
      </c>
      <c r="I53" s="610">
        <v>3712.280029296875</v>
      </c>
      <c r="J53" s="610">
        <v>2</v>
      </c>
      <c r="K53" s="611">
        <v>7424.56005859375</v>
      </c>
    </row>
    <row r="54" spans="1:11" ht="14.45" customHeight="1" x14ac:dyDescent="0.2">
      <c r="A54" s="592" t="s">
        <v>536</v>
      </c>
      <c r="B54" s="593" t="s">
        <v>537</v>
      </c>
      <c r="C54" s="596" t="s">
        <v>543</v>
      </c>
      <c r="D54" s="624" t="s">
        <v>544</v>
      </c>
      <c r="E54" s="596" t="s">
        <v>938</v>
      </c>
      <c r="F54" s="624" t="s">
        <v>939</v>
      </c>
      <c r="G54" s="596" t="s">
        <v>1033</v>
      </c>
      <c r="H54" s="596" t="s">
        <v>1034</v>
      </c>
      <c r="I54" s="610">
        <v>2227.610107421875</v>
      </c>
      <c r="J54" s="610">
        <v>5</v>
      </c>
      <c r="K54" s="611">
        <v>11138.050537109375</v>
      </c>
    </row>
    <row r="55" spans="1:11" ht="14.45" customHeight="1" x14ac:dyDescent="0.2">
      <c r="A55" s="592" t="s">
        <v>536</v>
      </c>
      <c r="B55" s="593" t="s">
        <v>537</v>
      </c>
      <c r="C55" s="596" t="s">
        <v>543</v>
      </c>
      <c r="D55" s="624" t="s">
        <v>544</v>
      </c>
      <c r="E55" s="596" t="s">
        <v>938</v>
      </c>
      <c r="F55" s="624" t="s">
        <v>939</v>
      </c>
      <c r="G55" s="596" t="s">
        <v>1035</v>
      </c>
      <c r="H55" s="596" t="s">
        <v>1036</v>
      </c>
      <c r="I55" s="610">
        <v>9952.25</v>
      </c>
      <c r="J55" s="610">
        <v>36</v>
      </c>
      <c r="K55" s="611">
        <v>358281</v>
      </c>
    </row>
    <row r="56" spans="1:11" ht="14.45" customHeight="1" x14ac:dyDescent="0.2">
      <c r="A56" s="592" t="s">
        <v>536</v>
      </c>
      <c r="B56" s="593" t="s">
        <v>537</v>
      </c>
      <c r="C56" s="596" t="s">
        <v>543</v>
      </c>
      <c r="D56" s="624" t="s">
        <v>544</v>
      </c>
      <c r="E56" s="596" t="s">
        <v>938</v>
      </c>
      <c r="F56" s="624" t="s">
        <v>939</v>
      </c>
      <c r="G56" s="596" t="s">
        <v>1037</v>
      </c>
      <c r="H56" s="596" t="s">
        <v>1038</v>
      </c>
      <c r="I56" s="610">
        <v>1988.030029296875</v>
      </c>
      <c r="J56" s="610">
        <v>20</v>
      </c>
      <c r="K56" s="611">
        <v>39760.60009765625</v>
      </c>
    </row>
    <row r="57" spans="1:11" ht="14.45" customHeight="1" x14ac:dyDescent="0.2">
      <c r="A57" s="592" t="s">
        <v>536</v>
      </c>
      <c r="B57" s="593" t="s">
        <v>537</v>
      </c>
      <c r="C57" s="596" t="s">
        <v>543</v>
      </c>
      <c r="D57" s="624" t="s">
        <v>544</v>
      </c>
      <c r="E57" s="596" t="s">
        <v>938</v>
      </c>
      <c r="F57" s="624" t="s">
        <v>939</v>
      </c>
      <c r="G57" s="596" t="s">
        <v>1039</v>
      </c>
      <c r="H57" s="596" t="s">
        <v>1040</v>
      </c>
      <c r="I57" s="610">
        <v>4278.56005859375</v>
      </c>
      <c r="J57" s="610">
        <v>1</v>
      </c>
      <c r="K57" s="611">
        <v>4278.56005859375</v>
      </c>
    </row>
    <row r="58" spans="1:11" ht="14.45" customHeight="1" x14ac:dyDescent="0.2">
      <c r="A58" s="592" t="s">
        <v>536</v>
      </c>
      <c r="B58" s="593" t="s">
        <v>537</v>
      </c>
      <c r="C58" s="596" t="s">
        <v>543</v>
      </c>
      <c r="D58" s="624" t="s">
        <v>544</v>
      </c>
      <c r="E58" s="596" t="s">
        <v>938</v>
      </c>
      <c r="F58" s="624" t="s">
        <v>939</v>
      </c>
      <c r="G58" s="596" t="s">
        <v>1041</v>
      </c>
      <c r="H58" s="596" t="s">
        <v>1042</v>
      </c>
      <c r="I58" s="610">
        <v>2994.75</v>
      </c>
      <c r="J58" s="610">
        <v>4</v>
      </c>
      <c r="K58" s="611">
        <v>11979</v>
      </c>
    </row>
    <row r="59" spans="1:11" ht="14.45" customHeight="1" x14ac:dyDescent="0.2">
      <c r="A59" s="592" t="s">
        <v>536</v>
      </c>
      <c r="B59" s="593" t="s">
        <v>537</v>
      </c>
      <c r="C59" s="596" t="s">
        <v>543</v>
      </c>
      <c r="D59" s="624" t="s">
        <v>544</v>
      </c>
      <c r="E59" s="596" t="s">
        <v>938</v>
      </c>
      <c r="F59" s="624" t="s">
        <v>939</v>
      </c>
      <c r="G59" s="596" t="s">
        <v>1043</v>
      </c>
      <c r="H59" s="596" t="s">
        <v>1044</v>
      </c>
      <c r="I59" s="610">
        <v>793.5</v>
      </c>
      <c r="J59" s="610">
        <v>1</v>
      </c>
      <c r="K59" s="611">
        <v>793.5</v>
      </c>
    </row>
    <row r="60" spans="1:11" ht="14.45" customHeight="1" x14ac:dyDescent="0.2">
      <c r="A60" s="592" t="s">
        <v>536</v>
      </c>
      <c r="B60" s="593" t="s">
        <v>537</v>
      </c>
      <c r="C60" s="596" t="s">
        <v>543</v>
      </c>
      <c r="D60" s="624" t="s">
        <v>544</v>
      </c>
      <c r="E60" s="596" t="s">
        <v>938</v>
      </c>
      <c r="F60" s="624" t="s">
        <v>939</v>
      </c>
      <c r="G60" s="596" t="s">
        <v>1045</v>
      </c>
      <c r="H60" s="596" t="s">
        <v>1046</v>
      </c>
      <c r="I60" s="610">
        <v>2548.39990234375</v>
      </c>
      <c r="J60" s="610">
        <v>2</v>
      </c>
      <c r="K60" s="611">
        <v>5096.7998046875</v>
      </c>
    </row>
    <row r="61" spans="1:11" ht="14.45" customHeight="1" x14ac:dyDescent="0.2">
      <c r="A61" s="592" t="s">
        <v>536</v>
      </c>
      <c r="B61" s="593" t="s">
        <v>537</v>
      </c>
      <c r="C61" s="596" t="s">
        <v>543</v>
      </c>
      <c r="D61" s="624" t="s">
        <v>544</v>
      </c>
      <c r="E61" s="596" t="s">
        <v>938</v>
      </c>
      <c r="F61" s="624" t="s">
        <v>939</v>
      </c>
      <c r="G61" s="596" t="s">
        <v>1047</v>
      </c>
      <c r="H61" s="596" t="s">
        <v>1048</v>
      </c>
      <c r="I61" s="610">
        <v>6253.330078125</v>
      </c>
      <c r="J61" s="610">
        <v>8</v>
      </c>
      <c r="K61" s="611">
        <v>50026.640625</v>
      </c>
    </row>
    <row r="62" spans="1:11" ht="14.45" customHeight="1" x14ac:dyDescent="0.2">
      <c r="A62" s="592" t="s">
        <v>536</v>
      </c>
      <c r="B62" s="593" t="s">
        <v>537</v>
      </c>
      <c r="C62" s="596" t="s">
        <v>543</v>
      </c>
      <c r="D62" s="624" t="s">
        <v>544</v>
      </c>
      <c r="E62" s="596" t="s">
        <v>938</v>
      </c>
      <c r="F62" s="624" t="s">
        <v>939</v>
      </c>
      <c r="G62" s="596" t="s">
        <v>1049</v>
      </c>
      <c r="H62" s="596" t="s">
        <v>1050</v>
      </c>
      <c r="I62" s="610">
        <v>5189.93017578125</v>
      </c>
      <c r="J62" s="610">
        <v>17</v>
      </c>
      <c r="K62" s="611">
        <v>88228.76953125</v>
      </c>
    </row>
    <row r="63" spans="1:11" ht="14.45" customHeight="1" x14ac:dyDescent="0.2">
      <c r="A63" s="592" t="s">
        <v>536</v>
      </c>
      <c r="B63" s="593" t="s">
        <v>537</v>
      </c>
      <c r="C63" s="596" t="s">
        <v>543</v>
      </c>
      <c r="D63" s="624" t="s">
        <v>544</v>
      </c>
      <c r="E63" s="596" t="s">
        <v>938</v>
      </c>
      <c r="F63" s="624" t="s">
        <v>939</v>
      </c>
      <c r="G63" s="596" t="s">
        <v>1051</v>
      </c>
      <c r="H63" s="596" t="s">
        <v>1052</v>
      </c>
      <c r="I63" s="610">
        <v>4882.450461647727</v>
      </c>
      <c r="J63" s="610">
        <v>22</v>
      </c>
      <c r="K63" s="611">
        <v>107413.9130859375</v>
      </c>
    </row>
    <row r="64" spans="1:11" ht="14.45" customHeight="1" x14ac:dyDescent="0.2">
      <c r="A64" s="592" t="s">
        <v>536</v>
      </c>
      <c r="B64" s="593" t="s">
        <v>537</v>
      </c>
      <c r="C64" s="596" t="s">
        <v>543</v>
      </c>
      <c r="D64" s="624" t="s">
        <v>544</v>
      </c>
      <c r="E64" s="596" t="s">
        <v>938</v>
      </c>
      <c r="F64" s="624" t="s">
        <v>939</v>
      </c>
      <c r="G64" s="596" t="s">
        <v>1053</v>
      </c>
      <c r="H64" s="596" t="s">
        <v>1054</v>
      </c>
      <c r="I64" s="610">
        <v>8971.9807350852279</v>
      </c>
      <c r="J64" s="610">
        <v>19</v>
      </c>
      <c r="K64" s="611">
        <v>170467.63671875</v>
      </c>
    </row>
    <row r="65" spans="1:11" ht="14.45" customHeight="1" x14ac:dyDescent="0.2">
      <c r="A65" s="592" t="s">
        <v>536</v>
      </c>
      <c r="B65" s="593" t="s">
        <v>537</v>
      </c>
      <c r="C65" s="596" t="s">
        <v>543</v>
      </c>
      <c r="D65" s="624" t="s">
        <v>544</v>
      </c>
      <c r="E65" s="596" t="s">
        <v>938</v>
      </c>
      <c r="F65" s="624" t="s">
        <v>939</v>
      </c>
      <c r="G65" s="596" t="s">
        <v>1055</v>
      </c>
      <c r="H65" s="596" t="s">
        <v>1056</v>
      </c>
      <c r="I65" s="610">
        <v>1083.47998046875</v>
      </c>
      <c r="J65" s="610">
        <v>8</v>
      </c>
      <c r="K65" s="611">
        <v>8667.83984375</v>
      </c>
    </row>
    <row r="66" spans="1:11" ht="14.45" customHeight="1" x14ac:dyDescent="0.2">
      <c r="A66" s="592" t="s">
        <v>536</v>
      </c>
      <c r="B66" s="593" t="s">
        <v>537</v>
      </c>
      <c r="C66" s="596" t="s">
        <v>543</v>
      </c>
      <c r="D66" s="624" t="s">
        <v>544</v>
      </c>
      <c r="E66" s="596" t="s">
        <v>938</v>
      </c>
      <c r="F66" s="624" t="s">
        <v>939</v>
      </c>
      <c r="G66" s="596" t="s">
        <v>1057</v>
      </c>
      <c r="H66" s="596" t="s">
        <v>1058</v>
      </c>
      <c r="I66" s="610">
        <v>1374.199951171875</v>
      </c>
      <c r="J66" s="610">
        <v>28</v>
      </c>
      <c r="K66" s="611">
        <v>38477.498779296875</v>
      </c>
    </row>
    <row r="67" spans="1:11" ht="14.45" customHeight="1" x14ac:dyDescent="0.2">
      <c r="A67" s="592" t="s">
        <v>536</v>
      </c>
      <c r="B67" s="593" t="s">
        <v>537</v>
      </c>
      <c r="C67" s="596" t="s">
        <v>543</v>
      </c>
      <c r="D67" s="624" t="s">
        <v>544</v>
      </c>
      <c r="E67" s="596" t="s">
        <v>938</v>
      </c>
      <c r="F67" s="624" t="s">
        <v>939</v>
      </c>
      <c r="G67" s="596" t="s">
        <v>1059</v>
      </c>
      <c r="H67" s="596" t="s">
        <v>1060</v>
      </c>
      <c r="I67" s="610">
        <v>344.07998657226563</v>
      </c>
      <c r="J67" s="610">
        <v>12</v>
      </c>
      <c r="K67" s="611">
        <v>4128.9599609375</v>
      </c>
    </row>
    <row r="68" spans="1:11" ht="14.45" customHeight="1" x14ac:dyDescent="0.2">
      <c r="A68" s="592" t="s">
        <v>536</v>
      </c>
      <c r="B68" s="593" t="s">
        <v>537</v>
      </c>
      <c r="C68" s="596" t="s">
        <v>543</v>
      </c>
      <c r="D68" s="624" t="s">
        <v>544</v>
      </c>
      <c r="E68" s="596" t="s">
        <v>938</v>
      </c>
      <c r="F68" s="624" t="s">
        <v>939</v>
      </c>
      <c r="G68" s="596" t="s">
        <v>1061</v>
      </c>
      <c r="H68" s="596" t="s">
        <v>1062</v>
      </c>
      <c r="I68" s="610">
        <v>4766.215087890625</v>
      </c>
      <c r="J68" s="610">
        <v>5</v>
      </c>
      <c r="K68" s="611">
        <v>23831.18017578125</v>
      </c>
    </row>
    <row r="69" spans="1:11" ht="14.45" customHeight="1" x14ac:dyDescent="0.2">
      <c r="A69" s="592" t="s">
        <v>536</v>
      </c>
      <c r="B69" s="593" t="s">
        <v>537</v>
      </c>
      <c r="C69" s="596" t="s">
        <v>543</v>
      </c>
      <c r="D69" s="624" t="s">
        <v>544</v>
      </c>
      <c r="E69" s="596" t="s">
        <v>938</v>
      </c>
      <c r="F69" s="624" t="s">
        <v>939</v>
      </c>
      <c r="G69" s="596" t="s">
        <v>1063</v>
      </c>
      <c r="H69" s="596" t="s">
        <v>1064</v>
      </c>
      <c r="I69" s="610">
        <v>2156.125</v>
      </c>
      <c r="J69" s="610">
        <v>2</v>
      </c>
      <c r="K69" s="611">
        <v>4312.25</v>
      </c>
    </row>
    <row r="70" spans="1:11" ht="14.45" customHeight="1" x14ac:dyDescent="0.2">
      <c r="A70" s="592" t="s">
        <v>536</v>
      </c>
      <c r="B70" s="593" t="s">
        <v>537</v>
      </c>
      <c r="C70" s="596" t="s">
        <v>543</v>
      </c>
      <c r="D70" s="624" t="s">
        <v>544</v>
      </c>
      <c r="E70" s="596" t="s">
        <v>938</v>
      </c>
      <c r="F70" s="624" t="s">
        <v>939</v>
      </c>
      <c r="G70" s="596" t="s">
        <v>1065</v>
      </c>
      <c r="H70" s="596" t="s">
        <v>1066</v>
      </c>
      <c r="I70" s="610">
        <v>1437.5</v>
      </c>
      <c r="J70" s="610">
        <v>1</v>
      </c>
      <c r="K70" s="611">
        <v>1437.5</v>
      </c>
    </row>
    <row r="71" spans="1:11" ht="14.45" customHeight="1" x14ac:dyDescent="0.2">
      <c r="A71" s="592" t="s">
        <v>536</v>
      </c>
      <c r="B71" s="593" t="s">
        <v>537</v>
      </c>
      <c r="C71" s="596" t="s">
        <v>543</v>
      </c>
      <c r="D71" s="624" t="s">
        <v>544</v>
      </c>
      <c r="E71" s="596" t="s">
        <v>938</v>
      </c>
      <c r="F71" s="624" t="s">
        <v>939</v>
      </c>
      <c r="G71" s="596" t="s">
        <v>1067</v>
      </c>
      <c r="H71" s="596" t="s">
        <v>1068</v>
      </c>
      <c r="I71" s="610">
        <v>3548.9800618489585</v>
      </c>
      <c r="J71" s="610">
        <v>14</v>
      </c>
      <c r="K71" s="611">
        <v>25349.88037109375</v>
      </c>
    </row>
    <row r="72" spans="1:11" ht="14.45" customHeight="1" x14ac:dyDescent="0.2">
      <c r="A72" s="592" t="s">
        <v>536</v>
      </c>
      <c r="B72" s="593" t="s">
        <v>537</v>
      </c>
      <c r="C72" s="596" t="s">
        <v>543</v>
      </c>
      <c r="D72" s="624" t="s">
        <v>544</v>
      </c>
      <c r="E72" s="596" t="s">
        <v>938</v>
      </c>
      <c r="F72" s="624" t="s">
        <v>939</v>
      </c>
      <c r="G72" s="596" t="s">
        <v>1069</v>
      </c>
      <c r="H72" s="596" t="s">
        <v>1070</v>
      </c>
      <c r="I72" s="610">
        <v>3968.7900390625</v>
      </c>
      <c r="J72" s="610">
        <v>2</v>
      </c>
      <c r="K72" s="611">
        <v>7937.580078125</v>
      </c>
    </row>
    <row r="73" spans="1:11" ht="14.45" customHeight="1" x14ac:dyDescent="0.2">
      <c r="A73" s="592" t="s">
        <v>536</v>
      </c>
      <c r="B73" s="593" t="s">
        <v>537</v>
      </c>
      <c r="C73" s="596" t="s">
        <v>543</v>
      </c>
      <c r="D73" s="624" t="s">
        <v>544</v>
      </c>
      <c r="E73" s="596" t="s">
        <v>938</v>
      </c>
      <c r="F73" s="624" t="s">
        <v>939</v>
      </c>
      <c r="G73" s="596" t="s">
        <v>1071</v>
      </c>
      <c r="H73" s="596" t="s">
        <v>1072</v>
      </c>
      <c r="I73" s="610">
        <v>2399.43994140625</v>
      </c>
      <c r="J73" s="610">
        <v>1</v>
      </c>
      <c r="K73" s="611">
        <v>2399.43994140625</v>
      </c>
    </row>
    <row r="74" spans="1:11" ht="14.45" customHeight="1" x14ac:dyDescent="0.2">
      <c r="A74" s="592" t="s">
        <v>536</v>
      </c>
      <c r="B74" s="593" t="s">
        <v>537</v>
      </c>
      <c r="C74" s="596" t="s">
        <v>543</v>
      </c>
      <c r="D74" s="624" t="s">
        <v>544</v>
      </c>
      <c r="E74" s="596" t="s">
        <v>938</v>
      </c>
      <c r="F74" s="624" t="s">
        <v>939</v>
      </c>
      <c r="G74" s="596" t="s">
        <v>1073</v>
      </c>
      <c r="H74" s="596" t="s">
        <v>1074</v>
      </c>
      <c r="I74" s="610">
        <v>1476.2149658203125</v>
      </c>
      <c r="J74" s="610">
        <v>2</v>
      </c>
      <c r="K74" s="611">
        <v>2952.429931640625</v>
      </c>
    </row>
    <row r="75" spans="1:11" ht="14.45" customHeight="1" x14ac:dyDescent="0.2">
      <c r="A75" s="592" t="s">
        <v>536</v>
      </c>
      <c r="B75" s="593" t="s">
        <v>537</v>
      </c>
      <c r="C75" s="596" t="s">
        <v>543</v>
      </c>
      <c r="D75" s="624" t="s">
        <v>544</v>
      </c>
      <c r="E75" s="596" t="s">
        <v>938</v>
      </c>
      <c r="F75" s="624" t="s">
        <v>939</v>
      </c>
      <c r="G75" s="596" t="s">
        <v>1075</v>
      </c>
      <c r="H75" s="596" t="s">
        <v>1076</v>
      </c>
      <c r="I75" s="610">
        <v>2271.1751302083335</v>
      </c>
      <c r="J75" s="610">
        <v>60</v>
      </c>
      <c r="K75" s="611">
        <v>136270.509765625</v>
      </c>
    </row>
    <row r="76" spans="1:11" ht="14.45" customHeight="1" x14ac:dyDescent="0.2">
      <c r="A76" s="592" t="s">
        <v>536</v>
      </c>
      <c r="B76" s="593" t="s">
        <v>537</v>
      </c>
      <c r="C76" s="596" t="s">
        <v>543</v>
      </c>
      <c r="D76" s="624" t="s">
        <v>544</v>
      </c>
      <c r="E76" s="596" t="s">
        <v>938</v>
      </c>
      <c r="F76" s="624" t="s">
        <v>939</v>
      </c>
      <c r="G76" s="596" t="s">
        <v>1077</v>
      </c>
      <c r="H76" s="596" t="s">
        <v>1078</v>
      </c>
      <c r="I76" s="610">
        <v>1642.0169921874999</v>
      </c>
      <c r="J76" s="610">
        <v>12</v>
      </c>
      <c r="K76" s="611">
        <v>19704.07958984375</v>
      </c>
    </row>
    <row r="77" spans="1:11" ht="14.45" customHeight="1" x14ac:dyDescent="0.2">
      <c r="A77" s="592" t="s">
        <v>536</v>
      </c>
      <c r="B77" s="593" t="s">
        <v>537</v>
      </c>
      <c r="C77" s="596" t="s">
        <v>543</v>
      </c>
      <c r="D77" s="624" t="s">
        <v>544</v>
      </c>
      <c r="E77" s="596" t="s">
        <v>938</v>
      </c>
      <c r="F77" s="624" t="s">
        <v>939</v>
      </c>
      <c r="G77" s="596" t="s">
        <v>1079</v>
      </c>
      <c r="H77" s="596" t="s">
        <v>1080</v>
      </c>
      <c r="I77" s="610">
        <v>1912</v>
      </c>
      <c r="J77" s="610">
        <v>1</v>
      </c>
      <c r="K77" s="611">
        <v>1912</v>
      </c>
    </row>
    <row r="78" spans="1:11" ht="14.45" customHeight="1" x14ac:dyDescent="0.2">
      <c r="A78" s="592" t="s">
        <v>536</v>
      </c>
      <c r="B78" s="593" t="s">
        <v>537</v>
      </c>
      <c r="C78" s="596" t="s">
        <v>543</v>
      </c>
      <c r="D78" s="624" t="s">
        <v>544</v>
      </c>
      <c r="E78" s="596" t="s">
        <v>938</v>
      </c>
      <c r="F78" s="624" t="s">
        <v>939</v>
      </c>
      <c r="G78" s="596" t="s">
        <v>1081</v>
      </c>
      <c r="H78" s="596" t="s">
        <v>1082</v>
      </c>
      <c r="I78" s="610">
        <v>2559.179931640625</v>
      </c>
      <c r="J78" s="610">
        <v>1</v>
      </c>
      <c r="K78" s="611">
        <v>2559.179931640625</v>
      </c>
    </row>
    <row r="79" spans="1:11" ht="14.45" customHeight="1" x14ac:dyDescent="0.2">
      <c r="A79" s="592" t="s">
        <v>536</v>
      </c>
      <c r="B79" s="593" t="s">
        <v>537</v>
      </c>
      <c r="C79" s="596" t="s">
        <v>543</v>
      </c>
      <c r="D79" s="624" t="s">
        <v>544</v>
      </c>
      <c r="E79" s="596" t="s">
        <v>938</v>
      </c>
      <c r="F79" s="624" t="s">
        <v>939</v>
      </c>
      <c r="G79" s="596" t="s">
        <v>1083</v>
      </c>
      <c r="H79" s="596" t="s">
        <v>1084</v>
      </c>
      <c r="I79" s="610">
        <v>324.260004679362</v>
      </c>
      <c r="J79" s="610">
        <v>12</v>
      </c>
      <c r="K79" s="611">
        <v>3891.1200561523438</v>
      </c>
    </row>
    <row r="80" spans="1:11" ht="14.45" customHeight="1" x14ac:dyDescent="0.2">
      <c r="A80" s="592" t="s">
        <v>536</v>
      </c>
      <c r="B80" s="593" t="s">
        <v>537</v>
      </c>
      <c r="C80" s="596" t="s">
        <v>543</v>
      </c>
      <c r="D80" s="624" t="s">
        <v>544</v>
      </c>
      <c r="E80" s="596" t="s">
        <v>938</v>
      </c>
      <c r="F80" s="624" t="s">
        <v>939</v>
      </c>
      <c r="G80" s="596" t="s">
        <v>1085</v>
      </c>
      <c r="H80" s="596" t="s">
        <v>1086</v>
      </c>
      <c r="I80" s="610">
        <v>326.67874145507813</v>
      </c>
      <c r="J80" s="610">
        <v>48</v>
      </c>
      <c r="K80" s="611">
        <v>15680.5595703125</v>
      </c>
    </row>
    <row r="81" spans="1:11" ht="14.45" customHeight="1" x14ac:dyDescent="0.2">
      <c r="A81" s="592" t="s">
        <v>536</v>
      </c>
      <c r="B81" s="593" t="s">
        <v>537</v>
      </c>
      <c r="C81" s="596" t="s">
        <v>543</v>
      </c>
      <c r="D81" s="624" t="s">
        <v>544</v>
      </c>
      <c r="E81" s="596" t="s">
        <v>938</v>
      </c>
      <c r="F81" s="624" t="s">
        <v>939</v>
      </c>
      <c r="G81" s="596" t="s">
        <v>1087</v>
      </c>
      <c r="H81" s="596" t="s">
        <v>1088</v>
      </c>
      <c r="I81" s="610">
        <v>325.46999613444012</v>
      </c>
      <c r="J81" s="610">
        <v>12</v>
      </c>
      <c r="K81" s="611">
        <v>3905.6399536132813</v>
      </c>
    </row>
    <row r="82" spans="1:11" ht="14.45" customHeight="1" x14ac:dyDescent="0.2">
      <c r="A82" s="592" t="s">
        <v>536</v>
      </c>
      <c r="B82" s="593" t="s">
        <v>537</v>
      </c>
      <c r="C82" s="596" t="s">
        <v>543</v>
      </c>
      <c r="D82" s="624" t="s">
        <v>544</v>
      </c>
      <c r="E82" s="596" t="s">
        <v>938</v>
      </c>
      <c r="F82" s="624" t="s">
        <v>939</v>
      </c>
      <c r="G82" s="596" t="s">
        <v>1089</v>
      </c>
      <c r="H82" s="596" t="s">
        <v>1090</v>
      </c>
      <c r="I82" s="610">
        <v>338.77603403727215</v>
      </c>
      <c r="J82" s="610">
        <v>48</v>
      </c>
      <c r="K82" s="611">
        <v>16261.259521484375</v>
      </c>
    </row>
    <row r="83" spans="1:11" ht="14.45" customHeight="1" x14ac:dyDescent="0.2">
      <c r="A83" s="592" t="s">
        <v>536</v>
      </c>
      <c r="B83" s="593" t="s">
        <v>537</v>
      </c>
      <c r="C83" s="596" t="s">
        <v>543</v>
      </c>
      <c r="D83" s="624" t="s">
        <v>544</v>
      </c>
      <c r="E83" s="596" t="s">
        <v>938</v>
      </c>
      <c r="F83" s="624" t="s">
        <v>939</v>
      </c>
      <c r="G83" s="596" t="s">
        <v>1091</v>
      </c>
      <c r="H83" s="596" t="s">
        <v>1092</v>
      </c>
      <c r="I83" s="610">
        <v>1974.5537719726563</v>
      </c>
      <c r="J83" s="610">
        <v>7</v>
      </c>
      <c r="K83" s="611">
        <v>13821.880126953125</v>
      </c>
    </row>
    <row r="84" spans="1:11" ht="14.45" customHeight="1" x14ac:dyDescent="0.2">
      <c r="A84" s="592" t="s">
        <v>536</v>
      </c>
      <c r="B84" s="593" t="s">
        <v>537</v>
      </c>
      <c r="C84" s="596" t="s">
        <v>543</v>
      </c>
      <c r="D84" s="624" t="s">
        <v>544</v>
      </c>
      <c r="E84" s="596" t="s">
        <v>938</v>
      </c>
      <c r="F84" s="624" t="s">
        <v>939</v>
      </c>
      <c r="G84" s="596" t="s">
        <v>1093</v>
      </c>
      <c r="H84" s="596" t="s">
        <v>1094</v>
      </c>
      <c r="I84" s="610">
        <v>1391.5</v>
      </c>
      <c r="J84" s="610">
        <v>6</v>
      </c>
      <c r="K84" s="611">
        <v>8349</v>
      </c>
    </row>
    <row r="85" spans="1:11" ht="14.45" customHeight="1" x14ac:dyDescent="0.2">
      <c r="A85" s="592" t="s">
        <v>536</v>
      </c>
      <c r="B85" s="593" t="s">
        <v>537</v>
      </c>
      <c r="C85" s="596" t="s">
        <v>543</v>
      </c>
      <c r="D85" s="624" t="s">
        <v>544</v>
      </c>
      <c r="E85" s="596" t="s">
        <v>938</v>
      </c>
      <c r="F85" s="624" t="s">
        <v>939</v>
      </c>
      <c r="G85" s="596" t="s">
        <v>1095</v>
      </c>
      <c r="H85" s="596" t="s">
        <v>1096</v>
      </c>
      <c r="I85" s="610">
        <v>1391.5</v>
      </c>
      <c r="J85" s="610">
        <v>6</v>
      </c>
      <c r="K85" s="611">
        <v>8349</v>
      </c>
    </row>
    <row r="86" spans="1:11" ht="14.45" customHeight="1" x14ac:dyDescent="0.2">
      <c r="A86" s="592" t="s">
        <v>536</v>
      </c>
      <c r="B86" s="593" t="s">
        <v>537</v>
      </c>
      <c r="C86" s="596" t="s">
        <v>543</v>
      </c>
      <c r="D86" s="624" t="s">
        <v>544</v>
      </c>
      <c r="E86" s="596" t="s">
        <v>938</v>
      </c>
      <c r="F86" s="624" t="s">
        <v>939</v>
      </c>
      <c r="G86" s="596" t="s">
        <v>1097</v>
      </c>
      <c r="H86" s="596" t="s">
        <v>1098</v>
      </c>
      <c r="I86" s="610">
        <v>207.06501866689177</v>
      </c>
      <c r="J86" s="610">
        <v>21</v>
      </c>
      <c r="K86" s="611">
        <v>4060.5628313376124</v>
      </c>
    </row>
    <row r="87" spans="1:11" ht="14.45" customHeight="1" x14ac:dyDescent="0.2">
      <c r="A87" s="592" t="s">
        <v>536</v>
      </c>
      <c r="B87" s="593" t="s">
        <v>537</v>
      </c>
      <c r="C87" s="596" t="s">
        <v>543</v>
      </c>
      <c r="D87" s="624" t="s">
        <v>544</v>
      </c>
      <c r="E87" s="596" t="s">
        <v>938</v>
      </c>
      <c r="F87" s="624" t="s">
        <v>939</v>
      </c>
      <c r="G87" s="596" t="s">
        <v>1099</v>
      </c>
      <c r="H87" s="596" t="s">
        <v>1100</v>
      </c>
      <c r="I87" s="610">
        <v>1896.31005859375</v>
      </c>
      <c r="J87" s="610">
        <v>56</v>
      </c>
      <c r="K87" s="611">
        <v>106193.4658203125</v>
      </c>
    </row>
    <row r="88" spans="1:11" ht="14.45" customHeight="1" x14ac:dyDescent="0.2">
      <c r="A88" s="592" t="s">
        <v>536</v>
      </c>
      <c r="B88" s="593" t="s">
        <v>537</v>
      </c>
      <c r="C88" s="596" t="s">
        <v>543</v>
      </c>
      <c r="D88" s="624" t="s">
        <v>544</v>
      </c>
      <c r="E88" s="596" t="s">
        <v>938</v>
      </c>
      <c r="F88" s="624" t="s">
        <v>939</v>
      </c>
      <c r="G88" s="596" t="s">
        <v>942</v>
      </c>
      <c r="H88" s="596" t="s">
        <v>943</v>
      </c>
      <c r="I88" s="610">
        <v>229.89999389648438</v>
      </c>
      <c r="J88" s="610">
        <v>12</v>
      </c>
      <c r="K88" s="611">
        <v>2758.7999267578125</v>
      </c>
    </row>
    <row r="89" spans="1:11" ht="14.45" customHeight="1" x14ac:dyDescent="0.2">
      <c r="A89" s="592" t="s">
        <v>536</v>
      </c>
      <c r="B89" s="593" t="s">
        <v>537</v>
      </c>
      <c r="C89" s="596" t="s">
        <v>543</v>
      </c>
      <c r="D89" s="624" t="s">
        <v>544</v>
      </c>
      <c r="E89" s="596" t="s">
        <v>938</v>
      </c>
      <c r="F89" s="624" t="s">
        <v>939</v>
      </c>
      <c r="G89" s="596" t="s">
        <v>1101</v>
      </c>
      <c r="H89" s="596" t="s">
        <v>1102</v>
      </c>
      <c r="I89" s="610">
        <v>2035.5</v>
      </c>
      <c r="J89" s="610">
        <v>1</v>
      </c>
      <c r="K89" s="611">
        <v>2035.5</v>
      </c>
    </row>
    <row r="90" spans="1:11" ht="14.45" customHeight="1" x14ac:dyDescent="0.2">
      <c r="A90" s="592" t="s">
        <v>536</v>
      </c>
      <c r="B90" s="593" t="s">
        <v>537</v>
      </c>
      <c r="C90" s="596" t="s">
        <v>543</v>
      </c>
      <c r="D90" s="624" t="s">
        <v>544</v>
      </c>
      <c r="E90" s="596" t="s">
        <v>938</v>
      </c>
      <c r="F90" s="624" t="s">
        <v>939</v>
      </c>
      <c r="G90" s="596" t="s">
        <v>1103</v>
      </c>
      <c r="H90" s="596" t="s">
        <v>1104</v>
      </c>
      <c r="I90" s="610">
        <v>2035.5</v>
      </c>
      <c r="J90" s="610">
        <v>2</v>
      </c>
      <c r="K90" s="611">
        <v>4071</v>
      </c>
    </row>
    <row r="91" spans="1:11" ht="14.45" customHeight="1" x14ac:dyDescent="0.2">
      <c r="A91" s="592" t="s">
        <v>536</v>
      </c>
      <c r="B91" s="593" t="s">
        <v>537</v>
      </c>
      <c r="C91" s="596" t="s">
        <v>543</v>
      </c>
      <c r="D91" s="624" t="s">
        <v>544</v>
      </c>
      <c r="E91" s="596" t="s">
        <v>938</v>
      </c>
      <c r="F91" s="624" t="s">
        <v>939</v>
      </c>
      <c r="G91" s="596" t="s">
        <v>1105</v>
      </c>
      <c r="H91" s="596" t="s">
        <v>1106</v>
      </c>
      <c r="I91" s="610">
        <v>1138.5</v>
      </c>
      <c r="J91" s="610">
        <v>20</v>
      </c>
      <c r="K91" s="611">
        <v>22770</v>
      </c>
    </row>
    <row r="92" spans="1:11" ht="14.45" customHeight="1" x14ac:dyDescent="0.2">
      <c r="A92" s="592" t="s">
        <v>536</v>
      </c>
      <c r="B92" s="593" t="s">
        <v>537</v>
      </c>
      <c r="C92" s="596" t="s">
        <v>543</v>
      </c>
      <c r="D92" s="624" t="s">
        <v>544</v>
      </c>
      <c r="E92" s="596" t="s">
        <v>938</v>
      </c>
      <c r="F92" s="624" t="s">
        <v>939</v>
      </c>
      <c r="G92" s="596" t="s">
        <v>1107</v>
      </c>
      <c r="H92" s="596" t="s">
        <v>1108</v>
      </c>
      <c r="I92" s="610">
        <v>8337.5</v>
      </c>
      <c r="J92" s="610">
        <v>2</v>
      </c>
      <c r="K92" s="611">
        <v>16675</v>
      </c>
    </row>
    <row r="93" spans="1:11" ht="14.45" customHeight="1" x14ac:dyDescent="0.2">
      <c r="A93" s="592" t="s">
        <v>536</v>
      </c>
      <c r="B93" s="593" t="s">
        <v>537</v>
      </c>
      <c r="C93" s="596" t="s">
        <v>543</v>
      </c>
      <c r="D93" s="624" t="s">
        <v>544</v>
      </c>
      <c r="E93" s="596" t="s">
        <v>938</v>
      </c>
      <c r="F93" s="624" t="s">
        <v>939</v>
      </c>
      <c r="G93" s="596" t="s">
        <v>1109</v>
      </c>
      <c r="H93" s="596" t="s">
        <v>1110</v>
      </c>
      <c r="I93" s="610">
        <v>10062.5</v>
      </c>
      <c r="J93" s="610">
        <v>2</v>
      </c>
      <c r="K93" s="611">
        <v>20125</v>
      </c>
    </row>
    <row r="94" spans="1:11" ht="14.45" customHeight="1" x14ac:dyDescent="0.2">
      <c r="A94" s="592" t="s">
        <v>536</v>
      </c>
      <c r="B94" s="593" t="s">
        <v>537</v>
      </c>
      <c r="C94" s="596" t="s">
        <v>543</v>
      </c>
      <c r="D94" s="624" t="s">
        <v>544</v>
      </c>
      <c r="E94" s="596" t="s">
        <v>938</v>
      </c>
      <c r="F94" s="624" t="s">
        <v>939</v>
      </c>
      <c r="G94" s="596" t="s">
        <v>1111</v>
      </c>
      <c r="H94" s="596" t="s">
        <v>1112</v>
      </c>
      <c r="I94" s="610">
        <v>2990</v>
      </c>
      <c r="J94" s="610">
        <v>1</v>
      </c>
      <c r="K94" s="611">
        <v>2990</v>
      </c>
    </row>
    <row r="95" spans="1:11" ht="14.45" customHeight="1" x14ac:dyDescent="0.2">
      <c r="A95" s="592" t="s">
        <v>536</v>
      </c>
      <c r="B95" s="593" t="s">
        <v>537</v>
      </c>
      <c r="C95" s="596" t="s">
        <v>543</v>
      </c>
      <c r="D95" s="624" t="s">
        <v>544</v>
      </c>
      <c r="E95" s="596" t="s">
        <v>938</v>
      </c>
      <c r="F95" s="624" t="s">
        <v>939</v>
      </c>
      <c r="G95" s="596" t="s">
        <v>1113</v>
      </c>
      <c r="H95" s="596" t="s">
        <v>1114</v>
      </c>
      <c r="I95" s="610">
        <v>379.5</v>
      </c>
      <c r="J95" s="610">
        <v>24</v>
      </c>
      <c r="K95" s="611">
        <v>9108</v>
      </c>
    </row>
    <row r="96" spans="1:11" ht="14.45" customHeight="1" x14ac:dyDescent="0.2">
      <c r="A96" s="592" t="s">
        <v>536</v>
      </c>
      <c r="B96" s="593" t="s">
        <v>537</v>
      </c>
      <c r="C96" s="596" t="s">
        <v>543</v>
      </c>
      <c r="D96" s="624" t="s">
        <v>544</v>
      </c>
      <c r="E96" s="596" t="s">
        <v>938</v>
      </c>
      <c r="F96" s="624" t="s">
        <v>939</v>
      </c>
      <c r="G96" s="596" t="s">
        <v>1115</v>
      </c>
      <c r="H96" s="596" t="s">
        <v>1116</v>
      </c>
      <c r="I96" s="610">
        <v>224.64999389648438</v>
      </c>
      <c r="J96" s="610">
        <v>10</v>
      </c>
      <c r="K96" s="611">
        <v>2246.52001953125</v>
      </c>
    </row>
    <row r="97" spans="1:11" ht="14.45" customHeight="1" x14ac:dyDescent="0.2">
      <c r="A97" s="592" t="s">
        <v>536</v>
      </c>
      <c r="B97" s="593" t="s">
        <v>537</v>
      </c>
      <c r="C97" s="596" t="s">
        <v>543</v>
      </c>
      <c r="D97" s="624" t="s">
        <v>544</v>
      </c>
      <c r="E97" s="596" t="s">
        <v>938</v>
      </c>
      <c r="F97" s="624" t="s">
        <v>939</v>
      </c>
      <c r="G97" s="596" t="s">
        <v>1115</v>
      </c>
      <c r="H97" s="596" t="s">
        <v>1117</v>
      </c>
      <c r="I97" s="610">
        <v>224.64999389648438</v>
      </c>
      <c r="J97" s="610">
        <v>5</v>
      </c>
      <c r="K97" s="611">
        <v>1123.2599792480469</v>
      </c>
    </row>
    <row r="98" spans="1:11" ht="14.45" customHeight="1" x14ac:dyDescent="0.2">
      <c r="A98" s="592" t="s">
        <v>536</v>
      </c>
      <c r="B98" s="593" t="s">
        <v>537</v>
      </c>
      <c r="C98" s="596" t="s">
        <v>543</v>
      </c>
      <c r="D98" s="624" t="s">
        <v>544</v>
      </c>
      <c r="E98" s="596" t="s">
        <v>938</v>
      </c>
      <c r="F98" s="624" t="s">
        <v>939</v>
      </c>
      <c r="G98" s="596" t="s">
        <v>1118</v>
      </c>
      <c r="H98" s="596" t="s">
        <v>1119</v>
      </c>
      <c r="I98" s="610">
        <v>3070.0400390625</v>
      </c>
      <c r="J98" s="610">
        <v>6</v>
      </c>
      <c r="K98" s="611">
        <v>18420.240234375</v>
      </c>
    </row>
    <row r="99" spans="1:11" ht="14.45" customHeight="1" x14ac:dyDescent="0.2">
      <c r="A99" s="592" t="s">
        <v>536</v>
      </c>
      <c r="B99" s="593" t="s">
        <v>537</v>
      </c>
      <c r="C99" s="596" t="s">
        <v>543</v>
      </c>
      <c r="D99" s="624" t="s">
        <v>544</v>
      </c>
      <c r="E99" s="596" t="s">
        <v>938</v>
      </c>
      <c r="F99" s="624" t="s">
        <v>939</v>
      </c>
      <c r="G99" s="596" t="s">
        <v>1120</v>
      </c>
      <c r="H99" s="596" t="s">
        <v>1121</v>
      </c>
      <c r="I99" s="610">
        <v>2323.919921875</v>
      </c>
      <c r="J99" s="610">
        <v>2</v>
      </c>
      <c r="K99" s="611">
        <v>4647.83984375</v>
      </c>
    </row>
    <row r="100" spans="1:11" ht="14.45" customHeight="1" x14ac:dyDescent="0.2">
      <c r="A100" s="592" t="s">
        <v>536</v>
      </c>
      <c r="B100" s="593" t="s">
        <v>537</v>
      </c>
      <c r="C100" s="596" t="s">
        <v>543</v>
      </c>
      <c r="D100" s="624" t="s">
        <v>544</v>
      </c>
      <c r="E100" s="596" t="s">
        <v>938</v>
      </c>
      <c r="F100" s="624" t="s">
        <v>939</v>
      </c>
      <c r="G100" s="596" t="s">
        <v>1122</v>
      </c>
      <c r="H100" s="596" t="s">
        <v>1123</v>
      </c>
      <c r="I100" s="610">
        <v>1576.5400390625</v>
      </c>
      <c r="J100" s="610">
        <v>4</v>
      </c>
      <c r="K100" s="611">
        <v>6306.16015625</v>
      </c>
    </row>
    <row r="101" spans="1:11" ht="14.45" customHeight="1" x14ac:dyDescent="0.2">
      <c r="A101" s="592" t="s">
        <v>536</v>
      </c>
      <c r="B101" s="593" t="s">
        <v>537</v>
      </c>
      <c r="C101" s="596" t="s">
        <v>543</v>
      </c>
      <c r="D101" s="624" t="s">
        <v>544</v>
      </c>
      <c r="E101" s="596" t="s">
        <v>938</v>
      </c>
      <c r="F101" s="624" t="s">
        <v>939</v>
      </c>
      <c r="G101" s="596" t="s">
        <v>1124</v>
      </c>
      <c r="H101" s="596" t="s">
        <v>1125</v>
      </c>
      <c r="I101" s="610">
        <v>1876.800048828125</v>
      </c>
      <c r="J101" s="610">
        <v>11</v>
      </c>
      <c r="K101" s="611">
        <v>20644.800537109375</v>
      </c>
    </row>
    <row r="102" spans="1:11" ht="14.45" customHeight="1" x14ac:dyDescent="0.2">
      <c r="A102" s="592" t="s">
        <v>536</v>
      </c>
      <c r="B102" s="593" t="s">
        <v>537</v>
      </c>
      <c r="C102" s="596" t="s">
        <v>543</v>
      </c>
      <c r="D102" s="624" t="s">
        <v>544</v>
      </c>
      <c r="E102" s="596" t="s">
        <v>938</v>
      </c>
      <c r="F102" s="624" t="s">
        <v>939</v>
      </c>
      <c r="G102" s="596" t="s">
        <v>1126</v>
      </c>
      <c r="H102" s="596" t="s">
        <v>1127</v>
      </c>
      <c r="I102" s="610">
        <v>2571.7518199573865</v>
      </c>
      <c r="J102" s="610">
        <v>19</v>
      </c>
      <c r="K102" s="611">
        <v>48863.21142578125</v>
      </c>
    </row>
    <row r="103" spans="1:11" ht="14.45" customHeight="1" x14ac:dyDescent="0.2">
      <c r="A103" s="592" t="s">
        <v>536</v>
      </c>
      <c r="B103" s="593" t="s">
        <v>537</v>
      </c>
      <c r="C103" s="596" t="s">
        <v>543</v>
      </c>
      <c r="D103" s="624" t="s">
        <v>544</v>
      </c>
      <c r="E103" s="596" t="s">
        <v>938</v>
      </c>
      <c r="F103" s="624" t="s">
        <v>939</v>
      </c>
      <c r="G103" s="596" t="s">
        <v>1128</v>
      </c>
      <c r="H103" s="596" t="s">
        <v>1129</v>
      </c>
      <c r="I103" s="610">
        <v>2990.0022243923613</v>
      </c>
      <c r="J103" s="610">
        <v>18</v>
      </c>
      <c r="K103" s="611">
        <v>53820.02001953125</v>
      </c>
    </row>
    <row r="104" spans="1:11" ht="14.45" customHeight="1" x14ac:dyDescent="0.2">
      <c r="A104" s="592" t="s">
        <v>536</v>
      </c>
      <c r="B104" s="593" t="s">
        <v>537</v>
      </c>
      <c r="C104" s="596" t="s">
        <v>543</v>
      </c>
      <c r="D104" s="624" t="s">
        <v>544</v>
      </c>
      <c r="E104" s="596" t="s">
        <v>938</v>
      </c>
      <c r="F104" s="624" t="s">
        <v>939</v>
      </c>
      <c r="G104" s="596" t="s">
        <v>1130</v>
      </c>
      <c r="H104" s="596" t="s">
        <v>1131</v>
      </c>
      <c r="I104" s="610">
        <v>3318.788370768229</v>
      </c>
      <c r="J104" s="610">
        <v>8</v>
      </c>
      <c r="K104" s="611">
        <v>26550.289794921875</v>
      </c>
    </row>
    <row r="105" spans="1:11" ht="14.45" customHeight="1" x14ac:dyDescent="0.2">
      <c r="A105" s="592" t="s">
        <v>536</v>
      </c>
      <c r="B105" s="593" t="s">
        <v>537</v>
      </c>
      <c r="C105" s="596" t="s">
        <v>543</v>
      </c>
      <c r="D105" s="624" t="s">
        <v>544</v>
      </c>
      <c r="E105" s="596" t="s">
        <v>938</v>
      </c>
      <c r="F105" s="624" t="s">
        <v>939</v>
      </c>
      <c r="G105" s="596" t="s">
        <v>1132</v>
      </c>
      <c r="H105" s="596" t="s">
        <v>1133</v>
      </c>
      <c r="I105" s="610">
        <v>3261.39990234375</v>
      </c>
      <c r="J105" s="610">
        <v>8</v>
      </c>
      <c r="K105" s="611">
        <v>26091.19921875</v>
      </c>
    </row>
    <row r="106" spans="1:11" ht="14.45" customHeight="1" x14ac:dyDescent="0.2">
      <c r="A106" s="592" t="s">
        <v>536</v>
      </c>
      <c r="B106" s="593" t="s">
        <v>537</v>
      </c>
      <c r="C106" s="596" t="s">
        <v>543</v>
      </c>
      <c r="D106" s="624" t="s">
        <v>544</v>
      </c>
      <c r="E106" s="596" t="s">
        <v>938</v>
      </c>
      <c r="F106" s="624" t="s">
        <v>939</v>
      </c>
      <c r="G106" s="596" t="s">
        <v>1134</v>
      </c>
      <c r="H106" s="596" t="s">
        <v>1135</v>
      </c>
      <c r="I106" s="610">
        <v>1876.800048828125</v>
      </c>
      <c r="J106" s="610">
        <v>11</v>
      </c>
      <c r="K106" s="611">
        <v>20644.800537109375</v>
      </c>
    </row>
    <row r="107" spans="1:11" ht="14.45" customHeight="1" x14ac:dyDescent="0.2">
      <c r="A107" s="592" t="s">
        <v>536</v>
      </c>
      <c r="B107" s="593" t="s">
        <v>537</v>
      </c>
      <c r="C107" s="596" t="s">
        <v>543</v>
      </c>
      <c r="D107" s="624" t="s">
        <v>544</v>
      </c>
      <c r="E107" s="596" t="s">
        <v>938</v>
      </c>
      <c r="F107" s="624" t="s">
        <v>939</v>
      </c>
      <c r="G107" s="596" t="s">
        <v>1136</v>
      </c>
      <c r="H107" s="596" t="s">
        <v>1137</v>
      </c>
      <c r="I107" s="610">
        <v>1876.800048828125</v>
      </c>
      <c r="J107" s="610">
        <v>11</v>
      </c>
      <c r="K107" s="611">
        <v>20644.800537109375</v>
      </c>
    </row>
    <row r="108" spans="1:11" ht="14.45" customHeight="1" x14ac:dyDescent="0.2">
      <c r="A108" s="592" t="s">
        <v>536</v>
      </c>
      <c r="B108" s="593" t="s">
        <v>537</v>
      </c>
      <c r="C108" s="596" t="s">
        <v>543</v>
      </c>
      <c r="D108" s="624" t="s">
        <v>544</v>
      </c>
      <c r="E108" s="596" t="s">
        <v>938</v>
      </c>
      <c r="F108" s="624" t="s">
        <v>939</v>
      </c>
      <c r="G108" s="596" t="s">
        <v>1138</v>
      </c>
      <c r="H108" s="596" t="s">
        <v>1139</v>
      </c>
      <c r="I108" s="610">
        <v>2875</v>
      </c>
      <c r="J108" s="610">
        <v>7</v>
      </c>
      <c r="K108" s="611">
        <v>20125</v>
      </c>
    </row>
    <row r="109" spans="1:11" ht="14.45" customHeight="1" x14ac:dyDescent="0.2">
      <c r="A109" s="592" t="s">
        <v>536</v>
      </c>
      <c r="B109" s="593" t="s">
        <v>537</v>
      </c>
      <c r="C109" s="596" t="s">
        <v>543</v>
      </c>
      <c r="D109" s="624" t="s">
        <v>544</v>
      </c>
      <c r="E109" s="596" t="s">
        <v>938</v>
      </c>
      <c r="F109" s="624" t="s">
        <v>939</v>
      </c>
      <c r="G109" s="596" t="s">
        <v>1140</v>
      </c>
      <c r="H109" s="596" t="s">
        <v>1141</v>
      </c>
      <c r="I109" s="610">
        <v>1458.6644694010417</v>
      </c>
      <c r="J109" s="610">
        <v>5</v>
      </c>
      <c r="K109" s="611">
        <v>7293.340087890625</v>
      </c>
    </row>
    <row r="110" spans="1:11" ht="14.45" customHeight="1" x14ac:dyDescent="0.2">
      <c r="A110" s="592" t="s">
        <v>536</v>
      </c>
      <c r="B110" s="593" t="s">
        <v>537</v>
      </c>
      <c r="C110" s="596" t="s">
        <v>543</v>
      </c>
      <c r="D110" s="624" t="s">
        <v>544</v>
      </c>
      <c r="E110" s="596" t="s">
        <v>938</v>
      </c>
      <c r="F110" s="624" t="s">
        <v>939</v>
      </c>
      <c r="G110" s="596" t="s">
        <v>1142</v>
      </c>
      <c r="H110" s="596" t="s">
        <v>1143</v>
      </c>
      <c r="I110" s="610">
        <v>1495.0044352213542</v>
      </c>
      <c r="J110" s="610">
        <v>5</v>
      </c>
      <c r="K110" s="611">
        <v>7475.0400390625</v>
      </c>
    </row>
    <row r="111" spans="1:11" ht="14.45" customHeight="1" x14ac:dyDescent="0.2">
      <c r="A111" s="592" t="s">
        <v>536</v>
      </c>
      <c r="B111" s="593" t="s">
        <v>537</v>
      </c>
      <c r="C111" s="596" t="s">
        <v>543</v>
      </c>
      <c r="D111" s="624" t="s">
        <v>544</v>
      </c>
      <c r="E111" s="596" t="s">
        <v>938</v>
      </c>
      <c r="F111" s="624" t="s">
        <v>939</v>
      </c>
      <c r="G111" s="596" t="s">
        <v>1144</v>
      </c>
      <c r="H111" s="596" t="s">
        <v>1145</v>
      </c>
      <c r="I111" s="610">
        <v>126428.8203125</v>
      </c>
      <c r="J111" s="610">
        <v>1</v>
      </c>
      <c r="K111" s="611">
        <v>126428.8203125</v>
      </c>
    </row>
    <row r="112" spans="1:11" ht="14.45" customHeight="1" x14ac:dyDescent="0.2">
      <c r="A112" s="592" t="s">
        <v>536</v>
      </c>
      <c r="B112" s="593" t="s">
        <v>537</v>
      </c>
      <c r="C112" s="596" t="s">
        <v>543</v>
      </c>
      <c r="D112" s="624" t="s">
        <v>544</v>
      </c>
      <c r="E112" s="596" t="s">
        <v>938</v>
      </c>
      <c r="F112" s="624" t="s">
        <v>939</v>
      </c>
      <c r="G112" s="596" t="s">
        <v>1146</v>
      </c>
      <c r="H112" s="596" t="s">
        <v>1147</v>
      </c>
      <c r="I112" s="610">
        <v>82026.280539772721</v>
      </c>
      <c r="J112" s="610">
        <v>13</v>
      </c>
      <c r="K112" s="611">
        <v>1066341.6484375</v>
      </c>
    </row>
    <row r="113" spans="1:11" ht="14.45" customHeight="1" x14ac:dyDescent="0.2">
      <c r="A113" s="592" t="s">
        <v>536</v>
      </c>
      <c r="B113" s="593" t="s">
        <v>537</v>
      </c>
      <c r="C113" s="596" t="s">
        <v>543</v>
      </c>
      <c r="D113" s="624" t="s">
        <v>544</v>
      </c>
      <c r="E113" s="596" t="s">
        <v>938</v>
      </c>
      <c r="F113" s="624" t="s">
        <v>939</v>
      </c>
      <c r="G113" s="596" t="s">
        <v>1148</v>
      </c>
      <c r="H113" s="596" t="s">
        <v>1149</v>
      </c>
      <c r="I113" s="610">
        <v>1495.9233805338542</v>
      </c>
      <c r="J113" s="610">
        <v>6</v>
      </c>
      <c r="K113" s="611">
        <v>8975.5501708984375</v>
      </c>
    </row>
    <row r="114" spans="1:11" ht="14.45" customHeight="1" x14ac:dyDescent="0.2">
      <c r="A114" s="592" t="s">
        <v>536</v>
      </c>
      <c r="B114" s="593" t="s">
        <v>537</v>
      </c>
      <c r="C114" s="596" t="s">
        <v>543</v>
      </c>
      <c r="D114" s="624" t="s">
        <v>544</v>
      </c>
      <c r="E114" s="596" t="s">
        <v>938</v>
      </c>
      <c r="F114" s="624" t="s">
        <v>939</v>
      </c>
      <c r="G114" s="596" t="s">
        <v>1150</v>
      </c>
      <c r="H114" s="596" t="s">
        <v>1151</v>
      </c>
      <c r="I114" s="610">
        <v>343.85000610351563</v>
      </c>
      <c r="J114" s="610">
        <v>55</v>
      </c>
      <c r="K114" s="611">
        <v>18911.75</v>
      </c>
    </row>
    <row r="115" spans="1:11" ht="14.45" customHeight="1" x14ac:dyDescent="0.2">
      <c r="A115" s="592" t="s">
        <v>536</v>
      </c>
      <c r="B115" s="593" t="s">
        <v>537</v>
      </c>
      <c r="C115" s="596" t="s">
        <v>543</v>
      </c>
      <c r="D115" s="624" t="s">
        <v>544</v>
      </c>
      <c r="E115" s="596" t="s">
        <v>938</v>
      </c>
      <c r="F115" s="624" t="s">
        <v>939</v>
      </c>
      <c r="G115" s="596" t="s">
        <v>1152</v>
      </c>
      <c r="H115" s="596" t="s">
        <v>1153</v>
      </c>
      <c r="I115" s="610">
        <v>1202.4397583007813</v>
      </c>
      <c r="J115" s="610">
        <v>264</v>
      </c>
      <c r="K115" s="611">
        <v>317444.09765625</v>
      </c>
    </row>
    <row r="116" spans="1:11" ht="14.45" customHeight="1" x14ac:dyDescent="0.2">
      <c r="A116" s="592" t="s">
        <v>536</v>
      </c>
      <c r="B116" s="593" t="s">
        <v>537</v>
      </c>
      <c r="C116" s="596" t="s">
        <v>543</v>
      </c>
      <c r="D116" s="624" t="s">
        <v>544</v>
      </c>
      <c r="E116" s="596" t="s">
        <v>938</v>
      </c>
      <c r="F116" s="624" t="s">
        <v>939</v>
      </c>
      <c r="G116" s="596" t="s">
        <v>1154</v>
      </c>
      <c r="H116" s="596" t="s">
        <v>1155</v>
      </c>
      <c r="I116" s="610">
        <v>1181.8599853515625</v>
      </c>
      <c r="J116" s="610">
        <v>264</v>
      </c>
      <c r="K116" s="611">
        <v>312009.7578125</v>
      </c>
    </row>
    <row r="117" spans="1:11" ht="14.45" customHeight="1" x14ac:dyDescent="0.2">
      <c r="A117" s="592" t="s">
        <v>536</v>
      </c>
      <c r="B117" s="593" t="s">
        <v>537</v>
      </c>
      <c r="C117" s="596" t="s">
        <v>543</v>
      </c>
      <c r="D117" s="624" t="s">
        <v>544</v>
      </c>
      <c r="E117" s="596" t="s">
        <v>938</v>
      </c>
      <c r="F117" s="624" t="s">
        <v>939</v>
      </c>
      <c r="G117" s="596" t="s">
        <v>1156</v>
      </c>
      <c r="H117" s="596" t="s">
        <v>1157</v>
      </c>
      <c r="I117" s="610">
        <v>1144.4791259765625</v>
      </c>
      <c r="J117" s="610">
        <v>8</v>
      </c>
      <c r="K117" s="611">
        <v>9155.830078125</v>
      </c>
    </row>
    <row r="118" spans="1:11" ht="14.45" customHeight="1" x14ac:dyDescent="0.2">
      <c r="A118" s="592" t="s">
        <v>536</v>
      </c>
      <c r="B118" s="593" t="s">
        <v>537</v>
      </c>
      <c r="C118" s="596" t="s">
        <v>543</v>
      </c>
      <c r="D118" s="624" t="s">
        <v>544</v>
      </c>
      <c r="E118" s="596" t="s">
        <v>938</v>
      </c>
      <c r="F118" s="624" t="s">
        <v>939</v>
      </c>
      <c r="G118" s="596" t="s">
        <v>1158</v>
      </c>
      <c r="H118" s="596" t="s">
        <v>1159</v>
      </c>
      <c r="I118" s="610">
        <v>3462.5400390625</v>
      </c>
      <c r="J118" s="610">
        <v>116</v>
      </c>
      <c r="K118" s="611">
        <v>401654.173828125</v>
      </c>
    </row>
    <row r="119" spans="1:11" ht="14.45" customHeight="1" x14ac:dyDescent="0.2">
      <c r="A119" s="592" t="s">
        <v>536</v>
      </c>
      <c r="B119" s="593" t="s">
        <v>537</v>
      </c>
      <c r="C119" s="596" t="s">
        <v>543</v>
      </c>
      <c r="D119" s="624" t="s">
        <v>544</v>
      </c>
      <c r="E119" s="596" t="s">
        <v>938</v>
      </c>
      <c r="F119" s="624" t="s">
        <v>939</v>
      </c>
      <c r="G119" s="596" t="s">
        <v>1160</v>
      </c>
      <c r="H119" s="596" t="s">
        <v>1161</v>
      </c>
      <c r="I119" s="610">
        <v>3140.8142438616073</v>
      </c>
      <c r="J119" s="610">
        <v>45</v>
      </c>
      <c r="K119" s="611">
        <v>135883</v>
      </c>
    </row>
    <row r="120" spans="1:11" ht="14.45" customHeight="1" x14ac:dyDescent="0.2">
      <c r="A120" s="592" t="s">
        <v>536</v>
      </c>
      <c r="B120" s="593" t="s">
        <v>537</v>
      </c>
      <c r="C120" s="596" t="s">
        <v>543</v>
      </c>
      <c r="D120" s="624" t="s">
        <v>544</v>
      </c>
      <c r="E120" s="596" t="s">
        <v>938</v>
      </c>
      <c r="F120" s="624" t="s">
        <v>939</v>
      </c>
      <c r="G120" s="596" t="s">
        <v>1162</v>
      </c>
      <c r="H120" s="596" t="s">
        <v>1163</v>
      </c>
      <c r="I120" s="610">
        <v>2427.909912109375</v>
      </c>
      <c r="J120" s="610">
        <v>12</v>
      </c>
      <c r="K120" s="611">
        <v>29134.9189453125</v>
      </c>
    </row>
    <row r="121" spans="1:11" ht="14.45" customHeight="1" x14ac:dyDescent="0.2">
      <c r="A121" s="592" t="s">
        <v>536</v>
      </c>
      <c r="B121" s="593" t="s">
        <v>537</v>
      </c>
      <c r="C121" s="596" t="s">
        <v>543</v>
      </c>
      <c r="D121" s="624" t="s">
        <v>544</v>
      </c>
      <c r="E121" s="596" t="s">
        <v>938</v>
      </c>
      <c r="F121" s="624" t="s">
        <v>939</v>
      </c>
      <c r="G121" s="596" t="s">
        <v>1164</v>
      </c>
      <c r="H121" s="596" t="s">
        <v>1165</v>
      </c>
      <c r="I121" s="610">
        <v>3088.159912109375</v>
      </c>
      <c r="J121" s="610">
        <v>12</v>
      </c>
      <c r="K121" s="611">
        <v>37057.9189453125</v>
      </c>
    </row>
    <row r="122" spans="1:11" ht="14.45" customHeight="1" x14ac:dyDescent="0.2">
      <c r="A122" s="592" t="s">
        <v>536</v>
      </c>
      <c r="B122" s="593" t="s">
        <v>537</v>
      </c>
      <c r="C122" s="596" t="s">
        <v>543</v>
      </c>
      <c r="D122" s="624" t="s">
        <v>544</v>
      </c>
      <c r="E122" s="596" t="s">
        <v>938</v>
      </c>
      <c r="F122" s="624" t="s">
        <v>939</v>
      </c>
      <c r="G122" s="596" t="s">
        <v>1166</v>
      </c>
      <c r="H122" s="596" t="s">
        <v>1167</v>
      </c>
      <c r="I122" s="610">
        <v>3579.610107421875</v>
      </c>
      <c r="J122" s="610">
        <v>20</v>
      </c>
      <c r="K122" s="611">
        <v>71592.099609375</v>
      </c>
    </row>
    <row r="123" spans="1:11" ht="14.45" customHeight="1" x14ac:dyDescent="0.2">
      <c r="A123" s="592" t="s">
        <v>536</v>
      </c>
      <c r="B123" s="593" t="s">
        <v>537</v>
      </c>
      <c r="C123" s="596" t="s">
        <v>543</v>
      </c>
      <c r="D123" s="624" t="s">
        <v>544</v>
      </c>
      <c r="E123" s="596" t="s">
        <v>938</v>
      </c>
      <c r="F123" s="624" t="s">
        <v>939</v>
      </c>
      <c r="G123" s="596" t="s">
        <v>1166</v>
      </c>
      <c r="H123" s="596" t="s">
        <v>1168</v>
      </c>
      <c r="I123" s="610">
        <v>3579.610107421875</v>
      </c>
      <c r="J123" s="610">
        <v>4</v>
      </c>
      <c r="K123" s="611">
        <v>14318.419921875</v>
      </c>
    </row>
    <row r="124" spans="1:11" ht="14.45" customHeight="1" x14ac:dyDescent="0.2">
      <c r="A124" s="592" t="s">
        <v>536</v>
      </c>
      <c r="B124" s="593" t="s">
        <v>537</v>
      </c>
      <c r="C124" s="596" t="s">
        <v>543</v>
      </c>
      <c r="D124" s="624" t="s">
        <v>544</v>
      </c>
      <c r="E124" s="596" t="s">
        <v>938</v>
      </c>
      <c r="F124" s="624" t="s">
        <v>939</v>
      </c>
      <c r="G124" s="596" t="s">
        <v>1169</v>
      </c>
      <c r="H124" s="596" t="s">
        <v>1170</v>
      </c>
      <c r="I124" s="610">
        <v>10801.950002034506</v>
      </c>
      <c r="J124" s="610">
        <v>7</v>
      </c>
      <c r="K124" s="611">
        <v>33781.25</v>
      </c>
    </row>
    <row r="125" spans="1:11" ht="14.45" customHeight="1" x14ac:dyDescent="0.2">
      <c r="A125" s="592" t="s">
        <v>536</v>
      </c>
      <c r="B125" s="593" t="s">
        <v>537</v>
      </c>
      <c r="C125" s="596" t="s">
        <v>543</v>
      </c>
      <c r="D125" s="624" t="s">
        <v>544</v>
      </c>
      <c r="E125" s="596" t="s">
        <v>938</v>
      </c>
      <c r="F125" s="624" t="s">
        <v>939</v>
      </c>
      <c r="G125" s="596" t="s">
        <v>1169</v>
      </c>
      <c r="H125" s="596" t="s">
        <v>1171</v>
      </c>
      <c r="I125" s="610">
        <v>16031</v>
      </c>
      <c r="J125" s="610">
        <v>2</v>
      </c>
      <c r="K125" s="611">
        <v>32062</v>
      </c>
    </row>
    <row r="126" spans="1:11" ht="14.45" customHeight="1" x14ac:dyDescent="0.2">
      <c r="A126" s="592" t="s">
        <v>536</v>
      </c>
      <c r="B126" s="593" t="s">
        <v>537</v>
      </c>
      <c r="C126" s="596" t="s">
        <v>543</v>
      </c>
      <c r="D126" s="624" t="s">
        <v>544</v>
      </c>
      <c r="E126" s="596" t="s">
        <v>938</v>
      </c>
      <c r="F126" s="624" t="s">
        <v>939</v>
      </c>
      <c r="G126" s="596" t="s">
        <v>1172</v>
      </c>
      <c r="H126" s="596" t="s">
        <v>1173</v>
      </c>
      <c r="I126" s="610">
        <v>20849.5</v>
      </c>
      <c r="J126" s="610">
        <v>1</v>
      </c>
      <c r="K126" s="611">
        <v>20849.5</v>
      </c>
    </row>
    <row r="127" spans="1:11" ht="14.45" customHeight="1" x14ac:dyDescent="0.2">
      <c r="A127" s="592" t="s">
        <v>536</v>
      </c>
      <c r="B127" s="593" t="s">
        <v>537</v>
      </c>
      <c r="C127" s="596" t="s">
        <v>543</v>
      </c>
      <c r="D127" s="624" t="s">
        <v>544</v>
      </c>
      <c r="E127" s="596" t="s">
        <v>938</v>
      </c>
      <c r="F127" s="624" t="s">
        <v>939</v>
      </c>
      <c r="G127" s="596" t="s">
        <v>1172</v>
      </c>
      <c r="H127" s="596" t="s">
        <v>1174</v>
      </c>
      <c r="I127" s="610">
        <v>20849.5</v>
      </c>
      <c r="J127" s="610">
        <v>2</v>
      </c>
      <c r="K127" s="611">
        <v>41699</v>
      </c>
    </row>
    <row r="128" spans="1:11" ht="14.45" customHeight="1" x14ac:dyDescent="0.2">
      <c r="A128" s="592" t="s">
        <v>536</v>
      </c>
      <c r="B128" s="593" t="s">
        <v>537</v>
      </c>
      <c r="C128" s="596" t="s">
        <v>543</v>
      </c>
      <c r="D128" s="624" t="s">
        <v>544</v>
      </c>
      <c r="E128" s="596" t="s">
        <v>938</v>
      </c>
      <c r="F128" s="624" t="s">
        <v>939</v>
      </c>
      <c r="G128" s="596" t="s">
        <v>1175</v>
      </c>
      <c r="H128" s="596" t="s">
        <v>1176</v>
      </c>
      <c r="I128" s="610">
        <v>102952.140625</v>
      </c>
      <c r="J128" s="610">
        <v>2</v>
      </c>
      <c r="K128" s="611">
        <v>205904.28125</v>
      </c>
    </row>
    <row r="129" spans="1:11" ht="14.45" customHeight="1" x14ac:dyDescent="0.2">
      <c r="A129" s="592" t="s">
        <v>536</v>
      </c>
      <c r="B129" s="593" t="s">
        <v>537</v>
      </c>
      <c r="C129" s="596" t="s">
        <v>543</v>
      </c>
      <c r="D129" s="624" t="s">
        <v>544</v>
      </c>
      <c r="E129" s="596" t="s">
        <v>938</v>
      </c>
      <c r="F129" s="624" t="s">
        <v>939</v>
      </c>
      <c r="G129" s="596" t="s">
        <v>1177</v>
      </c>
      <c r="H129" s="596" t="s">
        <v>1178</v>
      </c>
      <c r="I129" s="610">
        <v>2288.9599609375</v>
      </c>
      <c r="J129" s="610">
        <v>26</v>
      </c>
      <c r="K129" s="611">
        <v>59512.958984375</v>
      </c>
    </row>
    <row r="130" spans="1:11" ht="14.45" customHeight="1" x14ac:dyDescent="0.2">
      <c r="A130" s="592" t="s">
        <v>536</v>
      </c>
      <c r="B130" s="593" t="s">
        <v>537</v>
      </c>
      <c r="C130" s="596" t="s">
        <v>543</v>
      </c>
      <c r="D130" s="624" t="s">
        <v>544</v>
      </c>
      <c r="E130" s="596" t="s">
        <v>938</v>
      </c>
      <c r="F130" s="624" t="s">
        <v>939</v>
      </c>
      <c r="G130" s="596" t="s">
        <v>1179</v>
      </c>
      <c r="H130" s="596" t="s">
        <v>1180</v>
      </c>
      <c r="I130" s="610">
        <v>2288.9599609375</v>
      </c>
      <c r="J130" s="610">
        <v>22</v>
      </c>
      <c r="K130" s="611">
        <v>50357.119140625</v>
      </c>
    </row>
    <row r="131" spans="1:11" ht="14.45" customHeight="1" x14ac:dyDescent="0.2">
      <c r="A131" s="592" t="s">
        <v>536</v>
      </c>
      <c r="B131" s="593" t="s">
        <v>537</v>
      </c>
      <c r="C131" s="596" t="s">
        <v>543</v>
      </c>
      <c r="D131" s="624" t="s">
        <v>544</v>
      </c>
      <c r="E131" s="596" t="s">
        <v>938</v>
      </c>
      <c r="F131" s="624" t="s">
        <v>939</v>
      </c>
      <c r="G131" s="596" t="s">
        <v>1181</v>
      </c>
      <c r="H131" s="596" t="s">
        <v>1182</v>
      </c>
      <c r="I131" s="610">
        <v>840.19000244140625</v>
      </c>
      <c r="J131" s="610">
        <v>20</v>
      </c>
      <c r="K131" s="611">
        <v>16803.800415039063</v>
      </c>
    </row>
    <row r="132" spans="1:11" ht="14.45" customHeight="1" x14ac:dyDescent="0.2">
      <c r="A132" s="592" t="s">
        <v>536</v>
      </c>
      <c r="B132" s="593" t="s">
        <v>537</v>
      </c>
      <c r="C132" s="596" t="s">
        <v>543</v>
      </c>
      <c r="D132" s="624" t="s">
        <v>544</v>
      </c>
      <c r="E132" s="596" t="s">
        <v>938</v>
      </c>
      <c r="F132" s="624" t="s">
        <v>939</v>
      </c>
      <c r="G132" s="596" t="s">
        <v>1183</v>
      </c>
      <c r="H132" s="596" t="s">
        <v>1184</v>
      </c>
      <c r="I132" s="610">
        <v>884.40997314453125</v>
      </c>
      <c r="J132" s="610">
        <v>20</v>
      </c>
      <c r="K132" s="611">
        <v>17688.139770507813</v>
      </c>
    </row>
    <row r="133" spans="1:11" ht="14.45" customHeight="1" x14ac:dyDescent="0.2">
      <c r="A133" s="592" t="s">
        <v>536</v>
      </c>
      <c r="B133" s="593" t="s">
        <v>537</v>
      </c>
      <c r="C133" s="596" t="s">
        <v>543</v>
      </c>
      <c r="D133" s="624" t="s">
        <v>544</v>
      </c>
      <c r="E133" s="596" t="s">
        <v>938</v>
      </c>
      <c r="F133" s="624" t="s">
        <v>939</v>
      </c>
      <c r="G133" s="596" t="s">
        <v>1185</v>
      </c>
      <c r="H133" s="596" t="s">
        <v>1186</v>
      </c>
      <c r="I133" s="610">
        <v>1144.25</v>
      </c>
      <c r="J133" s="610">
        <v>5</v>
      </c>
      <c r="K133" s="611">
        <v>5721.25</v>
      </c>
    </row>
    <row r="134" spans="1:11" ht="14.45" customHeight="1" x14ac:dyDescent="0.2">
      <c r="A134" s="592" t="s">
        <v>536</v>
      </c>
      <c r="B134" s="593" t="s">
        <v>537</v>
      </c>
      <c r="C134" s="596" t="s">
        <v>543</v>
      </c>
      <c r="D134" s="624" t="s">
        <v>544</v>
      </c>
      <c r="E134" s="596" t="s">
        <v>938</v>
      </c>
      <c r="F134" s="624" t="s">
        <v>939</v>
      </c>
      <c r="G134" s="596" t="s">
        <v>1187</v>
      </c>
      <c r="H134" s="596" t="s">
        <v>1188</v>
      </c>
      <c r="I134" s="610">
        <v>1065.3287048339844</v>
      </c>
      <c r="J134" s="610">
        <v>20</v>
      </c>
      <c r="K134" s="611">
        <v>21306.52978515625</v>
      </c>
    </row>
    <row r="135" spans="1:11" ht="14.45" customHeight="1" x14ac:dyDescent="0.2">
      <c r="A135" s="592" t="s">
        <v>536</v>
      </c>
      <c r="B135" s="593" t="s">
        <v>537</v>
      </c>
      <c r="C135" s="596" t="s">
        <v>543</v>
      </c>
      <c r="D135" s="624" t="s">
        <v>544</v>
      </c>
      <c r="E135" s="596" t="s">
        <v>938</v>
      </c>
      <c r="F135" s="624" t="s">
        <v>939</v>
      </c>
      <c r="G135" s="596" t="s">
        <v>1189</v>
      </c>
      <c r="H135" s="596" t="s">
        <v>1190</v>
      </c>
      <c r="I135" s="610">
        <v>827.07000732421875</v>
      </c>
      <c r="J135" s="610">
        <v>20</v>
      </c>
      <c r="K135" s="611">
        <v>16541.399780273438</v>
      </c>
    </row>
    <row r="136" spans="1:11" ht="14.45" customHeight="1" x14ac:dyDescent="0.2">
      <c r="A136" s="592" t="s">
        <v>536</v>
      </c>
      <c r="B136" s="593" t="s">
        <v>537</v>
      </c>
      <c r="C136" s="596" t="s">
        <v>543</v>
      </c>
      <c r="D136" s="624" t="s">
        <v>544</v>
      </c>
      <c r="E136" s="596" t="s">
        <v>938</v>
      </c>
      <c r="F136" s="624" t="s">
        <v>939</v>
      </c>
      <c r="G136" s="596" t="s">
        <v>1191</v>
      </c>
      <c r="H136" s="596" t="s">
        <v>1192</v>
      </c>
      <c r="I136" s="610">
        <v>807.29998779296875</v>
      </c>
      <c r="J136" s="610">
        <v>2</v>
      </c>
      <c r="K136" s="611">
        <v>1614.5999755859375</v>
      </c>
    </row>
    <row r="137" spans="1:11" ht="14.45" customHeight="1" x14ac:dyDescent="0.2">
      <c r="A137" s="592" t="s">
        <v>536</v>
      </c>
      <c r="B137" s="593" t="s">
        <v>537</v>
      </c>
      <c r="C137" s="596" t="s">
        <v>543</v>
      </c>
      <c r="D137" s="624" t="s">
        <v>544</v>
      </c>
      <c r="E137" s="596" t="s">
        <v>938</v>
      </c>
      <c r="F137" s="624" t="s">
        <v>939</v>
      </c>
      <c r="G137" s="596" t="s">
        <v>1193</v>
      </c>
      <c r="H137" s="596" t="s">
        <v>1194</v>
      </c>
      <c r="I137" s="610">
        <v>6348</v>
      </c>
      <c r="J137" s="610">
        <v>2</v>
      </c>
      <c r="K137" s="611">
        <v>12696</v>
      </c>
    </row>
    <row r="138" spans="1:11" ht="14.45" customHeight="1" x14ac:dyDescent="0.2">
      <c r="A138" s="592" t="s">
        <v>536</v>
      </c>
      <c r="B138" s="593" t="s">
        <v>537</v>
      </c>
      <c r="C138" s="596" t="s">
        <v>543</v>
      </c>
      <c r="D138" s="624" t="s">
        <v>544</v>
      </c>
      <c r="E138" s="596" t="s">
        <v>938</v>
      </c>
      <c r="F138" s="624" t="s">
        <v>939</v>
      </c>
      <c r="G138" s="596" t="s">
        <v>1195</v>
      </c>
      <c r="H138" s="596" t="s">
        <v>1196</v>
      </c>
      <c r="I138" s="610">
        <v>12420</v>
      </c>
      <c r="J138" s="610">
        <v>2</v>
      </c>
      <c r="K138" s="611">
        <v>24840</v>
      </c>
    </row>
    <row r="139" spans="1:11" ht="14.45" customHeight="1" x14ac:dyDescent="0.2">
      <c r="A139" s="592" t="s">
        <v>536</v>
      </c>
      <c r="B139" s="593" t="s">
        <v>537</v>
      </c>
      <c r="C139" s="596" t="s">
        <v>543</v>
      </c>
      <c r="D139" s="624" t="s">
        <v>544</v>
      </c>
      <c r="E139" s="596" t="s">
        <v>938</v>
      </c>
      <c r="F139" s="624" t="s">
        <v>939</v>
      </c>
      <c r="G139" s="596" t="s">
        <v>1197</v>
      </c>
      <c r="H139" s="596" t="s">
        <v>1198</v>
      </c>
      <c r="I139" s="610">
        <v>2921</v>
      </c>
      <c r="J139" s="610">
        <v>1</v>
      </c>
      <c r="K139" s="611">
        <v>2921</v>
      </c>
    </row>
    <row r="140" spans="1:11" ht="14.45" customHeight="1" x14ac:dyDescent="0.2">
      <c r="A140" s="592" t="s">
        <v>536</v>
      </c>
      <c r="B140" s="593" t="s">
        <v>537</v>
      </c>
      <c r="C140" s="596" t="s">
        <v>543</v>
      </c>
      <c r="D140" s="624" t="s">
        <v>544</v>
      </c>
      <c r="E140" s="596" t="s">
        <v>938</v>
      </c>
      <c r="F140" s="624" t="s">
        <v>939</v>
      </c>
      <c r="G140" s="596" t="s">
        <v>1199</v>
      </c>
      <c r="H140" s="596" t="s">
        <v>1200</v>
      </c>
      <c r="I140" s="610">
        <v>2587.5</v>
      </c>
      <c r="J140" s="610">
        <v>1</v>
      </c>
      <c r="K140" s="611">
        <v>2587.5</v>
      </c>
    </row>
    <row r="141" spans="1:11" ht="14.45" customHeight="1" x14ac:dyDescent="0.2">
      <c r="A141" s="592" t="s">
        <v>536</v>
      </c>
      <c r="B141" s="593" t="s">
        <v>537</v>
      </c>
      <c r="C141" s="596" t="s">
        <v>543</v>
      </c>
      <c r="D141" s="624" t="s">
        <v>544</v>
      </c>
      <c r="E141" s="596" t="s">
        <v>938</v>
      </c>
      <c r="F141" s="624" t="s">
        <v>939</v>
      </c>
      <c r="G141" s="596" t="s">
        <v>1201</v>
      </c>
      <c r="H141" s="596" t="s">
        <v>1202</v>
      </c>
      <c r="I141" s="610">
        <v>322</v>
      </c>
      <c r="J141" s="610">
        <v>5</v>
      </c>
      <c r="K141" s="611">
        <v>1610</v>
      </c>
    </row>
    <row r="142" spans="1:11" ht="14.45" customHeight="1" x14ac:dyDescent="0.2">
      <c r="A142" s="592" t="s">
        <v>536</v>
      </c>
      <c r="B142" s="593" t="s">
        <v>537</v>
      </c>
      <c r="C142" s="596" t="s">
        <v>543</v>
      </c>
      <c r="D142" s="624" t="s">
        <v>544</v>
      </c>
      <c r="E142" s="596" t="s">
        <v>938</v>
      </c>
      <c r="F142" s="624" t="s">
        <v>939</v>
      </c>
      <c r="G142" s="596" t="s">
        <v>1203</v>
      </c>
      <c r="H142" s="596" t="s">
        <v>1204</v>
      </c>
      <c r="I142" s="610">
        <v>2359.5</v>
      </c>
      <c r="J142" s="610">
        <v>8</v>
      </c>
      <c r="K142" s="611">
        <v>18876</v>
      </c>
    </row>
    <row r="143" spans="1:11" ht="14.45" customHeight="1" x14ac:dyDescent="0.2">
      <c r="A143" s="592" t="s">
        <v>536</v>
      </c>
      <c r="B143" s="593" t="s">
        <v>537</v>
      </c>
      <c r="C143" s="596" t="s">
        <v>543</v>
      </c>
      <c r="D143" s="624" t="s">
        <v>544</v>
      </c>
      <c r="E143" s="596" t="s">
        <v>938</v>
      </c>
      <c r="F143" s="624" t="s">
        <v>939</v>
      </c>
      <c r="G143" s="596" t="s">
        <v>1205</v>
      </c>
      <c r="H143" s="596" t="s">
        <v>1206</v>
      </c>
      <c r="I143" s="610">
        <v>126.99023355554262</v>
      </c>
      <c r="J143" s="610">
        <v>12</v>
      </c>
      <c r="K143" s="611">
        <v>1523.8828026665115</v>
      </c>
    </row>
    <row r="144" spans="1:11" ht="14.45" customHeight="1" x14ac:dyDescent="0.2">
      <c r="A144" s="592" t="s">
        <v>536</v>
      </c>
      <c r="B144" s="593" t="s">
        <v>537</v>
      </c>
      <c r="C144" s="596" t="s">
        <v>543</v>
      </c>
      <c r="D144" s="624" t="s">
        <v>544</v>
      </c>
      <c r="E144" s="596" t="s">
        <v>938</v>
      </c>
      <c r="F144" s="624" t="s">
        <v>939</v>
      </c>
      <c r="G144" s="596" t="s">
        <v>1207</v>
      </c>
      <c r="H144" s="596" t="s">
        <v>1208</v>
      </c>
      <c r="I144" s="610">
        <v>563.8599853515625</v>
      </c>
      <c r="J144" s="610">
        <v>1</v>
      </c>
      <c r="K144" s="611">
        <v>563.8599853515625</v>
      </c>
    </row>
    <row r="145" spans="1:11" ht="14.45" customHeight="1" x14ac:dyDescent="0.2">
      <c r="A145" s="592" t="s">
        <v>536</v>
      </c>
      <c r="B145" s="593" t="s">
        <v>537</v>
      </c>
      <c r="C145" s="596" t="s">
        <v>543</v>
      </c>
      <c r="D145" s="624" t="s">
        <v>544</v>
      </c>
      <c r="E145" s="596" t="s">
        <v>938</v>
      </c>
      <c r="F145" s="624" t="s">
        <v>939</v>
      </c>
      <c r="G145" s="596" t="s">
        <v>1209</v>
      </c>
      <c r="H145" s="596" t="s">
        <v>1210</v>
      </c>
      <c r="I145" s="610">
        <v>675.23109944661462</v>
      </c>
      <c r="J145" s="610">
        <v>6</v>
      </c>
      <c r="K145" s="611">
        <v>4051.5399780273438</v>
      </c>
    </row>
    <row r="146" spans="1:11" ht="14.45" customHeight="1" x14ac:dyDescent="0.2">
      <c r="A146" s="592" t="s">
        <v>536</v>
      </c>
      <c r="B146" s="593" t="s">
        <v>537</v>
      </c>
      <c r="C146" s="596" t="s">
        <v>543</v>
      </c>
      <c r="D146" s="624" t="s">
        <v>544</v>
      </c>
      <c r="E146" s="596" t="s">
        <v>938</v>
      </c>
      <c r="F146" s="624" t="s">
        <v>939</v>
      </c>
      <c r="G146" s="596" t="s">
        <v>1211</v>
      </c>
      <c r="H146" s="596" t="s">
        <v>1212</v>
      </c>
      <c r="I146" s="610">
        <v>1437.5</v>
      </c>
      <c r="J146" s="610">
        <v>1</v>
      </c>
      <c r="K146" s="611">
        <v>1437.5</v>
      </c>
    </row>
    <row r="147" spans="1:11" ht="14.45" customHeight="1" x14ac:dyDescent="0.2">
      <c r="A147" s="592" t="s">
        <v>536</v>
      </c>
      <c r="B147" s="593" t="s">
        <v>537</v>
      </c>
      <c r="C147" s="596" t="s">
        <v>543</v>
      </c>
      <c r="D147" s="624" t="s">
        <v>544</v>
      </c>
      <c r="E147" s="596" t="s">
        <v>938</v>
      </c>
      <c r="F147" s="624" t="s">
        <v>939</v>
      </c>
      <c r="G147" s="596" t="s">
        <v>1213</v>
      </c>
      <c r="H147" s="596" t="s">
        <v>1214</v>
      </c>
      <c r="I147" s="610">
        <v>2553.0166829427085</v>
      </c>
      <c r="J147" s="610">
        <v>12</v>
      </c>
      <c r="K147" s="611">
        <v>30636.2001953125</v>
      </c>
    </row>
    <row r="148" spans="1:11" ht="14.45" customHeight="1" x14ac:dyDescent="0.2">
      <c r="A148" s="592" t="s">
        <v>536</v>
      </c>
      <c r="B148" s="593" t="s">
        <v>537</v>
      </c>
      <c r="C148" s="596" t="s">
        <v>543</v>
      </c>
      <c r="D148" s="624" t="s">
        <v>544</v>
      </c>
      <c r="E148" s="596" t="s">
        <v>938</v>
      </c>
      <c r="F148" s="624" t="s">
        <v>939</v>
      </c>
      <c r="G148" s="596" t="s">
        <v>1215</v>
      </c>
      <c r="H148" s="596" t="s">
        <v>1216</v>
      </c>
      <c r="I148" s="610">
        <v>2123.4725341796875</v>
      </c>
      <c r="J148" s="610">
        <v>3</v>
      </c>
      <c r="K148" s="611">
        <v>6370.340087890625</v>
      </c>
    </row>
    <row r="149" spans="1:11" ht="14.45" customHeight="1" x14ac:dyDescent="0.2">
      <c r="A149" s="592" t="s">
        <v>536</v>
      </c>
      <c r="B149" s="593" t="s">
        <v>537</v>
      </c>
      <c r="C149" s="596" t="s">
        <v>543</v>
      </c>
      <c r="D149" s="624" t="s">
        <v>544</v>
      </c>
      <c r="E149" s="596" t="s">
        <v>938</v>
      </c>
      <c r="F149" s="624" t="s">
        <v>939</v>
      </c>
      <c r="G149" s="596" t="s">
        <v>1217</v>
      </c>
      <c r="H149" s="596" t="s">
        <v>1218</v>
      </c>
      <c r="I149" s="610">
        <v>1352.4000244140625</v>
      </c>
      <c r="J149" s="610">
        <v>52</v>
      </c>
      <c r="K149" s="611">
        <v>70324.80029296875</v>
      </c>
    </row>
    <row r="150" spans="1:11" ht="14.45" customHeight="1" x14ac:dyDescent="0.2">
      <c r="A150" s="592" t="s">
        <v>536</v>
      </c>
      <c r="B150" s="593" t="s">
        <v>537</v>
      </c>
      <c r="C150" s="596" t="s">
        <v>543</v>
      </c>
      <c r="D150" s="624" t="s">
        <v>544</v>
      </c>
      <c r="E150" s="596" t="s">
        <v>938</v>
      </c>
      <c r="F150" s="624" t="s">
        <v>939</v>
      </c>
      <c r="G150" s="596" t="s">
        <v>1219</v>
      </c>
      <c r="H150" s="596" t="s">
        <v>1220</v>
      </c>
      <c r="I150" s="610">
        <v>1454.52001953125</v>
      </c>
      <c r="J150" s="610">
        <v>102</v>
      </c>
      <c r="K150" s="611">
        <v>148361.04248046875</v>
      </c>
    </row>
    <row r="151" spans="1:11" ht="14.45" customHeight="1" x14ac:dyDescent="0.2">
      <c r="A151" s="592" t="s">
        <v>536</v>
      </c>
      <c r="B151" s="593" t="s">
        <v>537</v>
      </c>
      <c r="C151" s="596" t="s">
        <v>543</v>
      </c>
      <c r="D151" s="624" t="s">
        <v>544</v>
      </c>
      <c r="E151" s="596" t="s">
        <v>938</v>
      </c>
      <c r="F151" s="624" t="s">
        <v>939</v>
      </c>
      <c r="G151" s="596" t="s">
        <v>1221</v>
      </c>
      <c r="H151" s="596" t="s">
        <v>1222</v>
      </c>
      <c r="I151" s="610">
        <v>6877.919921875</v>
      </c>
      <c r="J151" s="610">
        <v>8</v>
      </c>
      <c r="K151" s="611">
        <v>55023.359375</v>
      </c>
    </row>
    <row r="152" spans="1:11" ht="14.45" customHeight="1" x14ac:dyDescent="0.2">
      <c r="A152" s="592" t="s">
        <v>536</v>
      </c>
      <c r="B152" s="593" t="s">
        <v>537</v>
      </c>
      <c r="C152" s="596" t="s">
        <v>543</v>
      </c>
      <c r="D152" s="624" t="s">
        <v>544</v>
      </c>
      <c r="E152" s="596" t="s">
        <v>938</v>
      </c>
      <c r="F152" s="624" t="s">
        <v>939</v>
      </c>
      <c r="G152" s="596" t="s">
        <v>1223</v>
      </c>
      <c r="H152" s="596" t="s">
        <v>1224</v>
      </c>
      <c r="I152" s="610">
        <v>297.66250610351563</v>
      </c>
      <c r="J152" s="610">
        <v>7</v>
      </c>
      <c r="K152" s="611">
        <v>2083.6300659179688</v>
      </c>
    </row>
    <row r="153" spans="1:11" ht="14.45" customHeight="1" x14ac:dyDescent="0.2">
      <c r="A153" s="592" t="s">
        <v>536</v>
      </c>
      <c r="B153" s="593" t="s">
        <v>537</v>
      </c>
      <c r="C153" s="596" t="s">
        <v>543</v>
      </c>
      <c r="D153" s="624" t="s">
        <v>544</v>
      </c>
      <c r="E153" s="596" t="s">
        <v>938</v>
      </c>
      <c r="F153" s="624" t="s">
        <v>939</v>
      </c>
      <c r="G153" s="596" t="s">
        <v>1223</v>
      </c>
      <c r="H153" s="596" t="s">
        <v>1225</v>
      </c>
      <c r="I153" s="610">
        <v>297.61125183105469</v>
      </c>
      <c r="J153" s="610">
        <v>6</v>
      </c>
      <c r="K153" s="611">
        <v>1785.8900146484375</v>
      </c>
    </row>
    <row r="154" spans="1:11" ht="14.45" customHeight="1" x14ac:dyDescent="0.2">
      <c r="A154" s="592" t="s">
        <v>536</v>
      </c>
      <c r="B154" s="593" t="s">
        <v>537</v>
      </c>
      <c r="C154" s="596" t="s">
        <v>543</v>
      </c>
      <c r="D154" s="624" t="s">
        <v>544</v>
      </c>
      <c r="E154" s="596" t="s">
        <v>938</v>
      </c>
      <c r="F154" s="624" t="s">
        <v>939</v>
      </c>
      <c r="G154" s="596" t="s">
        <v>1226</v>
      </c>
      <c r="H154" s="596" t="s">
        <v>1227</v>
      </c>
      <c r="I154" s="610">
        <v>1909</v>
      </c>
      <c r="J154" s="610">
        <v>2</v>
      </c>
      <c r="K154" s="611">
        <v>3818</v>
      </c>
    </row>
    <row r="155" spans="1:11" ht="14.45" customHeight="1" x14ac:dyDescent="0.2">
      <c r="A155" s="592" t="s">
        <v>536</v>
      </c>
      <c r="B155" s="593" t="s">
        <v>537</v>
      </c>
      <c r="C155" s="596" t="s">
        <v>543</v>
      </c>
      <c r="D155" s="624" t="s">
        <v>544</v>
      </c>
      <c r="E155" s="596" t="s">
        <v>938</v>
      </c>
      <c r="F155" s="624" t="s">
        <v>939</v>
      </c>
      <c r="G155" s="596" t="s">
        <v>1228</v>
      </c>
      <c r="H155" s="596" t="s">
        <v>1229</v>
      </c>
      <c r="I155" s="610">
        <v>552</v>
      </c>
      <c r="J155" s="610">
        <v>4</v>
      </c>
      <c r="K155" s="611">
        <v>2208</v>
      </c>
    </row>
    <row r="156" spans="1:11" ht="14.45" customHeight="1" x14ac:dyDescent="0.2">
      <c r="A156" s="592" t="s">
        <v>536</v>
      </c>
      <c r="B156" s="593" t="s">
        <v>537</v>
      </c>
      <c r="C156" s="596" t="s">
        <v>543</v>
      </c>
      <c r="D156" s="624" t="s">
        <v>544</v>
      </c>
      <c r="E156" s="596" t="s">
        <v>938</v>
      </c>
      <c r="F156" s="624" t="s">
        <v>939</v>
      </c>
      <c r="G156" s="596" t="s">
        <v>1230</v>
      </c>
      <c r="H156" s="596" t="s">
        <v>1231</v>
      </c>
      <c r="I156" s="610">
        <v>5520</v>
      </c>
      <c r="J156" s="610">
        <v>3</v>
      </c>
      <c r="K156" s="611">
        <v>16560</v>
      </c>
    </row>
    <row r="157" spans="1:11" ht="14.45" customHeight="1" x14ac:dyDescent="0.2">
      <c r="A157" s="592" t="s">
        <v>536</v>
      </c>
      <c r="B157" s="593" t="s">
        <v>537</v>
      </c>
      <c r="C157" s="596" t="s">
        <v>543</v>
      </c>
      <c r="D157" s="624" t="s">
        <v>544</v>
      </c>
      <c r="E157" s="596" t="s">
        <v>938</v>
      </c>
      <c r="F157" s="624" t="s">
        <v>939</v>
      </c>
      <c r="G157" s="596" t="s">
        <v>1232</v>
      </c>
      <c r="H157" s="596" t="s">
        <v>1233</v>
      </c>
      <c r="I157" s="610">
        <v>1437.5</v>
      </c>
      <c r="J157" s="610">
        <v>1</v>
      </c>
      <c r="K157" s="611">
        <v>1437.5</v>
      </c>
    </row>
    <row r="158" spans="1:11" ht="14.45" customHeight="1" x14ac:dyDescent="0.2">
      <c r="A158" s="592" t="s">
        <v>536</v>
      </c>
      <c r="B158" s="593" t="s">
        <v>537</v>
      </c>
      <c r="C158" s="596" t="s">
        <v>543</v>
      </c>
      <c r="D158" s="624" t="s">
        <v>544</v>
      </c>
      <c r="E158" s="596" t="s">
        <v>938</v>
      </c>
      <c r="F158" s="624" t="s">
        <v>939</v>
      </c>
      <c r="G158" s="596" t="s">
        <v>1234</v>
      </c>
      <c r="H158" s="596" t="s">
        <v>1235</v>
      </c>
      <c r="I158" s="610">
        <v>1437.5</v>
      </c>
      <c r="J158" s="610">
        <v>24</v>
      </c>
      <c r="K158" s="611">
        <v>34500</v>
      </c>
    </row>
    <row r="159" spans="1:11" ht="14.45" customHeight="1" x14ac:dyDescent="0.2">
      <c r="A159" s="592" t="s">
        <v>536</v>
      </c>
      <c r="B159" s="593" t="s">
        <v>537</v>
      </c>
      <c r="C159" s="596" t="s">
        <v>543</v>
      </c>
      <c r="D159" s="624" t="s">
        <v>544</v>
      </c>
      <c r="E159" s="596" t="s">
        <v>938</v>
      </c>
      <c r="F159" s="624" t="s">
        <v>939</v>
      </c>
      <c r="G159" s="596" t="s">
        <v>1236</v>
      </c>
      <c r="H159" s="596" t="s">
        <v>1237</v>
      </c>
      <c r="I159" s="610">
        <v>378.72000122070313</v>
      </c>
      <c r="J159" s="610">
        <v>1</v>
      </c>
      <c r="K159" s="611">
        <v>378.72000122070313</v>
      </c>
    </row>
    <row r="160" spans="1:11" ht="14.45" customHeight="1" x14ac:dyDescent="0.2">
      <c r="A160" s="592" t="s">
        <v>536</v>
      </c>
      <c r="B160" s="593" t="s">
        <v>537</v>
      </c>
      <c r="C160" s="596" t="s">
        <v>543</v>
      </c>
      <c r="D160" s="624" t="s">
        <v>544</v>
      </c>
      <c r="E160" s="596" t="s">
        <v>938</v>
      </c>
      <c r="F160" s="624" t="s">
        <v>939</v>
      </c>
      <c r="G160" s="596" t="s">
        <v>1238</v>
      </c>
      <c r="H160" s="596" t="s">
        <v>1239</v>
      </c>
      <c r="I160" s="610">
        <v>1254.530029296875</v>
      </c>
      <c r="J160" s="610">
        <v>60</v>
      </c>
      <c r="K160" s="611">
        <v>75271.6796875</v>
      </c>
    </row>
    <row r="161" spans="1:11" ht="14.45" customHeight="1" x14ac:dyDescent="0.2">
      <c r="A161" s="592" t="s">
        <v>536</v>
      </c>
      <c r="B161" s="593" t="s">
        <v>537</v>
      </c>
      <c r="C161" s="596" t="s">
        <v>543</v>
      </c>
      <c r="D161" s="624" t="s">
        <v>544</v>
      </c>
      <c r="E161" s="596" t="s">
        <v>938</v>
      </c>
      <c r="F161" s="624" t="s">
        <v>939</v>
      </c>
      <c r="G161" s="596" t="s">
        <v>1240</v>
      </c>
      <c r="H161" s="596" t="s">
        <v>1241</v>
      </c>
      <c r="I161" s="610">
        <v>1254.530029296875</v>
      </c>
      <c r="J161" s="610">
        <v>10</v>
      </c>
      <c r="K161" s="611">
        <v>12545.2900390625</v>
      </c>
    </row>
    <row r="162" spans="1:11" ht="14.45" customHeight="1" x14ac:dyDescent="0.2">
      <c r="A162" s="592" t="s">
        <v>536</v>
      </c>
      <c r="B162" s="593" t="s">
        <v>537</v>
      </c>
      <c r="C162" s="596" t="s">
        <v>543</v>
      </c>
      <c r="D162" s="624" t="s">
        <v>544</v>
      </c>
      <c r="E162" s="596" t="s">
        <v>938</v>
      </c>
      <c r="F162" s="624" t="s">
        <v>939</v>
      </c>
      <c r="G162" s="596" t="s">
        <v>1238</v>
      </c>
      <c r="H162" s="596" t="s">
        <v>1242</v>
      </c>
      <c r="I162" s="610">
        <v>1254.530029296875</v>
      </c>
      <c r="J162" s="610">
        <v>115</v>
      </c>
      <c r="K162" s="611">
        <v>144270.7177734375</v>
      </c>
    </row>
    <row r="163" spans="1:11" ht="14.45" customHeight="1" x14ac:dyDescent="0.2">
      <c r="A163" s="592" t="s">
        <v>536</v>
      </c>
      <c r="B163" s="593" t="s">
        <v>537</v>
      </c>
      <c r="C163" s="596" t="s">
        <v>543</v>
      </c>
      <c r="D163" s="624" t="s">
        <v>544</v>
      </c>
      <c r="E163" s="596" t="s">
        <v>938</v>
      </c>
      <c r="F163" s="624" t="s">
        <v>939</v>
      </c>
      <c r="G163" s="596" t="s">
        <v>1240</v>
      </c>
      <c r="H163" s="596" t="s">
        <v>1243</v>
      </c>
      <c r="I163" s="610">
        <v>1254.530029296875</v>
      </c>
      <c r="J163" s="610">
        <v>2</v>
      </c>
      <c r="K163" s="611">
        <v>2509.06005859375</v>
      </c>
    </row>
    <row r="164" spans="1:11" ht="14.45" customHeight="1" x14ac:dyDescent="0.2">
      <c r="A164" s="592" t="s">
        <v>536</v>
      </c>
      <c r="B164" s="593" t="s">
        <v>537</v>
      </c>
      <c r="C164" s="596" t="s">
        <v>543</v>
      </c>
      <c r="D164" s="624" t="s">
        <v>544</v>
      </c>
      <c r="E164" s="596" t="s">
        <v>938</v>
      </c>
      <c r="F164" s="624" t="s">
        <v>939</v>
      </c>
      <c r="G164" s="596" t="s">
        <v>1244</v>
      </c>
      <c r="H164" s="596" t="s">
        <v>1245</v>
      </c>
      <c r="I164" s="610">
        <v>84.699996948242188</v>
      </c>
      <c r="J164" s="610">
        <v>10</v>
      </c>
      <c r="K164" s="611">
        <v>847</v>
      </c>
    </row>
    <row r="165" spans="1:11" ht="14.45" customHeight="1" x14ac:dyDescent="0.2">
      <c r="A165" s="592" t="s">
        <v>536</v>
      </c>
      <c r="B165" s="593" t="s">
        <v>537</v>
      </c>
      <c r="C165" s="596" t="s">
        <v>543</v>
      </c>
      <c r="D165" s="624" t="s">
        <v>544</v>
      </c>
      <c r="E165" s="596" t="s">
        <v>938</v>
      </c>
      <c r="F165" s="624" t="s">
        <v>939</v>
      </c>
      <c r="G165" s="596" t="s">
        <v>1246</v>
      </c>
      <c r="H165" s="596" t="s">
        <v>1247</v>
      </c>
      <c r="I165" s="610">
        <v>108.90000152587891</v>
      </c>
      <c r="J165" s="610">
        <v>10</v>
      </c>
      <c r="K165" s="611">
        <v>1089</v>
      </c>
    </row>
    <row r="166" spans="1:11" ht="14.45" customHeight="1" x14ac:dyDescent="0.2">
      <c r="A166" s="592" t="s">
        <v>536</v>
      </c>
      <c r="B166" s="593" t="s">
        <v>537</v>
      </c>
      <c r="C166" s="596" t="s">
        <v>543</v>
      </c>
      <c r="D166" s="624" t="s">
        <v>544</v>
      </c>
      <c r="E166" s="596" t="s">
        <v>938</v>
      </c>
      <c r="F166" s="624" t="s">
        <v>939</v>
      </c>
      <c r="G166" s="596" t="s">
        <v>1248</v>
      </c>
      <c r="H166" s="596" t="s">
        <v>1249</v>
      </c>
      <c r="I166" s="610">
        <v>1400.3800048828125</v>
      </c>
      <c r="J166" s="610">
        <v>12</v>
      </c>
      <c r="K166" s="611">
        <v>16804.56005859375</v>
      </c>
    </row>
    <row r="167" spans="1:11" ht="14.45" customHeight="1" x14ac:dyDescent="0.2">
      <c r="A167" s="592" t="s">
        <v>536</v>
      </c>
      <c r="B167" s="593" t="s">
        <v>537</v>
      </c>
      <c r="C167" s="596" t="s">
        <v>543</v>
      </c>
      <c r="D167" s="624" t="s">
        <v>544</v>
      </c>
      <c r="E167" s="596" t="s">
        <v>938</v>
      </c>
      <c r="F167" s="624" t="s">
        <v>939</v>
      </c>
      <c r="G167" s="596" t="s">
        <v>1250</v>
      </c>
      <c r="H167" s="596" t="s">
        <v>1251</v>
      </c>
      <c r="I167" s="610">
        <v>1582.3499755859375</v>
      </c>
      <c r="J167" s="610">
        <v>12</v>
      </c>
      <c r="K167" s="611">
        <v>18988.19970703125</v>
      </c>
    </row>
    <row r="168" spans="1:11" ht="14.45" customHeight="1" x14ac:dyDescent="0.2">
      <c r="A168" s="592" t="s">
        <v>536</v>
      </c>
      <c r="B168" s="593" t="s">
        <v>537</v>
      </c>
      <c r="C168" s="596" t="s">
        <v>543</v>
      </c>
      <c r="D168" s="624" t="s">
        <v>544</v>
      </c>
      <c r="E168" s="596" t="s">
        <v>938</v>
      </c>
      <c r="F168" s="624" t="s">
        <v>939</v>
      </c>
      <c r="G168" s="596" t="s">
        <v>1252</v>
      </c>
      <c r="H168" s="596" t="s">
        <v>1253</v>
      </c>
      <c r="I168" s="610">
        <v>1974.5550130208333</v>
      </c>
      <c r="J168" s="610">
        <v>5</v>
      </c>
      <c r="K168" s="611">
        <v>9872.780029296875</v>
      </c>
    </row>
    <row r="169" spans="1:11" ht="14.45" customHeight="1" x14ac:dyDescent="0.2">
      <c r="A169" s="592" t="s">
        <v>536</v>
      </c>
      <c r="B169" s="593" t="s">
        <v>537</v>
      </c>
      <c r="C169" s="596" t="s">
        <v>543</v>
      </c>
      <c r="D169" s="624" t="s">
        <v>544</v>
      </c>
      <c r="E169" s="596" t="s">
        <v>938</v>
      </c>
      <c r="F169" s="624" t="s">
        <v>939</v>
      </c>
      <c r="G169" s="596" t="s">
        <v>1254</v>
      </c>
      <c r="H169" s="596" t="s">
        <v>1255</v>
      </c>
      <c r="I169" s="610">
        <v>2076.9036865234375</v>
      </c>
      <c r="J169" s="610">
        <v>5</v>
      </c>
      <c r="K169" s="611">
        <v>10384.52978515625</v>
      </c>
    </row>
    <row r="170" spans="1:11" ht="14.45" customHeight="1" x14ac:dyDescent="0.2">
      <c r="A170" s="592" t="s">
        <v>536</v>
      </c>
      <c r="B170" s="593" t="s">
        <v>537</v>
      </c>
      <c r="C170" s="596" t="s">
        <v>543</v>
      </c>
      <c r="D170" s="624" t="s">
        <v>544</v>
      </c>
      <c r="E170" s="596" t="s">
        <v>938</v>
      </c>
      <c r="F170" s="624" t="s">
        <v>939</v>
      </c>
      <c r="G170" s="596" t="s">
        <v>1256</v>
      </c>
      <c r="H170" s="596" t="s">
        <v>1257</v>
      </c>
      <c r="I170" s="610">
        <v>1974.55302734375</v>
      </c>
      <c r="J170" s="610">
        <v>8</v>
      </c>
      <c r="K170" s="611">
        <v>15796.43017578125</v>
      </c>
    </row>
    <row r="171" spans="1:11" ht="14.45" customHeight="1" x14ac:dyDescent="0.2">
      <c r="A171" s="592" t="s">
        <v>536</v>
      </c>
      <c r="B171" s="593" t="s">
        <v>537</v>
      </c>
      <c r="C171" s="596" t="s">
        <v>543</v>
      </c>
      <c r="D171" s="624" t="s">
        <v>544</v>
      </c>
      <c r="E171" s="596" t="s">
        <v>938</v>
      </c>
      <c r="F171" s="624" t="s">
        <v>939</v>
      </c>
      <c r="G171" s="596" t="s">
        <v>1258</v>
      </c>
      <c r="H171" s="596" t="s">
        <v>1259</v>
      </c>
      <c r="I171" s="610">
        <v>2509.06005859375</v>
      </c>
      <c r="J171" s="610">
        <v>35</v>
      </c>
      <c r="K171" s="611">
        <v>87816.96142578125</v>
      </c>
    </row>
    <row r="172" spans="1:11" ht="14.45" customHeight="1" x14ac:dyDescent="0.2">
      <c r="A172" s="592" t="s">
        <v>536</v>
      </c>
      <c r="B172" s="593" t="s">
        <v>537</v>
      </c>
      <c r="C172" s="596" t="s">
        <v>543</v>
      </c>
      <c r="D172" s="624" t="s">
        <v>544</v>
      </c>
      <c r="E172" s="596" t="s">
        <v>938</v>
      </c>
      <c r="F172" s="624" t="s">
        <v>939</v>
      </c>
      <c r="G172" s="596" t="s">
        <v>1260</v>
      </c>
      <c r="H172" s="596" t="s">
        <v>1261</v>
      </c>
      <c r="I172" s="610">
        <v>414</v>
      </c>
      <c r="J172" s="610">
        <v>10</v>
      </c>
      <c r="K172" s="611">
        <v>4140</v>
      </c>
    </row>
    <row r="173" spans="1:11" ht="14.45" customHeight="1" x14ac:dyDescent="0.2">
      <c r="A173" s="592" t="s">
        <v>536</v>
      </c>
      <c r="B173" s="593" t="s">
        <v>537</v>
      </c>
      <c r="C173" s="596" t="s">
        <v>543</v>
      </c>
      <c r="D173" s="624" t="s">
        <v>544</v>
      </c>
      <c r="E173" s="596" t="s">
        <v>1262</v>
      </c>
      <c r="F173" s="624" t="s">
        <v>1263</v>
      </c>
      <c r="G173" s="596" t="s">
        <v>1264</v>
      </c>
      <c r="H173" s="596" t="s">
        <v>1265</v>
      </c>
      <c r="I173" s="610">
        <v>6.6399998664855957</v>
      </c>
      <c r="J173" s="610">
        <v>1200</v>
      </c>
      <c r="K173" s="611">
        <v>7971.479736328125</v>
      </c>
    </row>
    <row r="174" spans="1:11" ht="14.45" customHeight="1" x14ac:dyDescent="0.2">
      <c r="A174" s="592" t="s">
        <v>536</v>
      </c>
      <c r="B174" s="593" t="s">
        <v>537</v>
      </c>
      <c r="C174" s="596" t="s">
        <v>543</v>
      </c>
      <c r="D174" s="624" t="s">
        <v>544</v>
      </c>
      <c r="E174" s="596" t="s">
        <v>1262</v>
      </c>
      <c r="F174" s="624" t="s">
        <v>1263</v>
      </c>
      <c r="G174" s="596" t="s">
        <v>1264</v>
      </c>
      <c r="H174" s="596" t="s">
        <v>1266</v>
      </c>
      <c r="I174" s="610">
        <v>7.25</v>
      </c>
      <c r="J174" s="610">
        <v>200</v>
      </c>
      <c r="K174" s="611">
        <v>1449.5799560546875</v>
      </c>
    </row>
    <row r="175" spans="1:11" ht="14.45" customHeight="1" x14ac:dyDescent="0.2">
      <c r="A175" s="592" t="s">
        <v>536</v>
      </c>
      <c r="B175" s="593" t="s">
        <v>537</v>
      </c>
      <c r="C175" s="596" t="s">
        <v>543</v>
      </c>
      <c r="D175" s="624" t="s">
        <v>544</v>
      </c>
      <c r="E175" s="596" t="s">
        <v>1262</v>
      </c>
      <c r="F175" s="624" t="s">
        <v>1263</v>
      </c>
      <c r="G175" s="596" t="s">
        <v>1267</v>
      </c>
      <c r="H175" s="596" t="s">
        <v>1268</v>
      </c>
      <c r="I175" s="610">
        <v>0.26750000566244125</v>
      </c>
      <c r="J175" s="610">
        <v>15000</v>
      </c>
      <c r="K175" s="611">
        <v>4004.4000244140625</v>
      </c>
    </row>
    <row r="176" spans="1:11" ht="14.45" customHeight="1" x14ac:dyDescent="0.2">
      <c r="A176" s="592" t="s">
        <v>536</v>
      </c>
      <c r="B176" s="593" t="s">
        <v>537</v>
      </c>
      <c r="C176" s="596" t="s">
        <v>543</v>
      </c>
      <c r="D176" s="624" t="s">
        <v>544</v>
      </c>
      <c r="E176" s="596" t="s">
        <v>1262</v>
      </c>
      <c r="F176" s="624" t="s">
        <v>1263</v>
      </c>
      <c r="G176" s="596" t="s">
        <v>1269</v>
      </c>
      <c r="H176" s="596" t="s">
        <v>1270</v>
      </c>
      <c r="I176" s="610">
        <v>0.31000000238418579</v>
      </c>
      <c r="J176" s="610">
        <v>1000</v>
      </c>
      <c r="K176" s="611">
        <v>305.3699951171875</v>
      </c>
    </row>
    <row r="177" spans="1:11" ht="14.45" customHeight="1" x14ac:dyDescent="0.2">
      <c r="A177" s="592" t="s">
        <v>536</v>
      </c>
      <c r="B177" s="593" t="s">
        <v>537</v>
      </c>
      <c r="C177" s="596" t="s">
        <v>543</v>
      </c>
      <c r="D177" s="624" t="s">
        <v>544</v>
      </c>
      <c r="E177" s="596" t="s">
        <v>1262</v>
      </c>
      <c r="F177" s="624" t="s">
        <v>1263</v>
      </c>
      <c r="G177" s="596" t="s">
        <v>1271</v>
      </c>
      <c r="H177" s="596" t="s">
        <v>1272</v>
      </c>
      <c r="I177" s="610">
        <v>0.33000001311302185</v>
      </c>
      <c r="J177" s="610">
        <v>3000</v>
      </c>
      <c r="K177" s="611">
        <v>980.10003662109375</v>
      </c>
    </row>
    <row r="178" spans="1:11" ht="14.45" customHeight="1" x14ac:dyDescent="0.2">
      <c r="A178" s="592" t="s">
        <v>536</v>
      </c>
      <c r="B178" s="593" t="s">
        <v>537</v>
      </c>
      <c r="C178" s="596" t="s">
        <v>543</v>
      </c>
      <c r="D178" s="624" t="s">
        <v>544</v>
      </c>
      <c r="E178" s="596" t="s">
        <v>1262</v>
      </c>
      <c r="F178" s="624" t="s">
        <v>1263</v>
      </c>
      <c r="G178" s="596" t="s">
        <v>1273</v>
      </c>
      <c r="H178" s="596" t="s">
        <v>1274</v>
      </c>
      <c r="I178" s="610">
        <v>0.25499999523162842</v>
      </c>
      <c r="J178" s="610">
        <v>1500</v>
      </c>
      <c r="K178" s="611">
        <v>389.34999084472656</v>
      </c>
    </row>
    <row r="179" spans="1:11" ht="14.45" customHeight="1" x14ac:dyDescent="0.2">
      <c r="A179" s="592" t="s">
        <v>536</v>
      </c>
      <c r="B179" s="593" t="s">
        <v>537</v>
      </c>
      <c r="C179" s="596" t="s">
        <v>543</v>
      </c>
      <c r="D179" s="624" t="s">
        <v>544</v>
      </c>
      <c r="E179" s="596" t="s">
        <v>1262</v>
      </c>
      <c r="F179" s="624" t="s">
        <v>1263</v>
      </c>
      <c r="G179" s="596" t="s">
        <v>1271</v>
      </c>
      <c r="H179" s="596" t="s">
        <v>1275</v>
      </c>
      <c r="I179" s="610">
        <v>0.33000001311302185</v>
      </c>
      <c r="J179" s="610">
        <v>4000</v>
      </c>
      <c r="K179" s="611">
        <v>1306.800048828125</v>
      </c>
    </row>
    <row r="180" spans="1:11" ht="14.45" customHeight="1" x14ac:dyDescent="0.2">
      <c r="A180" s="592" t="s">
        <v>536</v>
      </c>
      <c r="B180" s="593" t="s">
        <v>537</v>
      </c>
      <c r="C180" s="596" t="s">
        <v>543</v>
      </c>
      <c r="D180" s="624" t="s">
        <v>544</v>
      </c>
      <c r="E180" s="596" t="s">
        <v>1262</v>
      </c>
      <c r="F180" s="624" t="s">
        <v>1263</v>
      </c>
      <c r="G180" s="596" t="s">
        <v>1267</v>
      </c>
      <c r="H180" s="596" t="s">
        <v>1276</v>
      </c>
      <c r="I180" s="610">
        <v>0.26571429414408548</v>
      </c>
      <c r="J180" s="610">
        <v>20000</v>
      </c>
      <c r="K180" s="611">
        <v>5320.2000427246094</v>
      </c>
    </row>
    <row r="181" spans="1:11" ht="14.45" customHeight="1" x14ac:dyDescent="0.2">
      <c r="A181" s="592" t="s">
        <v>536</v>
      </c>
      <c r="B181" s="593" t="s">
        <v>537</v>
      </c>
      <c r="C181" s="596" t="s">
        <v>543</v>
      </c>
      <c r="D181" s="624" t="s">
        <v>544</v>
      </c>
      <c r="E181" s="596" t="s">
        <v>1262</v>
      </c>
      <c r="F181" s="624" t="s">
        <v>1263</v>
      </c>
      <c r="G181" s="596" t="s">
        <v>1277</v>
      </c>
      <c r="H181" s="596" t="s">
        <v>1278</v>
      </c>
      <c r="I181" s="610">
        <v>94.379997253417969</v>
      </c>
      <c r="J181" s="610">
        <v>3</v>
      </c>
      <c r="K181" s="611">
        <v>283.1400146484375</v>
      </c>
    </row>
    <row r="182" spans="1:11" ht="14.45" customHeight="1" x14ac:dyDescent="0.2">
      <c r="A182" s="592" t="s">
        <v>536</v>
      </c>
      <c r="B182" s="593" t="s">
        <v>537</v>
      </c>
      <c r="C182" s="596" t="s">
        <v>543</v>
      </c>
      <c r="D182" s="624" t="s">
        <v>544</v>
      </c>
      <c r="E182" s="596" t="s">
        <v>1262</v>
      </c>
      <c r="F182" s="624" t="s">
        <v>1263</v>
      </c>
      <c r="G182" s="596" t="s">
        <v>1279</v>
      </c>
      <c r="H182" s="596" t="s">
        <v>1280</v>
      </c>
      <c r="I182" s="610">
        <v>1.2699999809265137</v>
      </c>
      <c r="J182" s="610">
        <v>20000</v>
      </c>
      <c r="K182" s="611">
        <v>25349.5</v>
      </c>
    </row>
    <row r="183" spans="1:11" ht="14.45" customHeight="1" x14ac:dyDescent="0.2">
      <c r="A183" s="592" t="s">
        <v>536</v>
      </c>
      <c r="B183" s="593" t="s">
        <v>537</v>
      </c>
      <c r="C183" s="596" t="s">
        <v>543</v>
      </c>
      <c r="D183" s="624" t="s">
        <v>544</v>
      </c>
      <c r="E183" s="596" t="s">
        <v>1281</v>
      </c>
      <c r="F183" s="624" t="s">
        <v>1282</v>
      </c>
      <c r="G183" s="596" t="s">
        <v>1283</v>
      </c>
      <c r="H183" s="596" t="s">
        <v>1284</v>
      </c>
      <c r="I183" s="610">
        <v>13.020000457763672</v>
      </c>
      <c r="J183" s="610">
        <v>2</v>
      </c>
      <c r="K183" s="611">
        <v>26.040000915527344</v>
      </c>
    </row>
    <row r="184" spans="1:11" ht="14.45" customHeight="1" x14ac:dyDescent="0.2">
      <c r="A184" s="592" t="s">
        <v>536</v>
      </c>
      <c r="B184" s="593" t="s">
        <v>537</v>
      </c>
      <c r="C184" s="596" t="s">
        <v>543</v>
      </c>
      <c r="D184" s="624" t="s">
        <v>544</v>
      </c>
      <c r="E184" s="596" t="s">
        <v>1281</v>
      </c>
      <c r="F184" s="624" t="s">
        <v>1282</v>
      </c>
      <c r="G184" s="596" t="s">
        <v>1285</v>
      </c>
      <c r="H184" s="596" t="s">
        <v>1286</v>
      </c>
      <c r="I184" s="610">
        <v>8.3400001525878906</v>
      </c>
      <c r="J184" s="610">
        <v>2</v>
      </c>
      <c r="K184" s="611">
        <v>16.670000076293945</v>
      </c>
    </row>
    <row r="185" spans="1:11" ht="14.45" customHeight="1" x14ac:dyDescent="0.2">
      <c r="A185" s="592" t="s">
        <v>536</v>
      </c>
      <c r="B185" s="593" t="s">
        <v>537</v>
      </c>
      <c r="C185" s="596" t="s">
        <v>543</v>
      </c>
      <c r="D185" s="624" t="s">
        <v>544</v>
      </c>
      <c r="E185" s="596" t="s">
        <v>1281</v>
      </c>
      <c r="F185" s="624" t="s">
        <v>1282</v>
      </c>
      <c r="G185" s="596" t="s">
        <v>1287</v>
      </c>
      <c r="H185" s="596" t="s">
        <v>1288</v>
      </c>
      <c r="I185" s="610">
        <v>9.5900001525878906</v>
      </c>
      <c r="J185" s="610">
        <v>1</v>
      </c>
      <c r="K185" s="611">
        <v>9.5900001525878906</v>
      </c>
    </row>
    <row r="186" spans="1:11" ht="14.45" customHeight="1" x14ac:dyDescent="0.2">
      <c r="A186" s="592" t="s">
        <v>536</v>
      </c>
      <c r="B186" s="593" t="s">
        <v>537</v>
      </c>
      <c r="C186" s="596" t="s">
        <v>543</v>
      </c>
      <c r="D186" s="624" t="s">
        <v>544</v>
      </c>
      <c r="E186" s="596" t="s">
        <v>1281</v>
      </c>
      <c r="F186" s="624" t="s">
        <v>1282</v>
      </c>
      <c r="G186" s="596" t="s">
        <v>1289</v>
      </c>
      <c r="H186" s="596" t="s">
        <v>1290</v>
      </c>
      <c r="I186" s="610">
        <v>17.620000839233398</v>
      </c>
      <c r="J186" s="610">
        <v>1</v>
      </c>
      <c r="K186" s="611">
        <v>17.620000839233398</v>
      </c>
    </row>
    <row r="187" spans="1:11" ht="14.45" customHeight="1" x14ac:dyDescent="0.2">
      <c r="A187" s="592" t="s">
        <v>536</v>
      </c>
      <c r="B187" s="593" t="s">
        <v>537</v>
      </c>
      <c r="C187" s="596" t="s">
        <v>543</v>
      </c>
      <c r="D187" s="624" t="s">
        <v>544</v>
      </c>
      <c r="E187" s="596" t="s">
        <v>1281</v>
      </c>
      <c r="F187" s="624" t="s">
        <v>1282</v>
      </c>
      <c r="G187" s="596" t="s">
        <v>1291</v>
      </c>
      <c r="H187" s="596" t="s">
        <v>1292</v>
      </c>
      <c r="I187" s="610">
        <v>22.309999465942383</v>
      </c>
      <c r="J187" s="610">
        <v>1</v>
      </c>
      <c r="K187" s="611">
        <v>22.309999465942383</v>
      </c>
    </row>
    <row r="188" spans="1:11" ht="14.45" customHeight="1" x14ac:dyDescent="0.2">
      <c r="A188" s="592" t="s">
        <v>536</v>
      </c>
      <c r="B188" s="593" t="s">
        <v>537</v>
      </c>
      <c r="C188" s="596" t="s">
        <v>543</v>
      </c>
      <c r="D188" s="624" t="s">
        <v>544</v>
      </c>
      <c r="E188" s="596" t="s">
        <v>1281</v>
      </c>
      <c r="F188" s="624" t="s">
        <v>1282</v>
      </c>
      <c r="G188" s="596" t="s">
        <v>1293</v>
      </c>
      <c r="H188" s="596" t="s">
        <v>1294</v>
      </c>
      <c r="I188" s="610">
        <v>29.882499217987061</v>
      </c>
      <c r="J188" s="610">
        <v>28</v>
      </c>
      <c r="K188" s="611">
        <v>836.70997619628906</v>
      </c>
    </row>
    <row r="189" spans="1:11" ht="14.45" customHeight="1" x14ac:dyDescent="0.2">
      <c r="A189" s="592" t="s">
        <v>536</v>
      </c>
      <c r="B189" s="593" t="s">
        <v>537</v>
      </c>
      <c r="C189" s="596" t="s">
        <v>543</v>
      </c>
      <c r="D189" s="624" t="s">
        <v>544</v>
      </c>
      <c r="E189" s="596" t="s">
        <v>1281</v>
      </c>
      <c r="F189" s="624" t="s">
        <v>1282</v>
      </c>
      <c r="G189" s="596" t="s">
        <v>1293</v>
      </c>
      <c r="H189" s="596" t="s">
        <v>1295</v>
      </c>
      <c r="I189" s="610">
        <v>29.296666463216145</v>
      </c>
      <c r="J189" s="610">
        <v>30</v>
      </c>
      <c r="K189" s="611">
        <v>878.8699951171875</v>
      </c>
    </row>
    <row r="190" spans="1:11" ht="14.45" customHeight="1" x14ac:dyDescent="0.2">
      <c r="A190" s="592" t="s">
        <v>536</v>
      </c>
      <c r="B190" s="593" t="s">
        <v>537</v>
      </c>
      <c r="C190" s="596" t="s">
        <v>543</v>
      </c>
      <c r="D190" s="624" t="s">
        <v>544</v>
      </c>
      <c r="E190" s="596" t="s">
        <v>1296</v>
      </c>
      <c r="F190" s="624" t="s">
        <v>1297</v>
      </c>
      <c r="G190" s="596" t="s">
        <v>1298</v>
      </c>
      <c r="H190" s="596" t="s">
        <v>1299</v>
      </c>
      <c r="I190" s="610">
        <v>205.69999694824219</v>
      </c>
      <c r="J190" s="610">
        <v>12</v>
      </c>
      <c r="K190" s="611">
        <v>2468.39990234375</v>
      </c>
    </row>
    <row r="191" spans="1:11" ht="14.45" customHeight="1" x14ac:dyDescent="0.2">
      <c r="A191" s="592" t="s">
        <v>536</v>
      </c>
      <c r="B191" s="593" t="s">
        <v>537</v>
      </c>
      <c r="C191" s="596" t="s">
        <v>543</v>
      </c>
      <c r="D191" s="624" t="s">
        <v>544</v>
      </c>
      <c r="E191" s="596" t="s">
        <v>1296</v>
      </c>
      <c r="F191" s="624" t="s">
        <v>1297</v>
      </c>
      <c r="G191" s="596" t="s">
        <v>1300</v>
      </c>
      <c r="H191" s="596" t="s">
        <v>1301</v>
      </c>
      <c r="I191" s="610">
        <v>2.4600000381469727</v>
      </c>
      <c r="J191" s="610">
        <v>200</v>
      </c>
      <c r="K191" s="611">
        <v>492</v>
      </c>
    </row>
    <row r="192" spans="1:11" ht="14.45" customHeight="1" x14ac:dyDescent="0.2">
      <c r="A192" s="592" t="s">
        <v>536</v>
      </c>
      <c r="B192" s="593" t="s">
        <v>537</v>
      </c>
      <c r="C192" s="596" t="s">
        <v>543</v>
      </c>
      <c r="D192" s="624" t="s">
        <v>544</v>
      </c>
      <c r="E192" s="596" t="s">
        <v>1296</v>
      </c>
      <c r="F192" s="624" t="s">
        <v>1297</v>
      </c>
      <c r="G192" s="596" t="s">
        <v>1302</v>
      </c>
      <c r="H192" s="596" t="s">
        <v>1303</v>
      </c>
      <c r="I192" s="610">
        <v>321.760009765625</v>
      </c>
      <c r="J192" s="610">
        <v>5</v>
      </c>
      <c r="K192" s="611">
        <v>1608.800048828125</v>
      </c>
    </row>
    <row r="193" spans="1:11" ht="14.45" customHeight="1" x14ac:dyDescent="0.2">
      <c r="A193" s="592" t="s">
        <v>536</v>
      </c>
      <c r="B193" s="593" t="s">
        <v>537</v>
      </c>
      <c r="C193" s="596" t="s">
        <v>543</v>
      </c>
      <c r="D193" s="624" t="s">
        <v>544</v>
      </c>
      <c r="E193" s="596" t="s">
        <v>1296</v>
      </c>
      <c r="F193" s="624" t="s">
        <v>1297</v>
      </c>
      <c r="G193" s="596" t="s">
        <v>1304</v>
      </c>
      <c r="H193" s="596" t="s">
        <v>1305</v>
      </c>
      <c r="I193" s="610">
        <v>0.61900000572204594</v>
      </c>
      <c r="J193" s="610">
        <v>24000</v>
      </c>
      <c r="K193" s="611">
        <v>14848.199951171875</v>
      </c>
    </row>
    <row r="194" spans="1:11" ht="14.45" customHeight="1" x14ac:dyDescent="0.2">
      <c r="A194" s="592" t="s">
        <v>536</v>
      </c>
      <c r="B194" s="593" t="s">
        <v>537</v>
      </c>
      <c r="C194" s="596" t="s">
        <v>543</v>
      </c>
      <c r="D194" s="624" t="s">
        <v>544</v>
      </c>
      <c r="E194" s="596" t="s">
        <v>1296</v>
      </c>
      <c r="F194" s="624" t="s">
        <v>1297</v>
      </c>
      <c r="G194" s="596" t="s">
        <v>1306</v>
      </c>
      <c r="H194" s="596" t="s">
        <v>1307</v>
      </c>
      <c r="I194" s="610">
        <v>3.7899999618530273</v>
      </c>
      <c r="J194" s="610">
        <v>100</v>
      </c>
      <c r="K194" s="611">
        <v>378.73001098632813</v>
      </c>
    </row>
    <row r="195" spans="1:11" ht="14.45" customHeight="1" x14ac:dyDescent="0.2">
      <c r="A195" s="592" t="s">
        <v>536</v>
      </c>
      <c r="B195" s="593" t="s">
        <v>537</v>
      </c>
      <c r="C195" s="596" t="s">
        <v>543</v>
      </c>
      <c r="D195" s="624" t="s">
        <v>544</v>
      </c>
      <c r="E195" s="596" t="s">
        <v>1296</v>
      </c>
      <c r="F195" s="624" t="s">
        <v>1297</v>
      </c>
      <c r="G195" s="596" t="s">
        <v>1308</v>
      </c>
      <c r="H195" s="596" t="s">
        <v>1309</v>
      </c>
      <c r="I195" s="610">
        <v>0.31999999284744263</v>
      </c>
      <c r="J195" s="610">
        <v>5000</v>
      </c>
      <c r="K195" s="611">
        <v>1586.300048828125</v>
      </c>
    </row>
    <row r="196" spans="1:11" ht="14.45" customHeight="1" x14ac:dyDescent="0.2">
      <c r="A196" s="592" t="s">
        <v>536</v>
      </c>
      <c r="B196" s="593" t="s">
        <v>537</v>
      </c>
      <c r="C196" s="596" t="s">
        <v>543</v>
      </c>
      <c r="D196" s="624" t="s">
        <v>544</v>
      </c>
      <c r="E196" s="596" t="s">
        <v>1296</v>
      </c>
      <c r="F196" s="624" t="s">
        <v>1297</v>
      </c>
      <c r="G196" s="596" t="s">
        <v>1308</v>
      </c>
      <c r="H196" s="596" t="s">
        <v>1310</v>
      </c>
      <c r="I196" s="610">
        <v>0.31999999284744263</v>
      </c>
      <c r="J196" s="610">
        <v>7000</v>
      </c>
      <c r="K196" s="611">
        <v>2227.1100463867188</v>
      </c>
    </row>
    <row r="197" spans="1:11" ht="14.45" customHeight="1" x14ac:dyDescent="0.2">
      <c r="A197" s="592" t="s">
        <v>536</v>
      </c>
      <c r="B197" s="593" t="s">
        <v>537</v>
      </c>
      <c r="C197" s="596" t="s">
        <v>543</v>
      </c>
      <c r="D197" s="624" t="s">
        <v>544</v>
      </c>
      <c r="E197" s="596" t="s">
        <v>1296</v>
      </c>
      <c r="F197" s="624" t="s">
        <v>1297</v>
      </c>
      <c r="G197" s="596" t="s">
        <v>1311</v>
      </c>
      <c r="H197" s="596" t="s">
        <v>1312</v>
      </c>
      <c r="I197" s="610">
        <v>0.31999999284744263</v>
      </c>
      <c r="J197" s="610">
        <v>12000</v>
      </c>
      <c r="K197" s="611">
        <v>3876.3699645996094</v>
      </c>
    </row>
    <row r="198" spans="1:11" ht="14.45" customHeight="1" x14ac:dyDescent="0.2">
      <c r="A198" s="592" t="s">
        <v>536</v>
      </c>
      <c r="B198" s="593" t="s">
        <v>537</v>
      </c>
      <c r="C198" s="596" t="s">
        <v>543</v>
      </c>
      <c r="D198" s="624" t="s">
        <v>544</v>
      </c>
      <c r="E198" s="596" t="s">
        <v>1296</v>
      </c>
      <c r="F198" s="624" t="s">
        <v>1297</v>
      </c>
      <c r="G198" s="596" t="s">
        <v>1313</v>
      </c>
      <c r="H198" s="596" t="s">
        <v>1314</v>
      </c>
      <c r="I198" s="610">
        <v>0.62999999523162842</v>
      </c>
      <c r="J198" s="610">
        <v>4000</v>
      </c>
      <c r="K198" s="611">
        <v>2516.800048828125</v>
      </c>
    </row>
    <row r="199" spans="1:11" ht="14.45" customHeight="1" x14ac:dyDescent="0.2">
      <c r="A199" s="592" t="s">
        <v>536</v>
      </c>
      <c r="B199" s="593" t="s">
        <v>537</v>
      </c>
      <c r="C199" s="596" t="s">
        <v>543</v>
      </c>
      <c r="D199" s="624" t="s">
        <v>544</v>
      </c>
      <c r="E199" s="596" t="s">
        <v>1296</v>
      </c>
      <c r="F199" s="624" t="s">
        <v>1297</v>
      </c>
      <c r="G199" s="596" t="s">
        <v>1315</v>
      </c>
      <c r="H199" s="596" t="s">
        <v>1316</v>
      </c>
      <c r="I199" s="610">
        <v>0.51999998092651367</v>
      </c>
      <c r="J199" s="610">
        <v>20000</v>
      </c>
      <c r="K199" s="611">
        <v>10405.999755859375</v>
      </c>
    </row>
    <row r="200" spans="1:11" ht="14.45" customHeight="1" x14ac:dyDescent="0.2">
      <c r="A200" s="592" t="s">
        <v>536</v>
      </c>
      <c r="B200" s="593" t="s">
        <v>537</v>
      </c>
      <c r="C200" s="596" t="s">
        <v>543</v>
      </c>
      <c r="D200" s="624" t="s">
        <v>544</v>
      </c>
      <c r="E200" s="596" t="s">
        <v>1296</v>
      </c>
      <c r="F200" s="624" t="s">
        <v>1297</v>
      </c>
      <c r="G200" s="596" t="s">
        <v>1317</v>
      </c>
      <c r="H200" s="596" t="s">
        <v>1318</v>
      </c>
      <c r="I200" s="610">
        <v>2.5099999904632568</v>
      </c>
      <c r="J200" s="610">
        <v>50</v>
      </c>
      <c r="K200" s="611">
        <v>125.5</v>
      </c>
    </row>
    <row r="201" spans="1:11" ht="14.45" customHeight="1" x14ac:dyDescent="0.2">
      <c r="A201" s="592" t="s">
        <v>536</v>
      </c>
      <c r="B201" s="593" t="s">
        <v>537</v>
      </c>
      <c r="C201" s="596" t="s">
        <v>543</v>
      </c>
      <c r="D201" s="624" t="s">
        <v>544</v>
      </c>
      <c r="E201" s="596" t="s">
        <v>1319</v>
      </c>
      <c r="F201" s="624" t="s">
        <v>1320</v>
      </c>
      <c r="G201" s="596" t="s">
        <v>1321</v>
      </c>
      <c r="H201" s="596" t="s">
        <v>1322</v>
      </c>
      <c r="I201" s="610">
        <v>0.62000000476837158</v>
      </c>
      <c r="J201" s="610">
        <v>400</v>
      </c>
      <c r="K201" s="611">
        <v>248</v>
      </c>
    </row>
    <row r="202" spans="1:11" ht="14.45" customHeight="1" x14ac:dyDescent="0.2">
      <c r="A202" s="592" t="s">
        <v>536</v>
      </c>
      <c r="B202" s="593" t="s">
        <v>537</v>
      </c>
      <c r="C202" s="596" t="s">
        <v>543</v>
      </c>
      <c r="D202" s="624" t="s">
        <v>544</v>
      </c>
      <c r="E202" s="596" t="s">
        <v>1319</v>
      </c>
      <c r="F202" s="624" t="s">
        <v>1320</v>
      </c>
      <c r="G202" s="596" t="s">
        <v>1323</v>
      </c>
      <c r="H202" s="596" t="s">
        <v>1324</v>
      </c>
      <c r="I202" s="610">
        <v>0.62749999761581421</v>
      </c>
      <c r="J202" s="610">
        <v>5600</v>
      </c>
      <c r="K202" s="611">
        <v>3498</v>
      </c>
    </row>
    <row r="203" spans="1:11" ht="14.45" customHeight="1" x14ac:dyDescent="0.2">
      <c r="A203" s="592" t="s">
        <v>536</v>
      </c>
      <c r="B203" s="593" t="s">
        <v>537</v>
      </c>
      <c r="C203" s="596" t="s">
        <v>543</v>
      </c>
      <c r="D203" s="624" t="s">
        <v>544</v>
      </c>
      <c r="E203" s="596" t="s">
        <v>1319</v>
      </c>
      <c r="F203" s="624" t="s">
        <v>1320</v>
      </c>
      <c r="G203" s="596" t="s">
        <v>1325</v>
      </c>
      <c r="H203" s="596" t="s">
        <v>1326</v>
      </c>
      <c r="I203" s="610">
        <v>0.62999999523162842</v>
      </c>
      <c r="J203" s="610">
        <v>1800</v>
      </c>
      <c r="K203" s="611">
        <v>1134</v>
      </c>
    </row>
    <row r="204" spans="1:11" ht="14.45" customHeight="1" x14ac:dyDescent="0.2">
      <c r="A204" s="592" t="s">
        <v>536</v>
      </c>
      <c r="B204" s="593" t="s">
        <v>537</v>
      </c>
      <c r="C204" s="596" t="s">
        <v>543</v>
      </c>
      <c r="D204" s="624" t="s">
        <v>544</v>
      </c>
      <c r="E204" s="596" t="s">
        <v>1319</v>
      </c>
      <c r="F204" s="624" t="s">
        <v>1320</v>
      </c>
      <c r="G204" s="596" t="s">
        <v>1327</v>
      </c>
      <c r="H204" s="596" t="s">
        <v>1328</v>
      </c>
      <c r="I204" s="610">
        <v>0.62999999523162842</v>
      </c>
      <c r="J204" s="610">
        <v>800</v>
      </c>
      <c r="K204" s="611">
        <v>503.3599853515625</v>
      </c>
    </row>
    <row r="205" spans="1:11" ht="14.45" customHeight="1" x14ac:dyDescent="0.2">
      <c r="A205" s="592" t="s">
        <v>536</v>
      </c>
      <c r="B205" s="593" t="s">
        <v>537</v>
      </c>
      <c r="C205" s="596" t="s">
        <v>543</v>
      </c>
      <c r="D205" s="624" t="s">
        <v>544</v>
      </c>
      <c r="E205" s="596" t="s">
        <v>1319</v>
      </c>
      <c r="F205" s="624" t="s">
        <v>1320</v>
      </c>
      <c r="G205" s="596" t="s">
        <v>1321</v>
      </c>
      <c r="H205" s="596" t="s">
        <v>1329</v>
      </c>
      <c r="I205" s="610">
        <v>0.62000000476837158</v>
      </c>
      <c r="J205" s="610">
        <v>600</v>
      </c>
      <c r="K205" s="611">
        <v>372</v>
      </c>
    </row>
    <row r="206" spans="1:11" ht="14.45" customHeight="1" x14ac:dyDescent="0.2">
      <c r="A206" s="592" t="s">
        <v>536</v>
      </c>
      <c r="B206" s="593" t="s">
        <v>537</v>
      </c>
      <c r="C206" s="596" t="s">
        <v>543</v>
      </c>
      <c r="D206" s="624" t="s">
        <v>544</v>
      </c>
      <c r="E206" s="596" t="s">
        <v>1319</v>
      </c>
      <c r="F206" s="624" t="s">
        <v>1320</v>
      </c>
      <c r="G206" s="596" t="s">
        <v>1323</v>
      </c>
      <c r="H206" s="596" t="s">
        <v>1330</v>
      </c>
      <c r="I206" s="610">
        <v>0.62666666507720947</v>
      </c>
      <c r="J206" s="610">
        <v>7600</v>
      </c>
      <c r="K206" s="611">
        <v>4754</v>
      </c>
    </row>
    <row r="207" spans="1:11" ht="14.45" customHeight="1" x14ac:dyDescent="0.2">
      <c r="A207" s="592" t="s">
        <v>536</v>
      </c>
      <c r="B207" s="593" t="s">
        <v>537</v>
      </c>
      <c r="C207" s="596" t="s">
        <v>543</v>
      </c>
      <c r="D207" s="624" t="s">
        <v>544</v>
      </c>
      <c r="E207" s="596" t="s">
        <v>1319</v>
      </c>
      <c r="F207" s="624" t="s">
        <v>1320</v>
      </c>
      <c r="G207" s="596" t="s">
        <v>1325</v>
      </c>
      <c r="H207" s="596" t="s">
        <v>1331</v>
      </c>
      <c r="I207" s="610">
        <v>0.62999999523162842</v>
      </c>
      <c r="J207" s="610">
        <v>1800</v>
      </c>
      <c r="K207" s="611">
        <v>1134</v>
      </c>
    </row>
    <row r="208" spans="1:11" ht="14.45" customHeight="1" x14ac:dyDescent="0.2">
      <c r="A208" s="592" t="s">
        <v>536</v>
      </c>
      <c r="B208" s="593" t="s">
        <v>537</v>
      </c>
      <c r="C208" s="596" t="s">
        <v>935</v>
      </c>
      <c r="D208" s="624" t="s">
        <v>936</v>
      </c>
      <c r="E208" s="596" t="s">
        <v>1319</v>
      </c>
      <c r="F208" s="624" t="s">
        <v>1320</v>
      </c>
      <c r="G208" s="596" t="s">
        <v>1321</v>
      </c>
      <c r="H208" s="596" t="s">
        <v>1322</v>
      </c>
      <c r="I208" s="610">
        <v>0.62999999523162842</v>
      </c>
      <c r="J208" s="610">
        <v>200</v>
      </c>
      <c r="K208" s="611">
        <v>126</v>
      </c>
    </row>
    <row r="209" spans="1:11" ht="14.45" customHeight="1" x14ac:dyDescent="0.2">
      <c r="A209" s="592" t="s">
        <v>536</v>
      </c>
      <c r="B209" s="593" t="s">
        <v>537</v>
      </c>
      <c r="C209" s="596" t="s">
        <v>935</v>
      </c>
      <c r="D209" s="624" t="s">
        <v>936</v>
      </c>
      <c r="E209" s="596" t="s">
        <v>1319</v>
      </c>
      <c r="F209" s="624" t="s">
        <v>1320</v>
      </c>
      <c r="G209" s="596" t="s">
        <v>1321</v>
      </c>
      <c r="H209" s="596" t="s">
        <v>1329</v>
      </c>
      <c r="I209" s="610">
        <v>0.62999999523162842</v>
      </c>
      <c r="J209" s="610">
        <v>400</v>
      </c>
      <c r="K209" s="611">
        <v>252</v>
      </c>
    </row>
    <row r="210" spans="1:11" ht="14.45" customHeight="1" x14ac:dyDescent="0.2">
      <c r="A210" s="592" t="s">
        <v>536</v>
      </c>
      <c r="B210" s="593" t="s">
        <v>537</v>
      </c>
      <c r="C210" s="596" t="s">
        <v>548</v>
      </c>
      <c r="D210" s="624" t="s">
        <v>549</v>
      </c>
      <c r="E210" s="596" t="s">
        <v>938</v>
      </c>
      <c r="F210" s="624" t="s">
        <v>939</v>
      </c>
      <c r="G210" s="596" t="s">
        <v>944</v>
      </c>
      <c r="H210" s="596" t="s">
        <v>945</v>
      </c>
      <c r="I210" s="610">
        <v>28637.0751953125</v>
      </c>
      <c r="J210" s="610">
        <v>3</v>
      </c>
      <c r="K210" s="611">
        <v>85911.201171875</v>
      </c>
    </row>
    <row r="211" spans="1:11" ht="14.45" customHeight="1" x14ac:dyDescent="0.2">
      <c r="A211" s="592" t="s">
        <v>536</v>
      </c>
      <c r="B211" s="593" t="s">
        <v>537</v>
      </c>
      <c r="C211" s="596" t="s">
        <v>548</v>
      </c>
      <c r="D211" s="624" t="s">
        <v>549</v>
      </c>
      <c r="E211" s="596" t="s">
        <v>938</v>
      </c>
      <c r="F211" s="624" t="s">
        <v>939</v>
      </c>
      <c r="G211" s="596" t="s">
        <v>1332</v>
      </c>
      <c r="H211" s="596" t="s">
        <v>1333</v>
      </c>
      <c r="I211" s="610">
        <v>2867.699951171875</v>
      </c>
      <c r="J211" s="610">
        <v>5</v>
      </c>
      <c r="K211" s="611">
        <v>14338.5</v>
      </c>
    </row>
    <row r="212" spans="1:11" ht="14.45" customHeight="1" x14ac:dyDescent="0.2">
      <c r="A212" s="592" t="s">
        <v>536</v>
      </c>
      <c r="B212" s="593" t="s">
        <v>537</v>
      </c>
      <c r="C212" s="596" t="s">
        <v>548</v>
      </c>
      <c r="D212" s="624" t="s">
        <v>549</v>
      </c>
      <c r="E212" s="596" t="s">
        <v>938</v>
      </c>
      <c r="F212" s="624" t="s">
        <v>939</v>
      </c>
      <c r="G212" s="596" t="s">
        <v>1334</v>
      </c>
      <c r="H212" s="596" t="s">
        <v>1335</v>
      </c>
      <c r="I212" s="610">
        <v>884.510009765625</v>
      </c>
      <c r="J212" s="610">
        <v>4</v>
      </c>
      <c r="K212" s="611">
        <v>3538.0400390625</v>
      </c>
    </row>
    <row r="213" spans="1:11" ht="14.45" customHeight="1" x14ac:dyDescent="0.2">
      <c r="A213" s="592" t="s">
        <v>536</v>
      </c>
      <c r="B213" s="593" t="s">
        <v>537</v>
      </c>
      <c r="C213" s="596" t="s">
        <v>548</v>
      </c>
      <c r="D213" s="624" t="s">
        <v>549</v>
      </c>
      <c r="E213" s="596" t="s">
        <v>938</v>
      </c>
      <c r="F213" s="624" t="s">
        <v>939</v>
      </c>
      <c r="G213" s="596" t="s">
        <v>1001</v>
      </c>
      <c r="H213" s="596" t="s">
        <v>1002</v>
      </c>
      <c r="I213" s="610">
        <v>5754.759765625</v>
      </c>
      <c r="J213" s="610">
        <v>1</v>
      </c>
      <c r="K213" s="611">
        <v>5754.759765625</v>
      </c>
    </row>
    <row r="214" spans="1:11" ht="14.45" customHeight="1" x14ac:dyDescent="0.2">
      <c r="A214" s="592" t="s">
        <v>536</v>
      </c>
      <c r="B214" s="593" t="s">
        <v>537</v>
      </c>
      <c r="C214" s="596" t="s">
        <v>548</v>
      </c>
      <c r="D214" s="624" t="s">
        <v>549</v>
      </c>
      <c r="E214" s="596" t="s">
        <v>938</v>
      </c>
      <c r="F214" s="624" t="s">
        <v>939</v>
      </c>
      <c r="G214" s="596" t="s">
        <v>1005</v>
      </c>
      <c r="H214" s="596" t="s">
        <v>1006</v>
      </c>
      <c r="I214" s="610">
        <v>157300</v>
      </c>
      <c r="J214" s="610">
        <v>15</v>
      </c>
      <c r="K214" s="611">
        <v>2359500</v>
      </c>
    </row>
    <row r="215" spans="1:11" ht="14.45" customHeight="1" x14ac:dyDescent="0.2">
      <c r="A215" s="592" t="s">
        <v>536</v>
      </c>
      <c r="B215" s="593" t="s">
        <v>537</v>
      </c>
      <c r="C215" s="596" t="s">
        <v>548</v>
      </c>
      <c r="D215" s="624" t="s">
        <v>549</v>
      </c>
      <c r="E215" s="596" t="s">
        <v>938</v>
      </c>
      <c r="F215" s="624" t="s">
        <v>939</v>
      </c>
      <c r="G215" s="596" t="s">
        <v>1007</v>
      </c>
      <c r="H215" s="596" t="s">
        <v>1008</v>
      </c>
      <c r="I215" s="610">
        <v>5521.22998046875</v>
      </c>
      <c r="J215" s="610">
        <v>26</v>
      </c>
      <c r="K215" s="611">
        <v>143551.978515625</v>
      </c>
    </row>
    <row r="216" spans="1:11" ht="14.45" customHeight="1" x14ac:dyDescent="0.2">
      <c r="A216" s="592" t="s">
        <v>536</v>
      </c>
      <c r="B216" s="593" t="s">
        <v>537</v>
      </c>
      <c r="C216" s="596" t="s">
        <v>548</v>
      </c>
      <c r="D216" s="624" t="s">
        <v>549</v>
      </c>
      <c r="E216" s="596" t="s">
        <v>938</v>
      </c>
      <c r="F216" s="624" t="s">
        <v>939</v>
      </c>
      <c r="G216" s="596" t="s">
        <v>1019</v>
      </c>
      <c r="H216" s="596" t="s">
        <v>1020</v>
      </c>
      <c r="I216" s="610">
        <v>37824.6015625</v>
      </c>
      <c r="J216" s="610">
        <v>16</v>
      </c>
      <c r="K216" s="611">
        <v>605193.625</v>
      </c>
    </row>
    <row r="217" spans="1:11" ht="14.45" customHeight="1" x14ac:dyDescent="0.2">
      <c r="A217" s="592" t="s">
        <v>536</v>
      </c>
      <c r="B217" s="593" t="s">
        <v>537</v>
      </c>
      <c r="C217" s="596" t="s">
        <v>548</v>
      </c>
      <c r="D217" s="624" t="s">
        <v>549</v>
      </c>
      <c r="E217" s="596" t="s">
        <v>938</v>
      </c>
      <c r="F217" s="624" t="s">
        <v>939</v>
      </c>
      <c r="G217" s="596" t="s">
        <v>1021</v>
      </c>
      <c r="H217" s="596" t="s">
        <v>1022</v>
      </c>
      <c r="I217" s="610">
        <v>3285.14990234375</v>
      </c>
      <c r="J217" s="610">
        <v>2</v>
      </c>
      <c r="K217" s="611">
        <v>6570.2998046875</v>
      </c>
    </row>
    <row r="218" spans="1:11" ht="14.45" customHeight="1" x14ac:dyDescent="0.2">
      <c r="A218" s="592" t="s">
        <v>536</v>
      </c>
      <c r="B218" s="593" t="s">
        <v>537</v>
      </c>
      <c r="C218" s="596" t="s">
        <v>548</v>
      </c>
      <c r="D218" s="624" t="s">
        <v>549</v>
      </c>
      <c r="E218" s="596" t="s">
        <v>938</v>
      </c>
      <c r="F218" s="624" t="s">
        <v>939</v>
      </c>
      <c r="G218" s="596" t="s">
        <v>1023</v>
      </c>
      <c r="H218" s="596" t="s">
        <v>1024</v>
      </c>
      <c r="I218" s="610">
        <v>4719</v>
      </c>
      <c r="J218" s="610">
        <v>1</v>
      </c>
      <c r="K218" s="611">
        <v>4719</v>
      </c>
    </row>
    <row r="219" spans="1:11" ht="14.45" customHeight="1" x14ac:dyDescent="0.2">
      <c r="A219" s="592" t="s">
        <v>536</v>
      </c>
      <c r="B219" s="593" t="s">
        <v>537</v>
      </c>
      <c r="C219" s="596" t="s">
        <v>548</v>
      </c>
      <c r="D219" s="624" t="s">
        <v>549</v>
      </c>
      <c r="E219" s="596" t="s">
        <v>938</v>
      </c>
      <c r="F219" s="624" t="s">
        <v>939</v>
      </c>
      <c r="G219" s="596" t="s">
        <v>1025</v>
      </c>
      <c r="H219" s="596" t="s">
        <v>1026</v>
      </c>
      <c r="I219" s="610">
        <v>51425</v>
      </c>
      <c r="J219" s="610">
        <v>17</v>
      </c>
      <c r="K219" s="611">
        <v>874225</v>
      </c>
    </row>
    <row r="220" spans="1:11" ht="14.45" customHeight="1" x14ac:dyDescent="0.2">
      <c r="A220" s="592" t="s">
        <v>536</v>
      </c>
      <c r="B220" s="593" t="s">
        <v>537</v>
      </c>
      <c r="C220" s="596" t="s">
        <v>548</v>
      </c>
      <c r="D220" s="624" t="s">
        <v>549</v>
      </c>
      <c r="E220" s="596" t="s">
        <v>938</v>
      </c>
      <c r="F220" s="624" t="s">
        <v>939</v>
      </c>
      <c r="G220" s="596" t="s">
        <v>1035</v>
      </c>
      <c r="H220" s="596" t="s">
        <v>1036</v>
      </c>
      <c r="I220" s="610">
        <v>9952.25</v>
      </c>
      <c r="J220" s="610">
        <v>38</v>
      </c>
      <c r="K220" s="611">
        <v>378185.5</v>
      </c>
    </row>
    <row r="221" spans="1:11" ht="14.45" customHeight="1" x14ac:dyDescent="0.2">
      <c r="A221" s="592" t="s">
        <v>536</v>
      </c>
      <c r="B221" s="593" t="s">
        <v>537</v>
      </c>
      <c r="C221" s="596" t="s">
        <v>548</v>
      </c>
      <c r="D221" s="624" t="s">
        <v>549</v>
      </c>
      <c r="E221" s="596" t="s">
        <v>938</v>
      </c>
      <c r="F221" s="624" t="s">
        <v>939</v>
      </c>
      <c r="G221" s="596" t="s">
        <v>1039</v>
      </c>
      <c r="H221" s="596" t="s">
        <v>1040</v>
      </c>
      <c r="I221" s="610">
        <v>4278.56005859375</v>
      </c>
      <c r="J221" s="610">
        <v>2</v>
      </c>
      <c r="K221" s="611">
        <v>8557.1201171875</v>
      </c>
    </row>
    <row r="222" spans="1:11" ht="14.45" customHeight="1" x14ac:dyDescent="0.2">
      <c r="A222" s="592" t="s">
        <v>536</v>
      </c>
      <c r="B222" s="593" t="s">
        <v>537</v>
      </c>
      <c r="C222" s="596" t="s">
        <v>548</v>
      </c>
      <c r="D222" s="624" t="s">
        <v>549</v>
      </c>
      <c r="E222" s="596" t="s">
        <v>938</v>
      </c>
      <c r="F222" s="624" t="s">
        <v>939</v>
      </c>
      <c r="G222" s="596" t="s">
        <v>1041</v>
      </c>
      <c r="H222" s="596" t="s">
        <v>1042</v>
      </c>
      <c r="I222" s="610">
        <v>2994.75</v>
      </c>
      <c r="J222" s="610">
        <v>2</v>
      </c>
      <c r="K222" s="611">
        <v>5989.5</v>
      </c>
    </row>
    <row r="223" spans="1:11" ht="14.45" customHeight="1" x14ac:dyDescent="0.2">
      <c r="A223" s="592" t="s">
        <v>536</v>
      </c>
      <c r="B223" s="593" t="s">
        <v>537</v>
      </c>
      <c r="C223" s="596" t="s">
        <v>548</v>
      </c>
      <c r="D223" s="624" t="s">
        <v>549</v>
      </c>
      <c r="E223" s="596" t="s">
        <v>938</v>
      </c>
      <c r="F223" s="624" t="s">
        <v>939</v>
      </c>
      <c r="G223" s="596" t="s">
        <v>1336</v>
      </c>
      <c r="H223" s="596" t="s">
        <v>1337</v>
      </c>
      <c r="I223" s="610">
        <v>23159.400390625</v>
      </c>
      <c r="J223" s="610">
        <v>32</v>
      </c>
      <c r="K223" s="611">
        <v>741100.828125</v>
      </c>
    </row>
    <row r="224" spans="1:11" ht="14.45" customHeight="1" x14ac:dyDescent="0.2">
      <c r="A224" s="592" t="s">
        <v>536</v>
      </c>
      <c r="B224" s="593" t="s">
        <v>537</v>
      </c>
      <c r="C224" s="596" t="s">
        <v>548</v>
      </c>
      <c r="D224" s="624" t="s">
        <v>549</v>
      </c>
      <c r="E224" s="596" t="s">
        <v>938</v>
      </c>
      <c r="F224" s="624" t="s">
        <v>939</v>
      </c>
      <c r="G224" s="596" t="s">
        <v>1338</v>
      </c>
      <c r="H224" s="596" t="s">
        <v>1339</v>
      </c>
      <c r="I224" s="610">
        <v>1815.1499938964844</v>
      </c>
      <c r="J224" s="610">
        <v>6</v>
      </c>
      <c r="K224" s="611">
        <v>10890.599975585938</v>
      </c>
    </row>
    <row r="225" spans="1:11" ht="14.45" customHeight="1" x14ac:dyDescent="0.2">
      <c r="A225" s="592" t="s">
        <v>536</v>
      </c>
      <c r="B225" s="593" t="s">
        <v>537</v>
      </c>
      <c r="C225" s="596" t="s">
        <v>548</v>
      </c>
      <c r="D225" s="624" t="s">
        <v>549</v>
      </c>
      <c r="E225" s="596" t="s">
        <v>938</v>
      </c>
      <c r="F225" s="624" t="s">
        <v>939</v>
      </c>
      <c r="G225" s="596" t="s">
        <v>1340</v>
      </c>
      <c r="H225" s="596" t="s">
        <v>1341</v>
      </c>
      <c r="I225" s="610">
        <v>1724.25</v>
      </c>
      <c r="J225" s="610">
        <v>67</v>
      </c>
      <c r="K225" s="611">
        <v>115524.75</v>
      </c>
    </row>
    <row r="226" spans="1:11" ht="14.45" customHeight="1" x14ac:dyDescent="0.2">
      <c r="A226" s="592" t="s">
        <v>536</v>
      </c>
      <c r="B226" s="593" t="s">
        <v>537</v>
      </c>
      <c r="C226" s="596" t="s">
        <v>548</v>
      </c>
      <c r="D226" s="624" t="s">
        <v>549</v>
      </c>
      <c r="E226" s="596" t="s">
        <v>938</v>
      </c>
      <c r="F226" s="624" t="s">
        <v>939</v>
      </c>
      <c r="G226" s="596" t="s">
        <v>1342</v>
      </c>
      <c r="H226" s="596" t="s">
        <v>1343</v>
      </c>
      <c r="I226" s="610">
        <v>12.306145581332119</v>
      </c>
      <c r="J226" s="610">
        <v>400</v>
      </c>
      <c r="K226" s="611">
        <v>4921.7700500488281</v>
      </c>
    </row>
    <row r="227" spans="1:11" ht="14.45" customHeight="1" x14ac:dyDescent="0.2">
      <c r="A227" s="592" t="s">
        <v>536</v>
      </c>
      <c r="B227" s="593" t="s">
        <v>537</v>
      </c>
      <c r="C227" s="596" t="s">
        <v>548</v>
      </c>
      <c r="D227" s="624" t="s">
        <v>549</v>
      </c>
      <c r="E227" s="596" t="s">
        <v>938</v>
      </c>
      <c r="F227" s="624" t="s">
        <v>939</v>
      </c>
      <c r="G227" s="596" t="s">
        <v>1344</v>
      </c>
      <c r="H227" s="596" t="s">
        <v>1345</v>
      </c>
      <c r="I227" s="610">
        <v>3849.010009765625</v>
      </c>
      <c r="J227" s="610">
        <v>6</v>
      </c>
      <c r="K227" s="611">
        <v>23094.060546875</v>
      </c>
    </row>
    <row r="228" spans="1:11" ht="14.45" customHeight="1" x14ac:dyDescent="0.2">
      <c r="A228" s="592" t="s">
        <v>536</v>
      </c>
      <c r="B228" s="593" t="s">
        <v>537</v>
      </c>
      <c r="C228" s="596" t="s">
        <v>548</v>
      </c>
      <c r="D228" s="624" t="s">
        <v>549</v>
      </c>
      <c r="E228" s="596" t="s">
        <v>938</v>
      </c>
      <c r="F228" s="624" t="s">
        <v>939</v>
      </c>
      <c r="G228" s="596" t="s">
        <v>1047</v>
      </c>
      <c r="H228" s="596" t="s">
        <v>1048</v>
      </c>
      <c r="I228" s="610">
        <v>6253.330078125</v>
      </c>
      <c r="J228" s="610">
        <v>1</v>
      </c>
      <c r="K228" s="611">
        <v>6253.330078125</v>
      </c>
    </row>
    <row r="229" spans="1:11" ht="14.45" customHeight="1" x14ac:dyDescent="0.2">
      <c r="A229" s="592" t="s">
        <v>536</v>
      </c>
      <c r="B229" s="593" t="s">
        <v>537</v>
      </c>
      <c r="C229" s="596" t="s">
        <v>548</v>
      </c>
      <c r="D229" s="624" t="s">
        <v>549</v>
      </c>
      <c r="E229" s="596" t="s">
        <v>938</v>
      </c>
      <c r="F229" s="624" t="s">
        <v>939</v>
      </c>
      <c r="G229" s="596" t="s">
        <v>1049</v>
      </c>
      <c r="H229" s="596" t="s">
        <v>1050</v>
      </c>
      <c r="I229" s="610">
        <v>5189.93017578125</v>
      </c>
      <c r="J229" s="610">
        <v>1</v>
      </c>
      <c r="K229" s="611">
        <v>5189.93017578125</v>
      </c>
    </row>
    <row r="230" spans="1:11" ht="14.45" customHeight="1" x14ac:dyDescent="0.2">
      <c r="A230" s="592" t="s">
        <v>536</v>
      </c>
      <c r="B230" s="593" t="s">
        <v>537</v>
      </c>
      <c r="C230" s="596" t="s">
        <v>548</v>
      </c>
      <c r="D230" s="624" t="s">
        <v>549</v>
      </c>
      <c r="E230" s="596" t="s">
        <v>938</v>
      </c>
      <c r="F230" s="624" t="s">
        <v>939</v>
      </c>
      <c r="G230" s="596" t="s">
        <v>1059</v>
      </c>
      <c r="H230" s="596" t="s">
        <v>1060</v>
      </c>
      <c r="I230" s="610">
        <v>344.07998657226563</v>
      </c>
      <c r="J230" s="610">
        <v>132</v>
      </c>
      <c r="K230" s="611">
        <v>45418.5595703125</v>
      </c>
    </row>
    <row r="231" spans="1:11" ht="14.45" customHeight="1" x14ac:dyDescent="0.2">
      <c r="A231" s="592" t="s">
        <v>536</v>
      </c>
      <c r="B231" s="593" t="s">
        <v>537</v>
      </c>
      <c r="C231" s="596" t="s">
        <v>548</v>
      </c>
      <c r="D231" s="624" t="s">
        <v>549</v>
      </c>
      <c r="E231" s="596" t="s">
        <v>938</v>
      </c>
      <c r="F231" s="624" t="s">
        <v>939</v>
      </c>
      <c r="G231" s="596" t="s">
        <v>1097</v>
      </c>
      <c r="H231" s="596" t="s">
        <v>1098</v>
      </c>
      <c r="I231" s="610">
        <v>188.17293750976557</v>
      </c>
      <c r="J231" s="610">
        <v>4</v>
      </c>
      <c r="K231" s="611">
        <v>752.6917500390623</v>
      </c>
    </row>
    <row r="232" spans="1:11" ht="14.45" customHeight="1" x14ac:dyDescent="0.2">
      <c r="A232" s="592" t="s">
        <v>536</v>
      </c>
      <c r="B232" s="593" t="s">
        <v>537</v>
      </c>
      <c r="C232" s="596" t="s">
        <v>548</v>
      </c>
      <c r="D232" s="624" t="s">
        <v>549</v>
      </c>
      <c r="E232" s="596" t="s">
        <v>938</v>
      </c>
      <c r="F232" s="624" t="s">
        <v>939</v>
      </c>
      <c r="G232" s="596" t="s">
        <v>942</v>
      </c>
      <c r="H232" s="596" t="s">
        <v>943</v>
      </c>
      <c r="I232" s="610">
        <v>257.32666015625</v>
      </c>
      <c r="J232" s="610">
        <v>3</v>
      </c>
      <c r="K232" s="611">
        <v>771.97998046875</v>
      </c>
    </row>
    <row r="233" spans="1:11" ht="14.45" customHeight="1" x14ac:dyDescent="0.2">
      <c r="A233" s="592" t="s">
        <v>536</v>
      </c>
      <c r="B233" s="593" t="s">
        <v>537</v>
      </c>
      <c r="C233" s="596" t="s">
        <v>548</v>
      </c>
      <c r="D233" s="624" t="s">
        <v>549</v>
      </c>
      <c r="E233" s="596" t="s">
        <v>938</v>
      </c>
      <c r="F233" s="624" t="s">
        <v>939</v>
      </c>
      <c r="G233" s="596" t="s">
        <v>1346</v>
      </c>
      <c r="H233" s="596" t="s">
        <v>1347</v>
      </c>
      <c r="I233" s="610">
        <v>9501.2998046875</v>
      </c>
      <c r="J233" s="610">
        <v>4</v>
      </c>
      <c r="K233" s="611">
        <v>38005.19921875</v>
      </c>
    </row>
    <row r="234" spans="1:11" ht="14.45" customHeight="1" x14ac:dyDescent="0.2">
      <c r="A234" s="592" t="s">
        <v>536</v>
      </c>
      <c r="B234" s="593" t="s">
        <v>537</v>
      </c>
      <c r="C234" s="596" t="s">
        <v>548</v>
      </c>
      <c r="D234" s="624" t="s">
        <v>549</v>
      </c>
      <c r="E234" s="596" t="s">
        <v>938</v>
      </c>
      <c r="F234" s="624" t="s">
        <v>939</v>
      </c>
      <c r="G234" s="596" t="s">
        <v>1101</v>
      </c>
      <c r="H234" s="596" t="s">
        <v>1102</v>
      </c>
      <c r="I234" s="610">
        <v>2035.5</v>
      </c>
      <c r="J234" s="610">
        <v>1</v>
      </c>
      <c r="K234" s="611">
        <v>2035.5</v>
      </c>
    </row>
    <row r="235" spans="1:11" ht="14.45" customHeight="1" x14ac:dyDescent="0.2">
      <c r="A235" s="592" t="s">
        <v>536</v>
      </c>
      <c r="B235" s="593" t="s">
        <v>537</v>
      </c>
      <c r="C235" s="596" t="s">
        <v>548</v>
      </c>
      <c r="D235" s="624" t="s">
        <v>549</v>
      </c>
      <c r="E235" s="596" t="s">
        <v>938</v>
      </c>
      <c r="F235" s="624" t="s">
        <v>939</v>
      </c>
      <c r="G235" s="596" t="s">
        <v>1348</v>
      </c>
      <c r="H235" s="596" t="s">
        <v>1349</v>
      </c>
      <c r="I235" s="610">
        <v>2587.5</v>
      </c>
      <c r="J235" s="610">
        <v>1</v>
      </c>
      <c r="K235" s="611">
        <v>2587.5</v>
      </c>
    </row>
    <row r="236" spans="1:11" ht="14.45" customHeight="1" x14ac:dyDescent="0.2">
      <c r="A236" s="592" t="s">
        <v>536</v>
      </c>
      <c r="B236" s="593" t="s">
        <v>537</v>
      </c>
      <c r="C236" s="596" t="s">
        <v>548</v>
      </c>
      <c r="D236" s="624" t="s">
        <v>549</v>
      </c>
      <c r="E236" s="596" t="s">
        <v>938</v>
      </c>
      <c r="F236" s="624" t="s">
        <v>939</v>
      </c>
      <c r="G236" s="596" t="s">
        <v>1350</v>
      </c>
      <c r="H236" s="596" t="s">
        <v>1351</v>
      </c>
      <c r="I236" s="610">
        <v>1524.5999755859375</v>
      </c>
      <c r="J236" s="610">
        <v>1</v>
      </c>
      <c r="K236" s="611">
        <v>1524.5999755859375</v>
      </c>
    </row>
    <row r="237" spans="1:11" ht="14.45" customHeight="1" x14ac:dyDescent="0.2">
      <c r="A237" s="592" t="s">
        <v>536</v>
      </c>
      <c r="B237" s="593" t="s">
        <v>537</v>
      </c>
      <c r="C237" s="596" t="s">
        <v>548</v>
      </c>
      <c r="D237" s="624" t="s">
        <v>549</v>
      </c>
      <c r="E237" s="596" t="s">
        <v>938</v>
      </c>
      <c r="F237" s="624" t="s">
        <v>939</v>
      </c>
      <c r="G237" s="596" t="s">
        <v>1352</v>
      </c>
      <c r="H237" s="596" t="s">
        <v>1353</v>
      </c>
      <c r="I237" s="610">
        <v>1524.5999755859375</v>
      </c>
      <c r="J237" s="610">
        <v>1</v>
      </c>
      <c r="K237" s="611">
        <v>1524.5999755859375</v>
      </c>
    </row>
    <row r="238" spans="1:11" ht="14.45" customHeight="1" x14ac:dyDescent="0.2">
      <c r="A238" s="592" t="s">
        <v>536</v>
      </c>
      <c r="B238" s="593" t="s">
        <v>537</v>
      </c>
      <c r="C238" s="596" t="s">
        <v>548</v>
      </c>
      <c r="D238" s="624" t="s">
        <v>549</v>
      </c>
      <c r="E238" s="596" t="s">
        <v>938</v>
      </c>
      <c r="F238" s="624" t="s">
        <v>939</v>
      </c>
      <c r="G238" s="596" t="s">
        <v>1354</v>
      </c>
      <c r="H238" s="596" t="s">
        <v>1355</v>
      </c>
      <c r="I238" s="610">
        <v>1524.5999755859375</v>
      </c>
      <c r="J238" s="610">
        <v>1</v>
      </c>
      <c r="K238" s="611">
        <v>1524.5999755859375</v>
      </c>
    </row>
    <row r="239" spans="1:11" ht="14.45" customHeight="1" x14ac:dyDescent="0.2">
      <c r="A239" s="592" t="s">
        <v>536</v>
      </c>
      <c r="B239" s="593" t="s">
        <v>537</v>
      </c>
      <c r="C239" s="596" t="s">
        <v>548</v>
      </c>
      <c r="D239" s="624" t="s">
        <v>549</v>
      </c>
      <c r="E239" s="596" t="s">
        <v>938</v>
      </c>
      <c r="F239" s="624" t="s">
        <v>939</v>
      </c>
      <c r="G239" s="596" t="s">
        <v>1356</v>
      </c>
      <c r="H239" s="596" t="s">
        <v>1357</v>
      </c>
      <c r="I239" s="610">
        <v>1524.5999755859375</v>
      </c>
      <c r="J239" s="610">
        <v>1</v>
      </c>
      <c r="K239" s="611">
        <v>1524.5999755859375</v>
      </c>
    </row>
    <row r="240" spans="1:11" ht="14.45" customHeight="1" x14ac:dyDescent="0.2">
      <c r="A240" s="592" t="s">
        <v>536</v>
      </c>
      <c r="B240" s="593" t="s">
        <v>537</v>
      </c>
      <c r="C240" s="596" t="s">
        <v>548</v>
      </c>
      <c r="D240" s="624" t="s">
        <v>549</v>
      </c>
      <c r="E240" s="596" t="s">
        <v>938</v>
      </c>
      <c r="F240" s="624" t="s">
        <v>939</v>
      </c>
      <c r="G240" s="596" t="s">
        <v>1358</v>
      </c>
      <c r="H240" s="596" t="s">
        <v>1359</v>
      </c>
      <c r="I240" s="610">
        <v>1524.5999755859375</v>
      </c>
      <c r="J240" s="610">
        <v>1</v>
      </c>
      <c r="K240" s="611">
        <v>1524.5999755859375</v>
      </c>
    </row>
    <row r="241" spans="1:11" ht="14.45" customHeight="1" x14ac:dyDescent="0.2">
      <c r="A241" s="592" t="s">
        <v>536</v>
      </c>
      <c r="B241" s="593" t="s">
        <v>537</v>
      </c>
      <c r="C241" s="596" t="s">
        <v>548</v>
      </c>
      <c r="D241" s="624" t="s">
        <v>549</v>
      </c>
      <c r="E241" s="596" t="s">
        <v>938</v>
      </c>
      <c r="F241" s="624" t="s">
        <v>939</v>
      </c>
      <c r="G241" s="596" t="s">
        <v>1360</v>
      </c>
      <c r="H241" s="596" t="s">
        <v>1361</v>
      </c>
      <c r="I241" s="610">
        <v>208.1199951171875</v>
      </c>
      <c r="J241" s="610">
        <v>2</v>
      </c>
      <c r="K241" s="611">
        <v>416.239990234375</v>
      </c>
    </row>
    <row r="242" spans="1:11" ht="14.45" customHeight="1" x14ac:dyDescent="0.2">
      <c r="A242" s="592" t="s">
        <v>536</v>
      </c>
      <c r="B242" s="593" t="s">
        <v>537</v>
      </c>
      <c r="C242" s="596" t="s">
        <v>548</v>
      </c>
      <c r="D242" s="624" t="s">
        <v>549</v>
      </c>
      <c r="E242" s="596" t="s">
        <v>938</v>
      </c>
      <c r="F242" s="624" t="s">
        <v>939</v>
      </c>
      <c r="G242" s="596" t="s">
        <v>1118</v>
      </c>
      <c r="H242" s="596" t="s">
        <v>1119</v>
      </c>
      <c r="I242" s="610">
        <v>3070.0400390625</v>
      </c>
      <c r="J242" s="610">
        <v>2</v>
      </c>
      <c r="K242" s="611">
        <v>6140.080078125</v>
      </c>
    </row>
    <row r="243" spans="1:11" ht="14.45" customHeight="1" x14ac:dyDescent="0.2">
      <c r="A243" s="592" t="s">
        <v>536</v>
      </c>
      <c r="B243" s="593" t="s">
        <v>537</v>
      </c>
      <c r="C243" s="596" t="s">
        <v>548</v>
      </c>
      <c r="D243" s="624" t="s">
        <v>549</v>
      </c>
      <c r="E243" s="596" t="s">
        <v>938</v>
      </c>
      <c r="F243" s="624" t="s">
        <v>939</v>
      </c>
      <c r="G243" s="596" t="s">
        <v>1122</v>
      </c>
      <c r="H243" s="596" t="s">
        <v>1123</v>
      </c>
      <c r="I243" s="610">
        <v>1576.5400390625</v>
      </c>
      <c r="J243" s="610">
        <v>1</v>
      </c>
      <c r="K243" s="611">
        <v>1576.5400390625</v>
      </c>
    </row>
    <row r="244" spans="1:11" ht="14.45" customHeight="1" x14ac:dyDescent="0.2">
      <c r="A244" s="592" t="s">
        <v>536</v>
      </c>
      <c r="B244" s="593" t="s">
        <v>537</v>
      </c>
      <c r="C244" s="596" t="s">
        <v>548</v>
      </c>
      <c r="D244" s="624" t="s">
        <v>549</v>
      </c>
      <c r="E244" s="596" t="s">
        <v>938</v>
      </c>
      <c r="F244" s="624" t="s">
        <v>939</v>
      </c>
      <c r="G244" s="596" t="s">
        <v>1126</v>
      </c>
      <c r="H244" s="596" t="s">
        <v>1127</v>
      </c>
      <c r="I244" s="610">
        <v>2571.75</v>
      </c>
      <c r="J244" s="610">
        <v>4</v>
      </c>
      <c r="K244" s="611">
        <v>10286.98046875</v>
      </c>
    </row>
    <row r="245" spans="1:11" ht="14.45" customHeight="1" x14ac:dyDescent="0.2">
      <c r="A245" s="592" t="s">
        <v>536</v>
      </c>
      <c r="B245" s="593" t="s">
        <v>537</v>
      </c>
      <c r="C245" s="596" t="s">
        <v>548</v>
      </c>
      <c r="D245" s="624" t="s">
        <v>549</v>
      </c>
      <c r="E245" s="596" t="s">
        <v>938</v>
      </c>
      <c r="F245" s="624" t="s">
        <v>939</v>
      </c>
      <c r="G245" s="596" t="s">
        <v>1128</v>
      </c>
      <c r="H245" s="596" t="s">
        <v>1129</v>
      </c>
      <c r="I245" s="610">
        <v>2990</v>
      </c>
      <c r="J245" s="610">
        <v>4</v>
      </c>
      <c r="K245" s="611">
        <v>11960</v>
      </c>
    </row>
    <row r="246" spans="1:11" ht="14.45" customHeight="1" x14ac:dyDescent="0.2">
      <c r="A246" s="592" t="s">
        <v>536</v>
      </c>
      <c r="B246" s="593" t="s">
        <v>537</v>
      </c>
      <c r="C246" s="596" t="s">
        <v>548</v>
      </c>
      <c r="D246" s="624" t="s">
        <v>549</v>
      </c>
      <c r="E246" s="596" t="s">
        <v>938</v>
      </c>
      <c r="F246" s="624" t="s">
        <v>939</v>
      </c>
      <c r="G246" s="596" t="s">
        <v>1144</v>
      </c>
      <c r="H246" s="596" t="s">
        <v>1145</v>
      </c>
      <c r="I246" s="610">
        <v>126428.83680555556</v>
      </c>
      <c r="J246" s="610">
        <v>9</v>
      </c>
      <c r="K246" s="611">
        <v>1137859.53125</v>
      </c>
    </row>
    <row r="247" spans="1:11" ht="14.45" customHeight="1" x14ac:dyDescent="0.2">
      <c r="A247" s="592" t="s">
        <v>536</v>
      </c>
      <c r="B247" s="593" t="s">
        <v>537</v>
      </c>
      <c r="C247" s="596" t="s">
        <v>548</v>
      </c>
      <c r="D247" s="624" t="s">
        <v>549</v>
      </c>
      <c r="E247" s="596" t="s">
        <v>938</v>
      </c>
      <c r="F247" s="624" t="s">
        <v>939</v>
      </c>
      <c r="G247" s="596" t="s">
        <v>1148</v>
      </c>
      <c r="H247" s="596" t="s">
        <v>1149</v>
      </c>
      <c r="I247" s="610">
        <v>1495.9200439453125</v>
      </c>
      <c r="J247" s="610">
        <v>1</v>
      </c>
      <c r="K247" s="611">
        <v>1495.9200439453125</v>
      </c>
    </row>
    <row r="248" spans="1:11" ht="14.45" customHeight="1" x14ac:dyDescent="0.2">
      <c r="A248" s="592" t="s">
        <v>536</v>
      </c>
      <c r="B248" s="593" t="s">
        <v>537</v>
      </c>
      <c r="C248" s="596" t="s">
        <v>548</v>
      </c>
      <c r="D248" s="624" t="s">
        <v>549</v>
      </c>
      <c r="E248" s="596" t="s">
        <v>938</v>
      </c>
      <c r="F248" s="624" t="s">
        <v>939</v>
      </c>
      <c r="G248" s="596" t="s">
        <v>1156</v>
      </c>
      <c r="H248" s="596" t="s">
        <v>1157</v>
      </c>
      <c r="I248" s="610">
        <v>1126.8729294996995</v>
      </c>
      <c r="J248" s="610">
        <v>70</v>
      </c>
      <c r="K248" s="611">
        <v>79655.798950195313</v>
      </c>
    </row>
    <row r="249" spans="1:11" ht="14.45" customHeight="1" x14ac:dyDescent="0.2">
      <c r="A249" s="592" t="s">
        <v>536</v>
      </c>
      <c r="B249" s="593" t="s">
        <v>537</v>
      </c>
      <c r="C249" s="596" t="s">
        <v>548</v>
      </c>
      <c r="D249" s="624" t="s">
        <v>549</v>
      </c>
      <c r="E249" s="596" t="s">
        <v>938</v>
      </c>
      <c r="F249" s="624" t="s">
        <v>939</v>
      </c>
      <c r="G249" s="596" t="s">
        <v>1166</v>
      </c>
      <c r="H249" s="596" t="s">
        <v>1167</v>
      </c>
      <c r="I249" s="610">
        <v>3579.610107421875</v>
      </c>
      <c r="J249" s="610">
        <v>5</v>
      </c>
      <c r="K249" s="611">
        <v>17898.050537109375</v>
      </c>
    </row>
    <row r="250" spans="1:11" ht="14.45" customHeight="1" x14ac:dyDescent="0.2">
      <c r="A250" s="592" t="s">
        <v>536</v>
      </c>
      <c r="B250" s="593" t="s">
        <v>537</v>
      </c>
      <c r="C250" s="596" t="s">
        <v>548</v>
      </c>
      <c r="D250" s="624" t="s">
        <v>549</v>
      </c>
      <c r="E250" s="596" t="s">
        <v>938</v>
      </c>
      <c r="F250" s="624" t="s">
        <v>939</v>
      </c>
      <c r="G250" s="596" t="s">
        <v>1166</v>
      </c>
      <c r="H250" s="596" t="s">
        <v>1168</v>
      </c>
      <c r="I250" s="610">
        <v>3579.610107421875</v>
      </c>
      <c r="J250" s="610">
        <v>1</v>
      </c>
      <c r="K250" s="611">
        <v>3579.610107421875</v>
      </c>
    </row>
    <row r="251" spans="1:11" ht="14.45" customHeight="1" x14ac:dyDescent="0.2">
      <c r="A251" s="592" t="s">
        <v>536</v>
      </c>
      <c r="B251" s="593" t="s">
        <v>537</v>
      </c>
      <c r="C251" s="596" t="s">
        <v>548</v>
      </c>
      <c r="D251" s="624" t="s">
        <v>549</v>
      </c>
      <c r="E251" s="596" t="s">
        <v>938</v>
      </c>
      <c r="F251" s="624" t="s">
        <v>939</v>
      </c>
      <c r="G251" s="596" t="s">
        <v>1181</v>
      </c>
      <c r="H251" s="596" t="s">
        <v>1182</v>
      </c>
      <c r="I251" s="610">
        <v>840.19000244140625</v>
      </c>
      <c r="J251" s="610">
        <v>15</v>
      </c>
      <c r="K251" s="611">
        <v>12602.850341796875</v>
      </c>
    </row>
    <row r="252" spans="1:11" ht="14.45" customHeight="1" x14ac:dyDescent="0.2">
      <c r="A252" s="592" t="s">
        <v>536</v>
      </c>
      <c r="B252" s="593" t="s">
        <v>537</v>
      </c>
      <c r="C252" s="596" t="s">
        <v>548</v>
      </c>
      <c r="D252" s="624" t="s">
        <v>549</v>
      </c>
      <c r="E252" s="596" t="s">
        <v>938</v>
      </c>
      <c r="F252" s="624" t="s">
        <v>939</v>
      </c>
      <c r="G252" s="596" t="s">
        <v>1183</v>
      </c>
      <c r="H252" s="596" t="s">
        <v>1184</v>
      </c>
      <c r="I252" s="610">
        <v>884.40997314453125</v>
      </c>
      <c r="J252" s="610">
        <v>15</v>
      </c>
      <c r="K252" s="611">
        <v>13266.099853515625</v>
      </c>
    </row>
    <row r="253" spans="1:11" ht="14.45" customHeight="1" x14ac:dyDescent="0.2">
      <c r="A253" s="592" t="s">
        <v>536</v>
      </c>
      <c r="B253" s="593" t="s">
        <v>537</v>
      </c>
      <c r="C253" s="596" t="s">
        <v>548</v>
      </c>
      <c r="D253" s="624" t="s">
        <v>549</v>
      </c>
      <c r="E253" s="596" t="s">
        <v>938</v>
      </c>
      <c r="F253" s="624" t="s">
        <v>939</v>
      </c>
      <c r="G253" s="596" t="s">
        <v>1187</v>
      </c>
      <c r="H253" s="596" t="s">
        <v>1188</v>
      </c>
      <c r="I253" s="610">
        <v>1065.3299560546875</v>
      </c>
      <c r="J253" s="610">
        <v>5</v>
      </c>
      <c r="K253" s="611">
        <v>5326.6497802734375</v>
      </c>
    </row>
    <row r="254" spans="1:11" ht="14.45" customHeight="1" x14ac:dyDescent="0.2">
      <c r="A254" s="592" t="s">
        <v>536</v>
      </c>
      <c r="B254" s="593" t="s">
        <v>537</v>
      </c>
      <c r="C254" s="596" t="s">
        <v>548</v>
      </c>
      <c r="D254" s="624" t="s">
        <v>549</v>
      </c>
      <c r="E254" s="596" t="s">
        <v>938</v>
      </c>
      <c r="F254" s="624" t="s">
        <v>939</v>
      </c>
      <c r="G254" s="596" t="s">
        <v>1189</v>
      </c>
      <c r="H254" s="596" t="s">
        <v>1190</v>
      </c>
      <c r="I254" s="610">
        <v>827.07000732421875</v>
      </c>
      <c r="J254" s="610">
        <v>5</v>
      </c>
      <c r="K254" s="611">
        <v>4135.3500366210938</v>
      </c>
    </row>
    <row r="255" spans="1:11" ht="14.45" customHeight="1" x14ac:dyDescent="0.2">
      <c r="A255" s="592" t="s">
        <v>536</v>
      </c>
      <c r="B255" s="593" t="s">
        <v>537</v>
      </c>
      <c r="C255" s="596" t="s">
        <v>548</v>
      </c>
      <c r="D255" s="624" t="s">
        <v>549</v>
      </c>
      <c r="E255" s="596" t="s">
        <v>938</v>
      </c>
      <c r="F255" s="624" t="s">
        <v>939</v>
      </c>
      <c r="G255" s="596" t="s">
        <v>1191</v>
      </c>
      <c r="H255" s="596" t="s">
        <v>1192</v>
      </c>
      <c r="I255" s="610">
        <v>807.29998779296875</v>
      </c>
      <c r="J255" s="610">
        <v>18</v>
      </c>
      <c r="K255" s="611">
        <v>14531.399780273438</v>
      </c>
    </row>
    <row r="256" spans="1:11" ht="14.45" customHeight="1" x14ac:dyDescent="0.2">
      <c r="A256" s="592" t="s">
        <v>536</v>
      </c>
      <c r="B256" s="593" t="s">
        <v>537</v>
      </c>
      <c r="C256" s="596" t="s">
        <v>548</v>
      </c>
      <c r="D256" s="624" t="s">
        <v>549</v>
      </c>
      <c r="E256" s="596" t="s">
        <v>938</v>
      </c>
      <c r="F256" s="624" t="s">
        <v>939</v>
      </c>
      <c r="G256" s="596" t="s">
        <v>1201</v>
      </c>
      <c r="H256" s="596" t="s">
        <v>1202</v>
      </c>
      <c r="I256" s="610">
        <v>3105</v>
      </c>
      <c r="J256" s="610">
        <v>1</v>
      </c>
      <c r="K256" s="611">
        <v>3105</v>
      </c>
    </row>
    <row r="257" spans="1:11" ht="14.45" customHeight="1" x14ac:dyDescent="0.2">
      <c r="A257" s="592" t="s">
        <v>536</v>
      </c>
      <c r="B257" s="593" t="s">
        <v>537</v>
      </c>
      <c r="C257" s="596" t="s">
        <v>548</v>
      </c>
      <c r="D257" s="624" t="s">
        <v>549</v>
      </c>
      <c r="E257" s="596" t="s">
        <v>938</v>
      </c>
      <c r="F257" s="624" t="s">
        <v>939</v>
      </c>
      <c r="G257" s="596" t="s">
        <v>1215</v>
      </c>
      <c r="H257" s="596" t="s">
        <v>1216</v>
      </c>
      <c r="I257" s="610">
        <v>2123.4649658203125</v>
      </c>
      <c r="J257" s="610">
        <v>2</v>
      </c>
      <c r="K257" s="611">
        <v>4246.929931640625</v>
      </c>
    </row>
    <row r="258" spans="1:11" ht="14.45" customHeight="1" x14ac:dyDescent="0.2">
      <c r="A258" s="592" t="s">
        <v>536</v>
      </c>
      <c r="B258" s="593" t="s">
        <v>537</v>
      </c>
      <c r="C258" s="596" t="s">
        <v>548</v>
      </c>
      <c r="D258" s="624" t="s">
        <v>549</v>
      </c>
      <c r="E258" s="596" t="s">
        <v>938</v>
      </c>
      <c r="F258" s="624" t="s">
        <v>939</v>
      </c>
      <c r="G258" s="596" t="s">
        <v>1221</v>
      </c>
      <c r="H258" s="596" t="s">
        <v>1222</v>
      </c>
      <c r="I258" s="610">
        <v>6877.9208984375</v>
      </c>
      <c r="J258" s="610">
        <v>11</v>
      </c>
      <c r="K258" s="611">
        <v>75657.12890625</v>
      </c>
    </row>
    <row r="259" spans="1:11" ht="14.45" customHeight="1" x14ac:dyDescent="0.2">
      <c r="A259" s="592" t="s">
        <v>536</v>
      </c>
      <c r="B259" s="593" t="s">
        <v>537</v>
      </c>
      <c r="C259" s="596" t="s">
        <v>548</v>
      </c>
      <c r="D259" s="624" t="s">
        <v>549</v>
      </c>
      <c r="E259" s="596" t="s">
        <v>938</v>
      </c>
      <c r="F259" s="624" t="s">
        <v>939</v>
      </c>
      <c r="G259" s="596" t="s">
        <v>1238</v>
      </c>
      <c r="H259" s="596" t="s">
        <v>1239</v>
      </c>
      <c r="I259" s="610">
        <v>1254.530029296875</v>
      </c>
      <c r="J259" s="610">
        <v>75</v>
      </c>
      <c r="K259" s="611">
        <v>94089.599609375</v>
      </c>
    </row>
    <row r="260" spans="1:11" ht="14.45" customHeight="1" x14ac:dyDescent="0.2">
      <c r="A260" s="592" t="s">
        <v>536</v>
      </c>
      <c r="B260" s="593" t="s">
        <v>537</v>
      </c>
      <c r="C260" s="596" t="s">
        <v>548</v>
      </c>
      <c r="D260" s="624" t="s">
        <v>549</v>
      </c>
      <c r="E260" s="596" t="s">
        <v>938</v>
      </c>
      <c r="F260" s="624" t="s">
        <v>939</v>
      </c>
      <c r="G260" s="596" t="s">
        <v>1240</v>
      </c>
      <c r="H260" s="596" t="s">
        <v>1241</v>
      </c>
      <c r="I260" s="610">
        <v>1254.530029296875</v>
      </c>
      <c r="J260" s="610">
        <v>6</v>
      </c>
      <c r="K260" s="611">
        <v>7527.18017578125</v>
      </c>
    </row>
    <row r="261" spans="1:11" ht="14.45" customHeight="1" x14ac:dyDescent="0.2">
      <c r="A261" s="592" t="s">
        <v>536</v>
      </c>
      <c r="B261" s="593" t="s">
        <v>537</v>
      </c>
      <c r="C261" s="596" t="s">
        <v>548</v>
      </c>
      <c r="D261" s="624" t="s">
        <v>549</v>
      </c>
      <c r="E261" s="596" t="s">
        <v>938</v>
      </c>
      <c r="F261" s="624" t="s">
        <v>939</v>
      </c>
      <c r="G261" s="596" t="s">
        <v>1238</v>
      </c>
      <c r="H261" s="596" t="s">
        <v>1242</v>
      </c>
      <c r="I261" s="610">
        <v>1254.530029296875</v>
      </c>
      <c r="J261" s="610">
        <v>25</v>
      </c>
      <c r="K261" s="611">
        <v>31363.19921875</v>
      </c>
    </row>
    <row r="262" spans="1:11" ht="14.45" customHeight="1" x14ac:dyDescent="0.2">
      <c r="A262" s="592" t="s">
        <v>536</v>
      </c>
      <c r="B262" s="593" t="s">
        <v>537</v>
      </c>
      <c r="C262" s="596" t="s">
        <v>548</v>
      </c>
      <c r="D262" s="624" t="s">
        <v>549</v>
      </c>
      <c r="E262" s="596" t="s">
        <v>938</v>
      </c>
      <c r="F262" s="624" t="s">
        <v>939</v>
      </c>
      <c r="G262" s="596" t="s">
        <v>1240</v>
      </c>
      <c r="H262" s="596" t="s">
        <v>1243</v>
      </c>
      <c r="I262" s="610">
        <v>1254.530029296875</v>
      </c>
      <c r="J262" s="610">
        <v>17</v>
      </c>
      <c r="K262" s="611">
        <v>21326.980224609375</v>
      </c>
    </row>
    <row r="263" spans="1:11" ht="14.45" customHeight="1" x14ac:dyDescent="0.2">
      <c r="A263" s="592" t="s">
        <v>536</v>
      </c>
      <c r="B263" s="593" t="s">
        <v>537</v>
      </c>
      <c r="C263" s="596" t="s">
        <v>548</v>
      </c>
      <c r="D263" s="624" t="s">
        <v>549</v>
      </c>
      <c r="E263" s="596" t="s">
        <v>938</v>
      </c>
      <c r="F263" s="624" t="s">
        <v>939</v>
      </c>
      <c r="G263" s="596" t="s">
        <v>1362</v>
      </c>
      <c r="H263" s="596" t="s">
        <v>1363</v>
      </c>
      <c r="I263" s="610">
        <v>524.35626220703125</v>
      </c>
      <c r="J263" s="610">
        <v>6</v>
      </c>
      <c r="K263" s="611">
        <v>3145.85009765625</v>
      </c>
    </row>
    <row r="264" spans="1:11" ht="14.45" customHeight="1" x14ac:dyDescent="0.2">
      <c r="A264" s="592" t="s">
        <v>536</v>
      </c>
      <c r="B264" s="593" t="s">
        <v>537</v>
      </c>
      <c r="C264" s="596" t="s">
        <v>548</v>
      </c>
      <c r="D264" s="624" t="s">
        <v>549</v>
      </c>
      <c r="E264" s="596" t="s">
        <v>938</v>
      </c>
      <c r="F264" s="624" t="s">
        <v>939</v>
      </c>
      <c r="G264" s="596" t="s">
        <v>1364</v>
      </c>
      <c r="H264" s="596" t="s">
        <v>1365</v>
      </c>
      <c r="I264" s="610">
        <v>426.07499694824219</v>
      </c>
      <c r="J264" s="610">
        <v>2</v>
      </c>
      <c r="K264" s="611">
        <v>852.14999389648438</v>
      </c>
    </row>
    <row r="265" spans="1:11" ht="14.45" customHeight="1" x14ac:dyDescent="0.2">
      <c r="A265" s="592" t="s">
        <v>536</v>
      </c>
      <c r="B265" s="593" t="s">
        <v>537</v>
      </c>
      <c r="C265" s="596" t="s">
        <v>548</v>
      </c>
      <c r="D265" s="624" t="s">
        <v>549</v>
      </c>
      <c r="E265" s="596" t="s">
        <v>938</v>
      </c>
      <c r="F265" s="624" t="s">
        <v>939</v>
      </c>
      <c r="G265" s="596" t="s">
        <v>1366</v>
      </c>
      <c r="H265" s="596" t="s">
        <v>1367</v>
      </c>
      <c r="I265" s="610">
        <v>17.546140289306642</v>
      </c>
      <c r="J265" s="610">
        <v>380</v>
      </c>
      <c r="K265" s="611">
        <v>6667.1201171875</v>
      </c>
    </row>
    <row r="266" spans="1:11" ht="14.45" customHeight="1" x14ac:dyDescent="0.2">
      <c r="A266" s="592" t="s">
        <v>536</v>
      </c>
      <c r="B266" s="593" t="s">
        <v>537</v>
      </c>
      <c r="C266" s="596" t="s">
        <v>548</v>
      </c>
      <c r="D266" s="624" t="s">
        <v>549</v>
      </c>
      <c r="E266" s="596" t="s">
        <v>938</v>
      </c>
      <c r="F266" s="624" t="s">
        <v>939</v>
      </c>
      <c r="G266" s="596" t="s">
        <v>1368</v>
      </c>
      <c r="H266" s="596" t="s">
        <v>1369</v>
      </c>
      <c r="I266" s="610">
        <v>6823.18994140625</v>
      </c>
      <c r="J266" s="610">
        <v>25</v>
      </c>
      <c r="K266" s="611">
        <v>170579.75</v>
      </c>
    </row>
    <row r="267" spans="1:11" ht="14.45" customHeight="1" x14ac:dyDescent="0.2">
      <c r="A267" s="592" t="s">
        <v>536</v>
      </c>
      <c r="B267" s="593" t="s">
        <v>537</v>
      </c>
      <c r="C267" s="596" t="s">
        <v>548</v>
      </c>
      <c r="D267" s="624" t="s">
        <v>549</v>
      </c>
      <c r="E267" s="596" t="s">
        <v>938</v>
      </c>
      <c r="F267" s="624" t="s">
        <v>939</v>
      </c>
      <c r="G267" s="596" t="s">
        <v>1370</v>
      </c>
      <c r="H267" s="596" t="s">
        <v>1371</v>
      </c>
      <c r="I267" s="610">
        <v>8.2525598526000969</v>
      </c>
      <c r="J267" s="610">
        <v>1350</v>
      </c>
      <c r="K267" s="611">
        <v>10605.100219726563</v>
      </c>
    </row>
    <row r="268" spans="1:11" ht="14.45" customHeight="1" x14ac:dyDescent="0.2">
      <c r="A268" s="592" t="s">
        <v>536</v>
      </c>
      <c r="B268" s="593" t="s">
        <v>537</v>
      </c>
      <c r="C268" s="596" t="s">
        <v>548</v>
      </c>
      <c r="D268" s="624" t="s">
        <v>549</v>
      </c>
      <c r="E268" s="596" t="s">
        <v>938</v>
      </c>
      <c r="F268" s="624" t="s">
        <v>939</v>
      </c>
      <c r="G268" s="596" t="s">
        <v>1370</v>
      </c>
      <c r="H268" s="596" t="s">
        <v>1372</v>
      </c>
      <c r="I268" s="610">
        <v>8.7740999062856044</v>
      </c>
      <c r="J268" s="610">
        <v>2020</v>
      </c>
      <c r="K268" s="611">
        <v>17519.360229492188</v>
      </c>
    </row>
    <row r="269" spans="1:11" ht="14.45" customHeight="1" x14ac:dyDescent="0.2">
      <c r="A269" s="592" t="s">
        <v>536</v>
      </c>
      <c r="B269" s="593" t="s">
        <v>537</v>
      </c>
      <c r="C269" s="596" t="s">
        <v>548</v>
      </c>
      <c r="D269" s="624" t="s">
        <v>549</v>
      </c>
      <c r="E269" s="596" t="s">
        <v>938</v>
      </c>
      <c r="F269" s="624" t="s">
        <v>939</v>
      </c>
      <c r="G269" s="596" t="s">
        <v>1373</v>
      </c>
      <c r="H269" s="596" t="s">
        <v>1374</v>
      </c>
      <c r="I269" s="610">
        <v>12.583000183105469</v>
      </c>
      <c r="J269" s="610">
        <v>220</v>
      </c>
      <c r="K269" s="611">
        <v>2768.5599975585938</v>
      </c>
    </row>
    <row r="270" spans="1:11" ht="14.45" customHeight="1" x14ac:dyDescent="0.2">
      <c r="A270" s="592" t="s">
        <v>536</v>
      </c>
      <c r="B270" s="593" t="s">
        <v>537</v>
      </c>
      <c r="C270" s="596" t="s">
        <v>548</v>
      </c>
      <c r="D270" s="624" t="s">
        <v>549</v>
      </c>
      <c r="E270" s="596" t="s">
        <v>938</v>
      </c>
      <c r="F270" s="624" t="s">
        <v>939</v>
      </c>
      <c r="G270" s="596" t="s">
        <v>1373</v>
      </c>
      <c r="H270" s="596" t="s">
        <v>1375</v>
      </c>
      <c r="I270" s="610">
        <v>12.583950042724609</v>
      </c>
      <c r="J270" s="610">
        <v>120</v>
      </c>
      <c r="K270" s="611">
        <v>1510.1099395751953</v>
      </c>
    </row>
    <row r="271" spans="1:11" ht="14.45" customHeight="1" x14ac:dyDescent="0.2">
      <c r="A271" s="592" t="s">
        <v>536</v>
      </c>
      <c r="B271" s="593" t="s">
        <v>537</v>
      </c>
      <c r="C271" s="596" t="s">
        <v>548</v>
      </c>
      <c r="D271" s="624" t="s">
        <v>549</v>
      </c>
      <c r="E271" s="596" t="s">
        <v>938</v>
      </c>
      <c r="F271" s="624" t="s">
        <v>939</v>
      </c>
      <c r="G271" s="596" t="s">
        <v>1376</v>
      </c>
      <c r="H271" s="596" t="s">
        <v>1377</v>
      </c>
      <c r="I271" s="610">
        <v>10.889480209350586</v>
      </c>
      <c r="J271" s="610">
        <v>900</v>
      </c>
      <c r="K271" s="611">
        <v>9800.52001953125</v>
      </c>
    </row>
    <row r="272" spans="1:11" ht="14.45" customHeight="1" x14ac:dyDescent="0.2">
      <c r="A272" s="592" t="s">
        <v>536</v>
      </c>
      <c r="B272" s="593" t="s">
        <v>537</v>
      </c>
      <c r="C272" s="596" t="s">
        <v>548</v>
      </c>
      <c r="D272" s="624" t="s">
        <v>549</v>
      </c>
      <c r="E272" s="596" t="s">
        <v>938</v>
      </c>
      <c r="F272" s="624" t="s">
        <v>939</v>
      </c>
      <c r="G272" s="596" t="s">
        <v>1376</v>
      </c>
      <c r="H272" s="596" t="s">
        <v>1378</v>
      </c>
      <c r="I272" s="610">
        <v>10.419166723887125</v>
      </c>
      <c r="J272" s="610">
        <v>1250</v>
      </c>
      <c r="K272" s="611">
        <v>12765.230102539063</v>
      </c>
    </row>
    <row r="273" spans="1:11" ht="14.45" customHeight="1" x14ac:dyDescent="0.2">
      <c r="A273" s="592" t="s">
        <v>536</v>
      </c>
      <c r="B273" s="593" t="s">
        <v>537</v>
      </c>
      <c r="C273" s="596" t="s">
        <v>548</v>
      </c>
      <c r="D273" s="624" t="s">
        <v>549</v>
      </c>
      <c r="E273" s="596" t="s">
        <v>1262</v>
      </c>
      <c r="F273" s="624" t="s">
        <v>1263</v>
      </c>
      <c r="G273" s="596" t="s">
        <v>1264</v>
      </c>
      <c r="H273" s="596" t="s">
        <v>1266</v>
      </c>
      <c r="I273" s="610">
        <v>7.25</v>
      </c>
      <c r="J273" s="610">
        <v>200</v>
      </c>
      <c r="K273" s="611">
        <v>1449.5799560546875</v>
      </c>
    </row>
    <row r="274" spans="1:11" ht="14.45" customHeight="1" x14ac:dyDescent="0.2">
      <c r="A274" s="592" t="s">
        <v>536</v>
      </c>
      <c r="B274" s="593" t="s">
        <v>537</v>
      </c>
      <c r="C274" s="596" t="s">
        <v>548</v>
      </c>
      <c r="D274" s="624" t="s">
        <v>549</v>
      </c>
      <c r="E274" s="596" t="s">
        <v>1262</v>
      </c>
      <c r="F274" s="624" t="s">
        <v>1263</v>
      </c>
      <c r="G274" s="596" t="s">
        <v>1267</v>
      </c>
      <c r="H274" s="596" t="s">
        <v>1268</v>
      </c>
      <c r="I274" s="610">
        <v>0.27000001072883606</v>
      </c>
      <c r="J274" s="610">
        <v>5000</v>
      </c>
      <c r="K274" s="611">
        <v>1350</v>
      </c>
    </row>
    <row r="275" spans="1:11" ht="14.45" customHeight="1" x14ac:dyDescent="0.2">
      <c r="A275" s="592" t="s">
        <v>536</v>
      </c>
      <c r="B275" s="593" t="s">
        <v>537</v>
      </c>
      <c r="C275" s="596" t="s">
        <v>548</v>
      </c>
      <c r="D275" s="624" t="s">
        <v>549</v>
      </c>
      <c r="E275" s="596" t="s">
        <v>1262</v>
      </c>
      <c r="F275" s="624" t="s">
        <v>1263</v>
      </c>
      <c r="G275" s="596" t="s">
        <v>1379</v>
      </c>
      <c r="H275" s="596" t="s">
        <v>1380</v>
      </c>
      <c r="I275" s="610">
        <v>0.2800000011920929</v>
      </c>
      <c r="J275" s="610">
        <v>1000</v>
      </c>
      <c r="K275" s="611">
        <v>278.29998779296875</v>
      </c>
    </row>
    <row r="276" spans="1:11" ht="14.45" customHeight="1" x14ac:dyDescent="0.2">
      <c r="A276" s="592" t="s">
        <v>536</v>
      </c>
      <c r="B276" s="593" t="s">
        <v>537</v>
      </c>
      <c r="C276" s="596" t="s">
        <v>548</v>
      </c>
      <c r="D276" s="624" t="s">
        <v>549</v>
      </c>
      <c r="E276" s="596" t="s">
        <v>1262</v>
      </c>
      <c r="F276" s="624" t="s">
        <v>1263</v>
      </c>
      <c r="G276" s="596" t="s">
        <v>1381</v>
      </c>
      <c r="H276" s="596" t="s">
        <v>1382</v>
      </c>
      <c r="I276" s="610">
        <v>10.760000228881836</v>
      </c>
      <c r="J276" s="610">
        <v>7200</v>
      </c>
      <c r="K276" s="611">
        <v>77449.681640625</v>
      </c>
    </row>
    <row r="277" spans="1:11" ht="14.45" customHeight="1" x14ac:dyDescent="0.2">
      <c r="A277" s="592" t="s">
        <v>536</v>
      </c>
      <c r="B277" s="593" t="s">
        <v>537</v>
      </c>
      <c r="C277" s="596" t="s">
        <v>548</v>
      </c>
      <c r="D277" s="624" t="s">
        <v>549</v>
      </c>
      <c r="E277" s="596" t="s">
        <v>1262</v>
      </c>
      <c r="F277" s="624" t="s">
        <v>1263</v>
      </c>
      <c r="G277" s="596" t="s">
        <v>1381</v>
      </c>
      <c r="H277" s="596" t="s">
        <v>1383</v>
      </c>
      <c r="I277" s="610">
        <v>10.760000228881836</v>
      </c>
      <c r="J277" s="610">
        <v>3600</v>
      </c>
      <c r="K277" s="611">
        <v>38724.8408203125</v>
      </c>
    </row>
    <row r="278" spans="1:11" ht="14.45" customHeight="1" x14ac:dyDescent="0.2">
      <c r="A278" s="592" t="s">
        <v>536</v>
      </c>
      <c r="B278" s="593" t="s">
        <v>537</v>
      </c>
      <c r="C278" s="596" t="s">
        <v>548</v>
      </c>
      <c r="D278" s="624" t="s">
        <v>549</v>
      </c>
      <c r="E278" s="596" t="s">
        <v>1262</v>
      </c>
      <c r="F278" s="624" t="s">
        <v>1263</v>
      </c>
      <c r="G278" s="596" t="s">
        <v>1279</v>
      </c>
      <c r="H278" s="596" t="s">
        <v>1384</v>
      </c>
      <c r="I278" s="610">
        <v>1.2699999809265137</v>
      </c>
      <c r="J278" s="610">
        <v>88000</v>
      </c>
      <c r="K278" s="611">
        <v>111537.80078125</v>
      </c>
    </row>
    <row r="279" spans="1:11" ht="14.45" customHeight="1" x14ac:dyDescent="0.2">
      <c r="A279" s="592" t="s">
        <v>536</v>
      </c>
      <c r="B279" s="593" t="s">
        <v>537</v>
      </c>
      <c r="C279" s="596" t="s">
        <v>548</v>
      </c>
      <c r="D279" s="624" t="s">
        <v>549</v>
      </c>
      <c r="E279" s="596" t="s">
        <v>1262</v>
      </c>
      <c r="F279" s="624" t="s">
        <v>1263</v>
      </c>
      <c r="G279" s="596" t="s">
        <v>1279</v>
      </c>
      <c r="H279" s="596" t="s">
        <v>1280</v>
      </c>
      <c r="I279" s="610">
        <v>1.2699999809265137</v>
      </c>
      <c r="J279" s="610">
        <v>64000</v>
      </c>
      <c r="K279" s="611">
        <v>81118.400390625</v>
      </c>
    </row>
    <row r="280" spans="1:11" ht="14.45" customHeight="1" x14ac:dyDescent="0.2">
      <c r="A280" s="592" t="s">
        <v>536</v>
      </c>
      <c r="B280" s="593" t="s">
        <v>537</v>
      </c>
      <c r="C280" s="596" t="s">
        <v>548</v>
      </c>
      <c r="D280" s="624" t="s">
        <v>549</v>
      </c>
      <c r="E280" s="596" t="s">
        <v>1262</v>
      </c>
      <c r="F280" s="624" t="s">
        <v>1263</v>
      </c>
      <c r="G280" s="596" t="s">
        <v>1385</v>
      </c>
      <c r="H280" s="596" t="s">
        <v>1386</v>
      </c>
      <c r="I280" s="610">
        <v>2.5299999713897705</v>
      </c>
      <c r="J280" s="610">
        <v>2000</v>
      </c>
      <c r="K280" s="611">
        <v>5069.89990234375</v>
      </c>
    </row>
    <row r="281" spans="1:11" ht="14.45" customHeight="1" x14ac:dyDescent="0.2">
      <c r="A281" s="592" t="s">
        <v>536</v>
      </c>
      <c r="B281" s="593" t="s">
        <v>537</v>
      </c>
      <c r="C281" s="596" t="s">
        <v>548</v>
      </c>
      <c r="D281" s="624" t="s">
        <v>549</v>
      </c>
      <c r="E281" s="596" t="s">
        <v>1262</v>
      </c>
      <c r="F281" s="624" t="s">
        <v>1263</v>
      </c>
      <c r="G281" s="596" t="s">
        <v>1387</v>
      </c>
      <c r="H281" s="596" t="s">
        <v>1388</v>
      </c>
      <c r="I281" s="610">
        <v>1.1100000143051147</v>
      </c>
      <c r="J281" s="610">
        <v>2000</v>
      </c>
      <c r="K281" s="611">
        <v>2223.97998046875</v>
      </c>
    </row>
    <row r="282" spans="1:11" ht="14.45" customHeight="1" x14ac:dyDescent="0.2">
      <c r="A282" s="592" t="s">
        <v>536</v>
      </c>
      <c r="B282" s="593" t="s">
        <v>537</v>
      </c>
      <c r="C282" s="596" t="s">
        <v>548</v>
      </c>
      <c r="D282" s="624" t="s">
        <v>549</v>
      </c>
      <c r="E282" s="596" t="s">
        <v>1262</v>
      </c>
      <c r="F282" s="624" t="s">
        <v>1263</v>
      </c>
      <c r="G282" s="596" t="s">
        <v>1389</v>
      </c>
      <c r="H282" s="596" t="s">
        <v>1390</v>
      </c>
      <c r="I282" s="610">
        <v>3.380000114440918</v>
      </c>
      <c r="J282" s="610">
        <v>5000</v>
      </c>
      <c r="K282" s="611">
        <v>16898.259765625</v>
      </c>
    </row>
    <row r="283" spans="1:11" ht="14.45" customHeight="1" x14ac:dyDescent="0.2">
      <c r="A283" s="592" t="s">
        <v>536</v>
      </c>
      <c r="B283" s="593" t="s">
        <v>537</v>
      </c>
      <c r="C283" s="596" t="s">
        <v>548</v>
      </c>
      <c r="D283" s="624" t="s">
        <v>549</v>
      </c>
      <c r="E283" s="596" t="s">
        <v>1262</v>
      </c>
      <c r="F283" s="624" t="s">
        <v>1263</v>
      </c>
      <c r="G283" s="596" t="s">
        <v>1389</v>
      </c>
      <c r="H283" s="596" t="s">
        <v>1391</v>
      </c>
      <c r="I283" s="610">
        <v>3.380000114440918</v>
      </c>
      <c r="J283" s="610">
        <v>15000</v>
      </c>
      <c r="K283" s="611">
        <v>50694</v>
      </c>
    </row>
    <row r="284" spans="1:11" ht="14.45" customHeight="1" x14ac:dyDescent="0.2">
      <c r="A284" s="592" t="s">
        <v>536</v>
      </c>
      <c r="B284" s="593" t="s">
        <v>537</v>
      </c>
      <c r="C284" s="596" t="s">
        <v>548</v>
      </c>
      <c r="D284" s="624" t="s">
        <v>549</v>
      </c>
      <c r="E284" s="596" t="s">
        <v>1281</v>
      </c>
      <c r="F284" s="624" t="s">
        <v>1282</v>
      </c>
      <c r="G284" s="596" t="s">
        <v>1392</v>
      </c>
      <c r="H284" s="596" t="s">
        <v>1393</v>
      </c>
      <c r="I284" s="610">
        <v>0.30000001192092896</v>
      </c>
      <c r="J284" s="610">
        <v>300</v>
      </c>
      <c r="K284" s="611">
        <v>90</v>
      </c>
    </row>
    <row r="285" spans="1:11" ht="14.45" customHeight="1" x14ac:dyDescent="0.2">
      <c r="A285" s="592" t="s">
        <v>536</v>
      </c>
      <c r="B285" s="593" t="s">
        <v>537</v>
      </c>
      <c r="C285" s="596" t="s">
        <v>548</v>
      </c>
      <c r="D285" s="624" t="s">
        <v>549</v>
      </c>
      <c r="E285" s="596" t="s">
        <v>1281</v>
      </c>
      <c r="F285" s="624" t="s">
        <v>1282</v>
      </c>
      <c r="G285" s="596" t="s">
        <v>1394</v>
      </c>
      <c r="H285" s="596" t="s">
        <v>1395</v>
      </c>
      <c r="I285" s="610">
        <v>1.1699999570846558</v>
      </c>
      <c r="J285" s="610">
        <v>10</v>
      </c>
      <c r="K285" s="611">
        <v>11.699999809265137</v>
      </c>
    </row>
    <row r="286" spans="1:11" ht="14.45" customHeight="1" x14ac:dyDescent="0.2">
      <c r="A286" s="592" t="s">
        <v>536</v>
      </c>
      <c r="B286" s="593" t="s">
        <v>537</v>
      </c>
      <c r="C286" s="596" t="s">
        <v>548</v>
      </c>
      <c r="D286" s="624" t="s">
        <v>549</v>
      </c>
      <c r="E286" s="596" t="s">
        <v>1281</v>
      </c>
      <c r="F286" s="624" t="s">
        <v>1282</v>
      </c>
      <c r="G286" s="596" t="s">
        <v>1396</v>
      </c>
      <c r="H286" s="596" t="s">
        <v>1397</v>
      </c>
      <c r="I286" s="610">
        <v>109.62000274658203</v>
      </c>
      <c r="J286" s="610">
        <v>5</v>
      </c>
      <c r="K286" s="611">
        <v>548.1199951171875</v>
      </c>
    </row>
    <row r="287" spans="1:11" ht="14.45" customHeight="1" x14ac:dyDescent="0.2">
      <c r="A287" s="592" t="s">
        <v>536</v>
      </c>
      <c r="B287" s="593" t="s">
        <v>537</v>
      </c>
      <c r="C287" s="596" t="s">
        <v>548</v>
      </c>
      <c r="D287" s="624" t="s">
        <v>549</v>
      </c>
      <c r="E287" s="596" t="s">
        <v>1281</v>
      </c>
      <c r="F287" s="624" t="s">
        <v>1282</v>
      </c>
      <c r="G287" s="596" t="s">
        <v>1398</v>
      </c>
      <c r="H287" s="596" t="s">
        <v>1399</v>
      </c>
      <c r="I287" s="610">
        <v>139.17999267578125</v>
      </c>
      <c r="J287" s="610">
        <v>2</v>
      </c>
      <c r="K287" s="611">
        <v>278.3599853515625</v>
      </c>
    </row>
    <row r="288" spans="1:11" ht="14.45" customHeight="1" x14ac:dyDescent="0.2">
      <c r="A288" s="592" t="s">
        <v>536</v>
      </c>
      <c r="B288" s="593" t="s">
        <v>537</v>
      </c>
      <c r="C288" s="596" t="s">
        <v>548</v>
      </c>
      <c r="D288" s="624" t="s">
        <v>549</v>
      </c>
      <c r="E288" s="596" t="s">
        <v>1281</v>
      </c>
      <c r="F288" s="624" t="s">
        <v>1282</v>
      </c>
      <c r="G288" s="596" t="s">
        <v>1400</v>
      </c>
      <c r="H288" s="596" t="s">
        <v>1401</v>
      </c>
      <c r="I288" s="610">
        <v>10.119999885559082</v>
      </c>
      <c r="J288" s="610">
        <v>1</v>
      </c>
      <c r="K288" s="611">
        <v>10.119999885559082</v>
      </c>
    </row>
    <row r="289" spans="1:11" ht="14.45" customHeight="1" x14ac:dyDescent="0.2">
      <c r="A289" s="592" t="s">
        <v>536</v>
      </c>
      <c r="B289" s="593" t="s">
        <v>537</v>
      </c>
      <c r="C289" s="596" t="s">
        <v>548</v>
      </c>
      <c r="D289" s="624" t="s">
        <v>549</v>
      </c>
      <c r="E289" s="596" t="s">
        <v>1281</v>
      </c>
      <c r="F289" s="624" t="s">
        <v>1282</v>
      </c>
      <c r="G289" s="596" t="s">
        <v>1283</v>
      </c>
      <c r="H289" s="596" t="s">
        <v>1402</v>
      </c>
      <c r="I289" s="610">
        <v>13.020000457763672</v>
      </c>
      <c r="J289" s="610">
        <v>10</v>
      </c>
      <c r="K289" s="611">
        <v>130.20000457763672</v>
      </c>
    </row>
    <row r="290" spans="1:11" ht="14.45" customHeight="1" x14ac:dyDescent="0.2">
      <c r="A290" s="592" t="s">
        <v>536</v>
      </c>
      <c r="B290" s="593" t="s">
        <v>537</v>
      </c>
      <c r="C290" s="596" t="s">
        <v>548</v>
      </c>
      <c r="D290" s="624" t="s">
        <v>549</v>
      </c>
      <c r="E290" s="596" t="s">
        <v>1281</v>
      </c>
      <c r="F290" s="624" t="s">
        <v>1282</v>
      </c>
      <c r="G290" s="596" t="s">
        <v>1403</v>
      </c>
      <c r="H290" s="596" t="s">
        <v>1404</v>
      </c>
      <c r="I290" s="610">
        <v>15.029999732971191</v>
      </c>
      <c r="J290" s="610">
        <v>48</v>
      </c>
      <c r="K290" s="611">
        <v>721.44000244140625</v>
      </c>
    </row>
    <row r="291" spans="1:11" ht="14.45" customHeight="1" x14ac:dyDescent="0.2">
      <c r="A291" s="592" t="s">
        <v>536</v>
      </c>
      <c r="B291" s="593" t="s">
        <v>537</v>
      </c>
      <c r="C291" s="596" t="s">
        <v>548</v>
      </c>
      <c r="D291" s="624" t="s">
        <v>549</v>
      </c>
      <c r="E291" s="596" t="s">
        <v>1281</v>
      </c>
      <c r="F291" s="624" t="s">
        <v>1282</v>
      </c>
      <c r="G291" s="596" t="s">
        <v>1405</v>
      </c>
      <c r="H291" s="596" t="s">
        <v>1406</v>
      </c>
      <c r="I291" s="610">
        <v>98.377498626708984</v>
      </c>
      <c r="J291" s="610">
        <v>40</v>
      </c>
      <c r="K291" s="611">
        <v>3935.0999755859375</v>
      </c>
    </row>
    <row r="292" spans="1:11" ht="14.45" customHeight="1" x14ac:dyDescent="0.2">
      <c r="A292" s="592" t="s">
        <v>536</v>
      </c>
      <c r="B292" s="593" t="s">
        <v>537</v>
      </c>
      <c r="C292" s="596" t="s">
        <v>548</v>
      </c>
      <c r="D292" s="624" t="s">
        <v>549</v>
      </c>
      <c r="E292" s="596" t="s">
        <v>1281</v>
      </c>
      <c r="F292" s="624" t="s">
        <v>1282</v>
      </c>
      <c r="G292" s="596" t="s">
        <v>1407</v>
      </c>
      <c r="H292" s="596" t="s">
        <v>1408</v>
      </c>
      <c r="I292" s="610">
        <v>9.4849996566772461</v>
      </c>
      <c r="J292" s="610">
        <v>168</v>
      </c>
      <c r="K292" s="611">
        <v>1594.0800628662109</v>
      </c>
    </row>
    <row r="293" spans="1:11" ht="14.45" customHeight="1" x14ac:dyDescent="0.2">
      <c r="A293" s="592" t="s">
        <v>536</v>
      </c>
      <c r="B293" s="593" t="s">
        <v>537</v>
      </c>
      <c r="C293" s="596" t="s">
        <v>548</v>
      </c>
      <c r="D293" s="624" t="s">
        <v>549</v>
      </c>
      <c r="E293" s="596" t="s">
        <v>1281</v>
      </c>
      <c r="F293" s="624" t="s">
        <v>1282</v>
      </c>
      <c r="G293" s="596" t="s">
        <v>1409</v>
      </c>
      <c r="H293" s="596" t="s">
        <v>1410</v>
      </c>
      <c r="I293" s="610">
        <v>18.959999084472656</v>
      </c>
      <c r="J293" s="610">
        <v>12</v>
      </c>
      <c r="K293" s="611">
        <v>227.52000427246094</v>
      </c>
    </row>
    <row r="294" spans="1:11" ht="14.45" customHeight="1" x14ac:dyDescent="0.2">
      <c r="A294" s="592" t="s">
        <v>536</v>
      </c>
      <c r="B294" s="593" t="s">
        <v>537</v>
      </c>
      <c r="C294" s="596" t="s">
        <v>548</v>
      </c>
      <c r="D294" s="624" t="s">
        <v>549</v>
      </c>
      <c r="E294" s="596" t="s">
        <v>1281</v>
      </c>
      <c r="F294" s="624" t="s">
        <v>1282</v>
      </c>
      <c r="G294" s="596" t="s">
        <v>1283</v>
      </c>
      <c r="H294" s="596" t="s">
        <v>1284</v>
      </c>
      <c r="I294" s="610">
        <v>13.020000457763672</v>
      </c>
      <c r="J294" s="610">
        <v>6</v>
      </c>
      <c r="K294" s="611">
        <v>78.120002746582031</v>
      </c>
    </row>
    <row r="295" spans="1:11" ht="14.45" customHeight="1" x14ac:dyDescent="0.2">
      <c r="A295" s="592" t="s">
        <v>536</v>
      </c>
      <c r="B295" s="593" t="s">
        <v>537</v>
      </c>
      <c r="C295" s="596" t="s">
        <v>548</v>
      </c>
      <c r="D295" s="624" t="s">
        <v>549</v>
      </c>
      <c r="E295" s="596" t="s">
        <v>1281</v>
      </c>
      <c r="F295" s="624" t="s">
        <v>1282</v>
      </c>
      <c r="G295" s="596" t="s">
        <v>1411</v>
      </c>
      <c r="H295" s="596" t="s">
        <v>1412</v>
      </c>
      <c r="I295" s="610">
        <v>0.85500001907348633</v>
      </c>
      <c r="J295" s="610">
        <v>8</v>
      </c>
      <c r="K295" s="611">
        <v>6.8299999237060547</v>
      </c>
    </row>
    <row r="296" spans="1:11" ht="14.45" customHeight="1" x14ac:dyDescent="0.2">
      <c r="A296" s="592" t="s">
        <v>536</v>
      </c>
      <c r="B296" s="593" t="s">
        <v>537</v>
      </c>
      <c r="C296" s="596" t="s">
        <v>548</v>
      </c>
      <c r="D296" s="624" t="s">
        <v>549</v>
      </c>
      <c r="E296" s="596" t="s">
        <v>1281</v>
      </c>
      <c r="F296" s="624" t="s">
        <v>1282</v>
      </c>
      <c r="G296" s="596" t="s">
        <v>1403</v>
      </c>
      <c r="H296" s="596" t="s">
        <v>1413</v>
      </c>
      <c r="I296" s="610">
        <v>15.029999732971191</v>
      </c>
      <c r="J296" s="610">
        <v>48</v>
      </c>
      <c r="K296" s="611">
        <v>721.44000244140625</v>
      </c>
    </row>
    <row r="297" spans="1:11" ht="14.45" customHeight="1" x14ac:dyDescent="0.2">
      <c r="A297" s="592" t="s">
        <v>536</v>
      </c>
      <c r="B297" s="593" t="s">
        <v>537</v>
      </c>
      <c r="C297" s="596" t="s">
        <v>548</v>
      </c>
      <c r="D297" s="624" t="s">
        <v>549</v>
      </c>
      <c r="E297" s="596" t="s">
        <v>1281</v>
      </c>
      <c r="F297" s="624" t="s">
        <v>1282</v>
      </c>
      <c r="G297" s="596" t="s">
        <v>1405</v>
      </c>
      <c r="H297" s="596" t="s">
        <v>1414</v>
      </c>
      <c r="I297" s="610">
        <v>98.376665751139328</v>
      </c>
      <c r="J297" s="610">
        <v>60</v>
      </c>
      <c r="K297" s="611">
        <v>5902.5999755859375</v>
      </c>
    </row>
    <row r="298" spans="1:11" ht="14.45" customHeight="1" x14ac:dyDescent="0.2">
      <c r="A298" s="592" t="s">
        <v>536</v>
      </c>
      <c r="B298" s="593" t="s">
        <v>537</v>
      </c>
      <c r="C298" s="596" t="s">
        <v>548</v>
      </c>
      <c r="D298" s="624" t="s">
        <v>549</v>
      </c>
      <c r="E298" s="596" t="s">
        <v>1281</v>
      </c>
      <c r="F298" s="624" t="s">
        <v>1282</v>
      </c>
      <c r="G298" s="596" t="s">
        <v>1407</v>
      </c>
      <c r="H298" s="596" t="s">
        <v>1415</v>
      </c>
      <c r="I298" s="610">
        <v>9.4899997711181641</v>
      </c>
      <c r="J298" s="610">
        <v>432</v>
      </c>
      <c r="K298" s="611">
        <v>4098.4200439453125</v>
      </c>
    </row>
    <row r="299" spans="1:11" ht="14.45" customHeight="1" x14ac:dyDescent="0.2">
      <c r="A299" s="592" t="s">
        <v>536</v>
      </c>
      <c r="B299" s="593" t="s">
        <v>537</v>
      </c>
      <c r="C299" s="596" t="s">
        <v>548</v>
      </c>
      <c r="D299" s="624" t="s">
        <v>549</v>
      </c>
      <c r="E299" s="596" t="s">
        <v>1281</v>
      </c>
      <c r="F299" s="624" t="s">
        <v>1282</v>
      </c>
      <c r="G299" s="596" t="s">
        <v>1409</v>
      </c>
      <c r="H299" s="596" t="s">
        <v>1416</v>
      </c>
      <c r="I299" s="610">
        <v>18.959999084472656</v>
      </c>
      <c r="J299" s="610">
        <v>60</v>
      </c>
      <c r="K299" s="611">
        <v>1137.5999755859375</v>
      </c>
    </row>
    <row r="300" spans="1:11" ht="14.45" customHeight="1" x14ac:dyDescent="0.2">
      <c r="A300" s="592" t="s">
        <v>536</v>
      </c>
      <c r="B300" s="593" t="s">
        <v>537</v>
      </c>
      <c r="C300" s="596" t="s">
        <v>548</v>
      </c>
      <c r="D300" s="624" t="s">
        <v>549</v>
      </c>
      <c r="E300" s="596" t="s">
        <v>1281</v>
      </c>
      <c r="F300" s="624" t="s">
        <v>1282</v>
      </c>
      <c r="G300" s="596" t="s">
        <v>1417</v>
      </c>
      <c r="H300" s="596" t="s">
        <v>1418</v>
      </c>
      <c r="I300" s="610">
        <v>7.5900001525878906</v>
      </c>
      <c r="J300" s="610">
        <v>2</v>
      </c>
      <c r="K300" s="611">
        <v>15.180000305175781</v>
      </c>
    </row>
    <row r="301" spans="1:11" ht="14.45" customHeight="1" x14ac:dyDescent="0.2">
      <c r="A301" s="592" t="s">
        <v>536</v>
      </c>
      <c r="B301" s="593" t="s">
        <v>537</v>
      </c>
      <c r="C301" s="596" t="s">
        <v>548</v>
      </c>
      <c r="D301" s="624" t="s">
        <v>549</v>
      </c>
      <c r="E301" s="596" t="s">
        <v>1281</v>
      </c>
      <c r="F301" s="624" t="s">
        <v>1282</v>
      </c>
      <c r="G301" s="596" t="s">
        <v>1419</v>
      </c>
      <c r="H301" s="596" t="s">
        <v>1420</v>
      </c>
      <c r="I301" s="610">
        <v>8.630000114440918</v>
      </c>
      <c r="J301" s="610">
        <v>1</v>
      </c>
      <c r="K301" s="611">
        <v>8.630000114440918</v>
      </c>
    </row>
    <row r="302" spans="1:11" ht="14.45" customHeight="1" x14ac:dyDescent="0.2">
      <c r="A302" s="592" t="s">
        <v>536</v>
      </c>
      <c r="B302" s="593" t="s">
        <v>537</v>
      </c>
      <c r="C302" s="596" t="s">
        <v>548</v>
      </c>
      <c r="D302" s="624" t="s">
        <v>549</v>
      </c>
      <c r="E302" s="596" t="s">
        <v>1281</v>
      </c>
      <c r="F302" s="624" t="s">
        <v>1282</v>
      </c>
      <c r="G302" s="596" t="s">
        <v>1417</v>
      </c>
      <c r="H302" s="596" t="s">
        <v>1421</v>
      </c>
      <c r="I302" s="610">
        <v>7.5900001525878906</v>
      </c>
      <c r="J302" s="610">
        <v>1</v>
      </c>
      <c r="K302" s="611">
        <v>7.5900001525878906</v>
      </c>
    </row>
    <row r="303" spans="1:11" ht="14.45" customHeight="1" x14ac:dyDescent="0.2">
      <c r="A303" s="592" t="s">
        <v>536</v>
      </c>
      <c r="B303" s="593" t="s">
        <v>537</v>
      </c>
      <c r="C303" s="596" t="s">
        <v>548</v>
      </c>
      <c r="D303" s="624" t="s">
        <v>549</v>
      </c>
      <c r="E303" s="596" t="s">
        <v>1281</v>
      </c>
      <c r="F303" s="624" t="s">
        <v>1282</v>
      </c>
      <c r="G303" s="596" t="s">
        <v>1422</v>
      </c>
      <c r="H303" s="596" t="s">
        <v>1423</v>
      </c>
      <c r="I303" s="610">
        <v>2.869999885559082</v>
      </c>
      <c r="J303" s="610">
        <v>80</v>
      </c>
      <c r="K303" s="611">
        <v>229.60000610351563</v>
      </c>
    </row>
    <row r="304" spans="1:11" ht="14.45" customHeight="1" x14ac:dyDescent="0.2">
      <c r="A304" s="592" t="s">
        <v>536</v>
      </c>
      <c r="B304" s="593" t="s">
        <v>537</v>
      </c>
      <c r="C304" s="596" t="s">
        <v>548</v>
      </c>
      <c r="D304" s="624" t="s">
        <v>549</v>
      </c>
      <c r="E304" s="596" t="s">
        <v>1281</v>
      </c>
      <c r="F304" s="624" t="s">
        <v>1282</v>
      </c>
      <c r="G304" s="596" t="s">
        <v>1285</v>
      </c>
      <c r="H304" s="596" t="s">
        <v>1286</v>
      </c>
      <c r="I304" s="610">
        <v>8.3400001525878906</v>
      </c>
      <c r="J304" s="610">
        <v>1</v>
      </c>
      <c r="K304" s="611">
        <v>8.3400001525878906</v>
      </c>
    </row>
    <row r="305" spans="1:11" ht="14.45" customHeight="1" x14ac:dyDescent="0.2">
      <c r="A305" s="592" t="s">
        <v>536</v>
      </c>
      <c r="B305" s="593" t="s">
        <v>537</v>
      </c>
      <c r="C305" s="596" t="s">
        <v>548</v>
      </c>
      <c r="D305" s="624" t="s">
        <v>549</v>
      </c>
      <c r="E305" s="596" t="s">
        <v>1281</v>
      </c>
      <c r="F305" s="624" t="s">
        <v>1282</v>
      </c>
      <c r="G305" s="596" t="s">
        <v>1285</v>
      </c>
      <c r="H305" s="596" t="s">
        <v>1424</v>
      </c>
      <c r="I305" s="610">
        <v>8.1700000762939453</v>
      </c>
      <c r="J305" s="610">
        <v>5</v>
      </c>
      <c r="K305" s="611">
        <v>40.830001831054688</v>
      </c>
    </row>
    <row r="306" spans="1:11" ht="14.45" customHeight="1" x14ac:dyDescent="0.2">
      <c r="A306" s="592" t="s">
        <v>536</v>
      </c>
      <c r="B306" s="593" t="s">
        <v>537</v>
      </c>
      <c r="C306" s="596" t="s">
        <v>548</v>
      </c>
      <c r="D306" s="624" t="s">
        <v>549</v>
      </c>
      <c r="E306" s="596" t="s">
        <v>1281</v>
      </c>
      <c r="F306" s="624" t="s">
        <v>1282</v>
      </c>
      <c r="G306" s="596" t="s">
        <v>1425</v>
      </c>
      <c r="H306" s="596" t="s">
        <v>1426</v>
      </c>
      <c r="I306" s="610">
        <v>42.443076207087593</v>
      </c>
      <c r="J306" s="610">
        <v>4440</v>
      </c>
      <c r="K306" s="611">
        <v>188449.59973144531</v>
      </c>
    </row>
    <row r="307" spans="1:11" ht="14.45" customHeight="1" x14ac:dyDescent="0.2">
      <c r="A307" s="592" t="s">
        <v>536</v>
      </c>
      <c r="B307" s="593" t="s">
        <v>537</v>
      </c>
      <c r="C307" s="596" t="s">
        <v>548</v>
      </c>
      <c r="D307" s="624" t="s">
        <v>549</v>
      </c>
      <c r="E307" s="596" t="s">
        <v>1281</v>
      </c>
      <c r="F307" s="624" t="s">
        <v>1282</v>
      </c>
      <c r="G307" s="596" t="s">
        <v>1289</v>
      </c>
      <c r="H307" s="596" t="s">
        <v>1290</v>
      </c>
      <c r="I307" s="610">
        <v>17.620000839233398</v>
      </c>
      <c r="J307" s="610">
        <v>3</v>
      </c>
      <c r="K307" s="611">
        <v>52.849998474121094</v>
      </c>
    </row>
    <row r="308" spans="1:11" ht="14.45" customHeight="1" x14ac:dyDescent="0.2">
      <c r="A308" s="592" t="s">
        <v>536</v>
      </c>
      <c r="B308" s="593" t="s">
        <v>537</v>
      </c>
      <c r="C308" s="596" t="s">
        <v>548</v>
      </c>
      <c r="D308" s="624" t="s">
        <v>549</v>
      </c>
      <c r="E308" s="596" t="s">
        <v>1281</v>
      </c>
      <c r="F308" s="624" t="s">
        <v>1282</v>
      </c>
      <c r="G308" s="596" t="s">
        <v>1427</v>
      </c>
      <c r="H308" s="596" t="s">
        <v>1428</v>
      </c>
      <c r="I308" s="610">
        <v>2.7400000095367432</v>
      </c>
      <c r="J308" s="610">
        <v>9</v>
      </c>
      <c r="K308" s="611">
        <v>24.660000801086426</v>
      </c>
    </row>
    <row r="309" spans="1:11" ht="14.45" customHeight="1" x14ac:dyDescent="0.2">
      <c r="A309" s="592" t="s">
        <v>536</v>
      </c>
      <c r="B309" s="593" t="s">
        <v>537</v>
      </c>
      <c r="C309" s="596" t="s">
        <v>548</v>
      </c>
      <c r="D309" s="624" t="s">
        <v>549</v>
      </c>
      <c r="E309" s="596" t="s">
        <v>1281</v>
      </c>
      <c r="F309" s="624" t="s">
        <v>1282</v>
      </c>
      <c r="G309" s="596" t="s">
        <v>1429</v>
      </c>
      <c r="H309" s="596" t="s">
        <v>1430</v>
      </c>
      <c r="I309" s="610">
        <v>0.5</v>
      </c>
      <c r="J309" s="610">
        <v>6000</v>
      </c>
      <c r="K309" s="611">
        <v>3000</v>
      </c>
    </row>
    <row r="310" spans="1:11" ht="14.45" customHeight="1" x14ac:dyDescent="0.2">
      <c r="A310" s="592" t="s">
        <v>536</v>
      </c>
      <c r="B310" s="593" t="s">
        <v>537</v>
      </c>
      <c r="C310" s="596" t="s">
        <v>548</v>
      </c>
      <c r="D310" s="624" t="s">
        <v>549</v>
      </c>
      <c r="E310" s="596" t="s">
        <v>1281</v>
      </c>
      <c r="F310" s="624" t="s">
        <v>1282</v>
      </c>
      <c r="G310" s="596" t="s">
        <v>1429</v>
      </c>
      <c r="H310" s="596" t="s">
        <v>1431</v>
      </c>
      <c r="I310" s="610">
        <v>0.5</v>
      </c>
      <c r="J310" s="610">
        <v>11000</v>
      </c>
      <c r="K310" s="611">
        <v>5500</v>
      </c>
    </row>
    <row r="311" spans="1:11" ht="14.45" customHeight="1" x14ac:dyDescent="0.2">
      <c r="A311" s="592" t="s">
        <v>536</v>
      </c>
      <c r="B311" s="593" t="s">
        <v>537</v>
      </c>
      <c r="C311" s="596" t="s">
        <v>548</v>
      </c>
      <c r="D311" s="624" t="s">
        <v>549</v>
      </c>
      <c r="E311" s="596" t="s">
        <v>1281</v>
      </c>
      <c r="F311" s="624" t="s">
        <v>1282</v>
      </c>
      <c r="G311" s="596" t="s">
        <v>1432</v>
      </c>
      <c r="H311" s="596" t="s">
        <v>1433</v>
      </c>
      <c r="I311" s="610">
        <v>1.1699999570846558</v>
      </c>
      <c r="J311" s="610">
        <v>15000</v>
      </c>
      <c r="K311" s="611">
        <v>17595</v>
      </c>
    </row>
    <row r="312" spans="1:11" ht="14.45" customHeight="1" x14ac:dyDescent="0.2">
      <c r="A312" s="592" t="s">
        <v>536</v>
      </c>
      <c r="B312" s="593" t="s">
        <v>537</v>
      </c>
      <c r="C312" s="596" t="s">
        <v>548</v>
      </c>
      <c r="D312" s="624" t="s">
        <v>549</v>
      </c>
      <c r="E312" s="596" t="s">
        <v>1281</v>
      </c>
      <c r="F312" s="624" t="s">
        <v>1282</v>
      </c>
      <c r="G312" s="596" t="s">
        <v>1432</v>
      </c>
      <c r="H312" s="596" t="s">
        <v>1434</v>
      </c>
      <c r="I312" s="610">
        <v>1.1699999570846558</v>
      </c>
      <c r="J312" s="610">
        <v>15000</v>
      </c>
      <c r="K312" s="611">
        <v>17595</v>
      </c>
    </row>
    <row r="313" spans="1:11" ht="14.45" customHeight="1" x14ac:dyDescent="0.2">
      <c r="A313" s="592" t="s">
        <v>536</v>
      </c>
      <c r="B313" s="593" t="s">
        <v>537</v>
      </c>
      <c r="C313" s="596" t="s">
        <v>548</v>
      </c>
      <c r="D313" s="624" t="s">
        <v>549</v>
      </c>
      <c r="E313" s="596" t="s">
        <v>1281</v>
      </c>
      <c r="F313" s="624" t="s">
        <v>1282</v>
      </c>
      <c r="G313" s="596" t="s">
        <v>1293</v>
      </c>
      <c r="H313" s="596" t="s">
        <v>1294</v>
      </c>
      <c r="I313" s="610">
        <v>29.889999389648438</v>
      </c>
      <c r="J313" s="610">
        <v>10</v>
      </c>
      <c r="K313" s="611">
        <v>298.89999389648438</v>
      </c>
    </row>
    <row r="314" spans="1:11" ht="14.45" customHeight="1" x14ac:dyDescent="0.2">
      <c r="A314" s="592" t="s">
        <v>536</v>
      </c>
      <c r="B314" s="593" t="s">
        <v>537</v>
      </c>
      <c r="C314" s="596" t="s">
        <v>548</v>
      </c>
      <c r="D314" s="624" t="s">
        <v>549</v>
      </c>
      <c r="E314" s="596" t="s">
        <v>1281</v>
      </c>
      <c r="F314" s="624" t="s">
        <v>1282</v>
      </c>
      <c r="G314" s="596" t="s">
        <v>1293</v>
      </c>
      <c r="H314" s="596" t="s">
        <v>1295</v>
      </c>
      <c r="I314" s="610">
        <v>29.304999351501465</v>
      </c>
      <c r="J314" s="610">
        <v>8</v>
      </c>
      <c r="K314" s="611">
        <v>236.73999786376953</v>
      </c>
    </row>
    <row r="315" spans="1:11" ht="14.45" customHeight="1" x14ac:dyDescent="0.2">
      <c r="A315" s="592" t="s">
        <v>536</v>
      </c>
      <c r="B315" s="593" t="s">
        <v>537</v>
      </c>
      <c r="C315" s="596" t="s">
        <v>548</v>
      </c>
      <c r="D315" s="624" t="s">
        <v>549</v>
      </c>
      <c r="E315" s="596" t="s">
        <v>1296</v>
      </c>
      <c r="F315" s="624" t="s">
        <v>1297</v>
      </c>
      <c r="G315" s="596" t="s">
        <v>1435</v>
      </c>
      <c r="H315" s="596" t="s">
        <v>1436</v>
      </c>
      <c r="I315" s="610">
        <v>157.30000305175781</v>
      </c>
      <c r="J315" s="610">
        <v>36</v>
      </c>
      <c r="K315" s="611">
        <v>5662.7998046875</v>
      </c>
    </row>
    <row r="316" spans="1:11" ht="14.45" customHeight="1" x14ac:dyDescent="0.2">
      <c r="A316" s="592" t="s">
        <v>536</v>
      </c>
      <c r="B316" s="593" t="s">
        <v>537</v>
      </c>
      <c r="C316" s="596" t="s">
        <v>548</v>
      </c>
      <c r="D316" s="624" t="s">
        <v>549</v>
      </c>
      <c r="E316" s="596" t="s">
        <v>1296</v>
      </c>
      <c r="F316" s="624" t="s">
        <v>1297</v>
      </c>
      <c r="G316" s="596" t="s">
        <v>1437</v>
      </c>
      <c r="H316" s="596" t="s">
        <v>1438</v>
      </c>
      <c r="I316" s="610">
        <v>1.1999999731779098E-2</v>
      </c>
      <c r="J316" s="610">
        <v>12000</v>
      </c>
      <c r="K316" s="611">
        <v>144</v>
      </c>
    </row>
    <row r="317" spans="1:11" ht="14.45" customHeight="1" x14ac:dyDescent="0.2">
      <c r="A317" s="592" t="s">
        <v>536</v>
      </c>
      <c r="B317" s="593" t="s">
        <v>537</v>
      </c>
      <c r="C317" s="596" t="s">
        <v>548</v>
      </c>
      <c r="D317" s="624" t="s">
        <v>549</v>
      </c>
      <c r="E317" s="596" t="s">
        <v>1296</v>
      </c>
      <c r="F317" s="624" t="s">
        <v>1297</v>
      </c>
      <c r="G317" s="596" t="s">
        <v>1437</v>
      </c>
      <c r="H317" s="596" t="s">
        <v>1439</v>
      </c>
      <c r="I317" s="610">
        <v>1.3999999687075614E-2</v>
      </c>
      <c r="J317" s="610">
        <v>12000</v>
      </c>
      <c r="K317" s="611">
        <v>168</v>
      </c>
    </row>
    <row r="318" spans="1:11" ht="14.45" customHeight="1" x14ac:dyDescent="0.2">
      <c r="A318" s="592" t="s">
        <v>536</v>
      </c>
      <c r="B318" s="593" t="s">
        <v>537</v>
      </c>
      <c r="C318" s="596" t="s">
        <v>548</v>
      </c>
      <c r="D318" s="624" t="s">
        <v>549</v>
      </c>
      <c r="E318" s="596" t="s">
        <v>1296</v>
      </c>
      <c r="F318" s="624" t="s">
        <v>1297</v>
      </c>
      <c r="G318" s="596" t="s">
        <v>1440</v>
      </c>
      <c r="H318" s="596" t="s">
        <v>1441</v>
      </c>
      <c r="I318" s="610">
        <v>0.79000002145767212</v>
      </c>
      <c r="J318" s="610">
        <v>1500</v>
      </c>
      <c r="K318" s="611">
        <v>1179.75</v>
      </c>
    </row>
    <row r="319" spans="1:11" ht="14.45" customHeight="1" x14ac:dyDescent="0.2">
      <c r="A319" s="592" t="s">
        <v>536</v>
      </c>
      <c r="B319" s="593" t="s">
        <v>537</v>
      </c>
      <c r="C319" s="596" t="s">
        <v>548</v>
      </c>
      <c r="D319" s="624" t="s">
        <v>549</v>
      </c>
      <c r="E319" s="596" t="s">
        <v>1296</v>
      </c>
      <c r="F319" s="624" t="s">
        <v>1297</v>
      </c>
      <c r="G319" s="596" t="s">
        <v>1442</v>
      </c>
      <c r="H319" s="596" t="s">
        <v>1443</v>
      </c>
      <c r="I319" s="610">
        <v>0.25</v>
      </c>
      <c r="J319" s="610">
        <v>2000</v>
      </c>
      <c r="K319" s="611">
        <v>500</v>
      </c>
    </row>
    <row r="320" spans="1:11" ht="14.45" customHeight="1" x14ac:dyDescent="0.2">
      <c r="A320" s="592" t="s">
        <v>536</v>
      </c>
      <c r="B320" s="593" t="s">
        <v>537</v>
      </c>
      <c r="C320" s="596" t="s">
        <v>548</v>
      </c>
      <c r="D320" s="624" t="s">
        <v>549</v>
      </c>
      <c r="E320" s="596" t="s">
        <v>1296</v>
      </c>
      <c r="F320" s="624" t="s">
        <v>1297</v>
      </c>
      <c r="G320" s="596" t="s">
        <v>1442</v>
      </c>
      <c r="H320" s="596" t="s">
        <v>1444</v>
      </c>
      <c r="I320" s="610">
        <v>0.25</v>
      </c>
      <c r="J320" s="610">
        <v>2000</v>
      </c>
      <c r="K320" s="611">
        <v>500</v>
      </c>
    </row>
    <row r="321" spans="1:11" ht="14.45" customHeight="1" x14ac:dyDescent="0.2">
      <c r="A321" s="592" t="s">
        <v>536</v>
      </c>
      <c r="B321" s="593" t="s">
        <v>537</v>
      </c>
      <c r="C321" s="596" t="s">
        <v>548</v>
      </c>
      <c r="D321" s="624" t="s">
        <v>549</v>
      </c>
      <c r="E321" s="596" t="s">
        <v>1296</v>
      </c>
      <c r="F321" s="624" t="s">
        <v>1297</v>
      </c>
      <c r="G321" s="596" t="s">
        <v>1445</v>
      </c>
      <c r="H321" s="596" t="s">
        <v>1446</v>
      </c>
      <c r="I321" s="610">
        <v>568.719970703125</v>
      </c>
      <c r="J321" s="610">
        <v>2</v>
      </c>
      <c r="K321" s="611">
        <v>1137.43994140625</v>
      </c>
    </row>
    <row r="322" spans="1:11" ht="14.45" customHeight="1" x14ac:dyDescent="0.2">
      <c r="A322" s="592" t="s">
        <v>536</v>
      </c>
      <c r="B322" s="593" t="s">
        <v>537</v>
      </c>
      <c r="C322" s="596" t="s">
        <v>548</v>
      </c>
      <c r="D322" s="624" t="s">
        <v>549</v>
      </c>
      <c r="E322" s="596" t="s">
        <v>1296</v>
      </c>
      <c r="F322" s="624" t="s">
        <v>1297</v>
      </c>
      <c r="G322" s="596" t="s">
        <v>1447</v>
      </c>
      <c r="H322" s="596" t="s">
        <v>1448</v>
      </c>
      <c r="I322" s="610">
        <v>25.531429290771484</v>
      </c>
      <c r="J322" s="610">
        <v>480</v>
      </c>
      <c r="K322" s="611">
        <v>12255.200103759766</v>
      </c>
    </row>
    <row r="323" spans="1:11" ht="14.45" customHeight="1" x14ac:dyDescent="0.2">
      <c r="A323" s="592" t="s">
        <v>536</v>
      </c>
      <c r="B323" s="593" t="s">
        <v>537</v>
      </c>
      <c r="C323" s="596" t="s">
        <v>548</v>
      </c>
      <c r="D323" s="624" t="s">
        <v>549</v>
      </c>
      <c r="E323" s="596" t="s">
        <v>1296</v>
      </c>
      <c r="F323" s="624" t="s">
        <v>1297</v>
      </c>
      <c r="G323" s="596" t="s">
        <v>1447</v>
      </c>
      <c r="H323" s="596" t="s">
        <v>1449</v>
      </c>
      <c r="I323" s="610">
        <v>25.530000686645508</v>
      </c>
      <c r="J323" s="610">
        <v>440</v>
      </c>
      <c r="K323" s="611">
        <v>11233.200073242188</v>
      </c>
    </row>
    <row r="324" spans="1:11" ht="14.45" customHeight="1" x14ac:dyDescent="0.2">
      <c r="A324" s="592" t="s">
        <v>536</v>
      </c>
      <c r="B324" s="593" t="s">
        <v>537</v>
      </c>
      <c r="C324" s="596" t="s">
        <v>548</v>
      </c>
      <c r="D324" s="624" t="s">
        <v>549</v>
      </c>
      <c r="E324" s="596" t="s">
        <v>1296</v>
      </c>
      <c r="F324" s="624" t="s">
        <v>1297</v>
      </c>
      <c r="G324" s="596" t="s">
        <v>1304</v>
      </c>
      <c r="H324" s="596" t="s">
        <v>1305</v>
      </c>
      <c r="I324" s="610">
        <v>0.61500000953674316</v>
      </c>
      <c r="J324" s="610">
        <v>18000</v>
      </c>
      <c r="K324" s="611">
        <v>11082.480102539063</v>
      </c>
    </row>
    <row r="325" spans="1:11" ht="14.45" customHeight="1" x14ac:dyDescent="0.2">
      <c r="A325" s="592" t="s">
        <v>536</v>
      </c>
      <c r="B325" s="593" t="s">
        <v>537</v>
      </c>
      <c r="C325" s="596" t="s">
        <v>548</v>
      </c>
      <c r="D325" s="624" t="s">
        <v>549</v>
      </c>
      <c r="E325" s="596" t="s">
        <v>1296</v>
      </c>
      <c r="F325" s="624" t="s">
        <v>1297</v>
      </c>
      <c r="G325" s="596" t="s">
        <v>1450</v>
      </c>
      <c r="H325" s="596" t="s">
        <v>1451</v>
      </c>
      <c r="I325" s="610">
        <v>3.5099999904632568</v>
      </c>
      <c r="J325" s="610">
        <v>1000</v>
      </c>
      <c r="K325" s="611">
        <v>3509</v>
      </c>
    </row>
    <row r="326" spans="1:11" ht="14.45" customHeight="1" x14ac:dyDescent="0.2">
      <c r="A326" s="592" t="s">
        <v>536</v>
      </c>
      <c r="B326" s="593" t="s">
        <v>537</v>
      </c>
      <c r="C326" s="596" t="s">
        <v>548</v>
      </c>
      <c r="D326" s="624" t="s">
        <v>549</v>
      </c>
      <c r="E326" s="596" t="s">
        <v>1296</v>
      </c>
      <c r="F326" s="624" t="s">
        <v>1297</v>
      </c>
      <c r="G326" s="596" t="s">
        <v>1306</v>
      </c>
      <c r="H326" s="596" t="s">
        <v>1307</v>
      </c>
      <c r="I326" s="610">
        <v>3.7899999618530273</v>
      </c>
      <c r="J326" s="610">
        <v>300</v>
      </c>
      <c r="K326" s="611">
        <v>1136.1900329589844</v>
      </c>
    </row>
    <row r="327" spans="1:11" ht="14.45" customHeight="1" x14ac:dyDescent="0.2">
      <c r="A327" s="592" t="s">
        <v>536</v>
      </c>
      <c r="B327" s="593" t="s">
        <v>537</v>
      </c>
      <c r="C327" s="596" t="s">
        <v>548</v>
      </c>
      <c r="D327" s="624" t="s">
        <v>549</v>
      </c>
      <c r="E327" s="596" t="s">
        <v>1296</v>
      </c>
      <c r="F327" s="624" t="s">
        <v>1297</v>
      </c>
      <c r="G327" s="596" t="s">
        <v>1452</v>
      </c>
      <c r="H327" s="596" t="s">
        <v>1453</v>
      </c>
      <c r="I327" s="610">
        <v>46.029998779296875</v>
      </c>
      <c r="J327" s="610">
        <v>800</v>
      </c>
      <c r="K327" s="611">
        <v>36822.71875</v>
      </c>
    </row>
    <row r="328" spans="1:11" ht="14.45" customHeight="1" x14ac:dyDescent="0.2">
      <c r="A328" s="592" t="s">
        <v>536</v>
      </c>
      <c r="B328" s="593" t="s">
        <v>537</v>
      </c>
      <c r="C328" s="596" t="s">
        <v>548</v>
      </c>
      <c r="D328" s="624" t="s">
        <v>549</v>
      </c>
      <c r="E328" s="596" t="s">
        <v>1296</v>
      </c>
      <c r="F328" s="624" t="s">
        <v>1297</v>
      </c>
      <c r="G328" s="596" t="s">
        <v>1454</v>
      </c>
      <c r="H328" s="596" t="s">
        <v>1455</v>
      </c>
      <c r="I328" s="610">
        <v>1.0900000333786011</v>
      </c>
      <c r="J328" s="610">
        <v>100</v>
      </c>
      <c r="K328" s="611">
        <v>109</v>
      </c>
    </row>
    <row r="329" spans="1:11" ht="14.45" customHeight="1" x14ac:dyDescent="0.2">
      <c r="A329" s="592" t="s">
        <v>536</v>
      </c>
      <c r="B329" s="593" t="s">
        <v>537</v>
      </c>
      <c r="C329" s="596" t="s">
        <v>548</v>
      </c>
      <c r="D329" s="624" t="s">
        <v>549</v>
      </c>
      <c r="E329" s="596" t="s">
        <v>1296</v>
      </c>
      <c r="F329" s="624" t="s">
        <v>1297</v>
      </c>
      <c r="G329" s="596" t="s">
        <v>1456</v>
      </c>
      <c r="H329" s="596" t="s">
        <v>1457</v>
      </c>
      <c r="I329" s="610">
        <v>0.57999998331069946</v>
      </c>
      <c r="J329" s="610">
        <v>400</v>
      </c>
      <c r="K329" s="611">
        <v>232</v>
      </c>
    </row>
    <row r="330" spans="1:11" ht="14.45" customHeight="1" x14ac:dyDescent="0.2">
      <c r="A330" s="592" t="s">
        <v>536</v>
      </c>
      <c r="B330" s="593" t="s">
        <v>537</v>
      </c>
      <c r="C330" s="596" t="s">
        <v>548</v>
      </c>
      <c r="D330" s="624" t="s">
        <v>549</v>
      </c>
      <c r="E330" s="596" t="s">
        <v>1296</v>
      </c>
      <c r="F330" s="624" t="s">
        <v>1297</v>
      </c>
      <c r="G330" s="596" t="s">
        <v>1458</v>
      </c>
      <c r="H330" s="596" t="s">
        <v>1459</v>
      </c>
      <c r="I330" s="610">
        <v>312.22000122070313</v>
      </c>
      <c r="J330" s="610">
        <v>3</v>
      </c>
      <c r="K330" s="611">
        <v>949.57000732421875</v>
      </c>
    </row>
    <row r="331" spans="1:11" ht="14.45" customHeight="1" x14ac:dyDescent="0.2">
      <c r="A331" s="592" t="s">
        <v>536</v>
      </c>
      <c r="B331" s="593" t="s">
        <v>537</v>
      </c>
      <c r="C331" s="596" t="s">
        <v>548</v>
      </c>
      <c r="D331" s="624" t="s">
        <v>549</v>
      </c>
      <c r="E331" s="596" t="s">
        <v>1296</v>
      </c>
      <c r="F331" s="624" t="s">
        <v>1297</v>
      </c>
      <c r="G331" s="596" t="s">
        <v>1460</v>
      </c>
      <c r="H331" s="596" t="s">
        <v>1461</v>
      </c>
      <c r="I331" s="610">
        <v>0.67000001668930054</v>
      </c>
      <c r="J331" s="610">
        <v>1000</v>
      </c>
      <c r="K331" s="611">
        <v>670</v>
      </c>
    </row>
    <row r="332" spans="1:11" ht="14.45" customHeight="1" x14ac:dyDescent="0.2">
      <c r="A332" s="592" t="s">
        <v>536</v>
      </c>
      <c r="B332" s="593" t="s">
        <v>537</v>
      </c>
      <c r="C332" s="596" t="s">
        <v>548</v>
      </c>
      <c r="D332" s="624" t="s">
        <v>549</v>
      </c>
      <c r="E332" s="596" t="s">
        <v>1296</v>
      </c>
      <c r="F332" s="624" t="s">
        <v>1297</v>
      </c>
      <c r="G332" s="596" t="s">
        <v>1308</v>
      </c>
      <c r="H332" s="596" t="s">
        <v>1309</v>
      </c>
      <c r="I332" s="610">
        <v>0.31999999284744263</v>
      </c>
      <c r="J332" s="610">
        <v>2000</v>
      </c>
      <c r="K332" s="611">
        <v>634.52001953125</v>
      </c>
    </row>
    <row r="333" spans="1:11" ht="14.45" customHeight="1" x14ac:dyDescent="0.2">
      <c r="A333" s="592" t="s">
        <v>536</v>
      </c>
      <c r="B333" s="593" t="s">
        <v>537</v>
      </c>
      <c r="C333" s="596" t="s">
        <v>548</v>
      </c>
      <c r="D333" s="624" t="s">
        <v>549</v>
      </c>
      <c r="E333" s="596" t="s">
        <v>1296</v>
      </c>
      <c r="F333" s="624" t="s">
        <v>1297</v>
      </c>
      <c r="G333" s="596" t="s">
        <v>1462</v>
      </c>
      <c r="H333" s="596" t="s">
        <v>1463</v>
      </c>
      <c r="I333" s="610">
        <v>2.2699999809265137</v>
      </c>
      <c r="J333" s="610">
        <v>200</v>
      </c>
      <c r="K333" s="611">
        <v>454.95999145507813</v>
      </c>
    </row>
    <row r="334" spans="1:11" ht="14.45" customHeight="1" x14ac:dyDescent="0.2">
      <c r="A334" s="592" t="s">
        <v>536</v>
      </c>
      <c r="B334" s="593" t="s">
        <v>537</v>
      </c>
      <c r="C334" s="596" t="s">
        <v>548</v>
      </c>
      <c r="D334" s="624" t="s">
        <v>549</v>
      </c>
      <c r="E334" s="596" t="s">
        <v>1296</v>
      </c>
      <c r="F334" s="624" t="s">
        <v>1297</v>
      </c>
      <c r="G334" s="596" t="s">
        <v>1464</v>
      </c>
      <c r="H334" s="596" t="s">
        <v>1465</v>
      </c>
      <c r="I334" s="610">
        <v>1.9833333492279053</v>
      </c>
      <c r="J334" s="610">
        <v>7200</v>
      </c>
      <c r="K334" s="611">
        <v>14280</v>
      </c>
    </row>
    <row r="335" spans="1:11" ht="14.45" customHeight="1" x14ac:dyDescent="0.2">
      <c r="A335" s="592" t="s">
        <v>536</v>
      </c>
      <c r="B335" s="593" t="s">
        <v>537</v>
      </c>
      <c r="C335" s="596" t="s">
        <v>548</v>
      </c>
      <c r="D335" s="624" t="s">
        <v>549</v>
      </c>
      <c r="E335" s="596" t="s">
        <v>1296</v>
      </c>
      <c r="F335" s="624" t="s">
        <v>1297</v>
      </c>
      <c r="G335" s="596" t="s">
        <v>1464</v>
      </c>
      <c r="H335" s="596" t="s">
        <v>1466</v>
      </c>
      <c r="I335" s="610">
        <v>1.9850000143051147</v>
      </c>
      <c r="J335" s="610">
        <v>3600</v>
      </c>
      <c r="K335" s="611">
        <v>7140</v>
      </c>
    </row>
    <row r="336" spans="1:11" ht="14.45" customHeight="1" x14ac:dyDescent="0.2">
      <c r="A336" s="592" t="s">
        <v>536</v>
      </c>
      <c r="B336" s="593" t="s">
        <v>537</v>
      </c>
      <c r="C336" s="596" t="s">
        <v>548</v>
      </c>
      <c r="D336" s="624" t="s">
        <v>549</v>
      </c>
      <c r="E336" s="596" t="s">
        <v>1296</v>
      </c>
      <c r="F336" s="624" t="s">
        <v>1297</v>
      </c>
      <c r="G336" s="596" t="s">
        <v>1313</v>
      </c>
      <c r="H336" s="596" t="s">
        <v>1314</v>
      </c>
      <c r="I336" s="610">
        <v>0.62999999523162842</v>
      </c>
      <c r="J336" s="610">
        <v>4000</v>
      </c>
      <c r="K336" s="611">
        <v>2516.800048828125</v>
      </c>
    </row>
    <row r="337" spans="1:11" ht="14.45" customHeight="1" x14ac:dyDescent="0.2">
      <c r="A337" s="592" t="s">
        <v>536</v>
      </c>
      <c r="B337" s="593" t="s">
        <v>537</v>
      </c>
      <c r="C337" s="596" t="s">
        <v>548</v>
      </c>
      <c r="D337" s="624" t="s">
        <v>549</v>
      </c>
      <c r="E337" s="596" t="s">
        <v>1296</v>
      </c>
      <c r="F337" s="624" t="s">
        <v>1297</v>
      </c>
      <c r="G337" s="596" t="s">
        <v>1467</v>
      </c>
      <c r="H337" s="596" t="s">
        <v>1468</v>
      </c>
      <c r="I337" s="610">
        <v>2.0439999580383299</v>
      </c>
      <c r="J337" s="610">
        <v>33600</v>
      </c>
      <c r="K337" s="611">
        <v>68699.1796875</v>
      </c>
    </row>
    <row r="338" spans="1:11" ht="14.45" customHeight="1" x14ac:dyDescent="0.2">
      <c r="A338" s="592" t="s">
        <v>536</v>
      </c>
      <c r="B338" s="593" t="s">
        <v>537</v>
      </c>
      <c r="C338" s="596" t="s">
        <v>548</v>
      </c>
      <c r="D338" s="624" t="s">
        <v>549</v>
      </c>
      <c r="E338" s="596" t="s">
        <v>1296</v>
      </c>
      <c r="F338" s="624" t="s">
        <v>1297</v>
      </c>
      <c r="G338" s="596" t="s">
        <v>1467</v>
      </c>
      <c r="H338" s="596" t="s">
        <v>1469</v>
      </c>
      <c r="I338" s="610">
        <v>2.0466666221618652</v>
      </c>
      <c r="J338" s="610">
        <v>38400</v>
      </c>
      <c r="K338" s="611">
        <v>78564</v>
      </c>
    </row>
    <row r="339" spans="1:11" ht="14.45" customHeight="1" x14ac:dyDescent="0.2">
      <c r="A339" s="592" t="s">
        <v>536</v>
      </c>
      <c r="B339" s="593" t="s">
        <v>537</v>
      </c>
      <c r="C339" s="596" t="s">
        <v>548</v>
      </c>
      <c r="D339" s="624" t="s">
        <v>549</v>
      </c>
      <c r="E339" s="596" t="s">
        <v>1296</v>
      </c>
      <c r="F339" s="624" t="s">
        <v>1297</v>
      </c>
      <c r="G339" s="596" t="s">
        <v>1470</v>
      </c>
      <c r="H339" s="596" t="s">
        <v>1471</v>
      </c>
      <c r="I339" s="610">
        <v>2.0299999713897705</v>
      </c>
      <c r="J339" s="610">
        <v>400</v>
      </c>
      <c r="K339" s="611">
        <v>812</v>
      </c>
    </row>
    <row r="340" spans="1:11" ht="14.45" customHeight="1" x14ac:dyDescent="0.2">
      <c r="A340" s="592" t="s">
        <v>536</v>
      </c>
      <c r="B340" s="593" t="s">
        <v>537</v>
      </c>
      <c r="C340" s="596" t="s">
        <v>548</v>
      </c>
      <c r="D340" s="624" t="s">
        <v>549</v>
      </c>
      <c r="E340" s="596" t="s">
        <v>1296</v>
      </c>
      <c r="F340" s="624" t="s">
        <v>1297</v>
      </c>
      <c r="G340" s="596" t="s">
        <v>1472</v>
      </c>
      <c r="H340" s="596" t="s">
        <v>1473</v>
      </c>
      <c r="I340" s="610">
        <v>2.690000057220459</v>
      </c>
      <c r="J340" s="610">
        <v>1200</v>
      </c>
      <c r="K340" s="611">
        <v>3228</v>
      </c>
    </row>
    <row r="341" spans="1:11" ht="14.45" customHeight="1" x14ac:dyDescent="0.2">
      <c r="A341" s="592" t="s">
        <v>536</v>
      </c>
      <c r="B341" s="593" t="s">
        <v>537</v>
      </c>
      <c r="C341" s="596" t="s">
        <v>548</v>
      </c>
      <c r="D341" s="624" t="s">
        <v>549</v>
      </c>
      <c r="E341" s="596" t="s">
        <v>1296</v>
      </c>
      <c r="F341" s="624" t="s">
        <v>1297</v>
      </c>
      <c r="G341" s="596" t="s">
        <v>1472</v>
      </c>
      <c r="H341" s="596" t="s">
        <v>1474</v>
      </c>
      <c r="I341" s="610">
        <v>2.690000057220459</v>
      </c>
      <c r="J341" s="610">
        <v>1200</v>
      </c>
      <c r="K341" s="611">
        <v>3228</v>
      </c>
    </row>
    <row r="342" spans="1:11" ht="14.45" customHeight="1" x14ac:dyDescent="0.2">
      <c r="A342" s="592" t="s">
        <v>536</v>
      </c>
      <c r="B342" s="593" t="s">
        <v>537</v>
      </c>
      <c r="C342" s="596" t="s">
        <v>548</v>
      </c>
      <c r="D342" s="624" t="s">
        <v>549</v>
      </c>
      <c r="E342" s="596" t="s">
        <v>1296</v>
      </c>
      <c r="F342" s="624" t="s">
        <v>1297</v>
      </c>
      <c r="G342" s="596" t="s">
        <v>1475</v>
      </c>
      <c r="H342" s="596" t="s">
        <v>1476</v>
      </c>
      <c r="I342" s="610">
        <v>1.9299999475479126</v>
      </c>
      <c r="J342" s="610">
        <v>50</v>
      </c>
      <c r="K342" s="611">
        <v>96.5</v>
      </c>
    </row>
    <row r="343" spans="1:11" ht="14.45" customHeight="1" x14ac:dyDescent="0.2">
      <c r="A343" s="592" t="s">
        <v>536</v>
      </c>
      <c r="B343" s="593" t="s">
        <v>537</v>
      </c>
      <c r="C343" s="596" t="s">
        <v>548</v>
      </c>
      <c r="D343" s="624" t="s">
        <v>549</v>
      </c>
      <c r="E343" s="596" t="s">
        <v>1296</v>
      </c>
      <c r="F343" s="624" t="s">
        <v>1297</v>
      </c>
      <c r="G343" s="596" t="s">
        <v>1477</v>
      </c>
      <c r="H343" s="596" t="s">
        <v>1478</v>
      </c>
      <c r="I343" s="610">
        <v>1.9266666173934937</v>
      </c>
      <c r="J343" s="610">
        <v>250</v>
      </c>
      <c r="K343" s="611">
        <v>480.5</v>
      </c>
    </row>
    <row r="344" spans="1:11" ht="14.45" customHeight="1" x14ac:dyDescent="0.2">
      <c r="A344" s="592" t="s">
        <v>536</v>
      </c>
      <c r="B344" s="593" t="s">
        <v>537</v>
      </c>
      <c r="C344" s="596" t="s">
        <v>548</v>
      </c>
      <c r="D344" s="624" t="s">
        <v>549</v>
      </c>
      <c r="E344" s="596" t="s">
        <v>1296</v>
      </c>
      <c r="F344" s="624" t="s">
        <v>1297</v>
      </c>
      <c r="G344" s="596" t="s">
        <v>1479</v>
      </c>
      <c r="H344" s="596" t="s">
        <v>1480</v>
      </c>
      <c r="I344" s="610">
        <v>1.9299999475479126</v>
      </c>
      <c r="J344" s="610">
        <v>50</v>
      </c>
      <c r="K344" s="611">
        <v>96.5</v>
      </c>
    </row>
    <row r="345" spans="1:11" ht="14.45" customHeight="1" x14ac:dyDescent="0.2">
      <c r="A345" s="592" t="s">
        <v>536</v>
      </c>
      <c r="B345" s="593" t="s">
        <v>537</v>
      </c>
      <c r="C345" s="596" t="s">
        <v>548</v>
      </c>
      <c r="D345" s="624" t="s">
        <v>549</v>
      </c>
      <c r="E345" s="596" t="s">
        <v>1296</v>
      </c>
      <c r="F345" s="624" t="s">
        <v>1297</v>
      </c>
      <c r="G345" s="596" t="s">
        <v>1481</v>
      </c>
      <c r="H345" s="596" t="s">
        <v>1482</v>
      </c>
      <c r="I345" s="610">
        <v>2.1700000762939453</v>
      </c>
      <c r="J345" s="610">
        <v>50</v>
      </c>
      <c r="K345" s="611">
        <v>108.5</v>
      </c>
    </row>
    <row r="346" spans="1:11" ht="14.45" customHeight="1" x14ac:dyDescent="0.2">
      <c r="A346" s="592" t="s">
        <v>536</v>
      </c>
      <c r="B346" s="593" t="s">
        <v>537</v>
      </c>
      <c r="C346" s="596" t="s">
        <v>548</v>
      </c>
      <c r="D346" s="624" t="s">
        <v>549</v>
      </c>
      <c r="E346" s="596" t="s">
        <v>1296</v>
      </c>
      <c r="F346" s="624" t="s">
        <v>1297</v>
      </c>
      <c r="G346" s="596" t="s">
        <v>1481</v>
      </c>
      <c r="H346" s="596" t="s">
        <v>1483</v>
      </c>
      <c r="I346" s="610">
        <v>2.1700000762939453</v>
      </c>
      <c r="J346" s="610">
        <v>100</v>
      </c>
      <c r="K346" s="611">
        <v>217</v>
      </c>
    </row>
    <row r="347" spans="1:11" ht="14.45" customHeight="1" x14ac:dyDescent="0.2">
      <c r="A347" s="592" t="s">
        <v>536</v>
      </c>
      <c r="B347" s="593" t="s">
        <v>537</v>
      </c>
      <c r="C347" s="596" t="s">
        <v>548</v>
      </c>
      <c r="D347" s="624" t="s">
        <v>549</v>
      </c>
      <c r="E347" s="596" t="s">
        <v>1296</v>
      </c>
      <c r="F347" s="624" t="s">
        <v>1297</v>
      </c>
      <c r="G347" s="596" t="s">
        <v>1484</v>
      </c>
      <c r="H347" s="596" t="s">
        <v>1485</v>
      </c>
      <c r="I347" s="610">
        <v>3.6099998950958252</v>
      </c>
      <c r="J347" s="610">
        <v>50</v>
      </c>
      <c r="K347" s="611">
        <v>180.28999328613281</v>
      </c>
    </row>
    <row r="348" spans="1:11" ht="14.45" customHeight="1" x14ac:dyDescent="0.2">
      <c r="A348" s="592" t="s">
        <v>536</v>
      </c>
      <c r="B348" s="593" t="s">
        <v>537</v>
      </c>
      <c r="C348" s="596" t="s">
        <v>548</v>
      </c>
      <c r="D348" s="624" t="s">
        <v>549</v>
      </c>
      <c r="E348" s="596" t="s">
        <v>1296</v>
      </c>
      <c r="F348" s="624" t="s">
        <v>1297</v>
      </c>
      <c r="G348" s="596" t="s">
        <v>1486</v>
      </c>
      <c r="H348" s="596" t="s">
        <v>1487</v>
      </c>
      <c r="I348" s="610">
        <v>1.2799999713897705</v>
      </c>
      <c r="J348" s="610">
        <v>1000</v>
      </c>
      <c r="K348" s="611">
        <v>1282.6500244140625</v>
      </c>
    </row>
    <row r="349" spans="1:11" ht="14.45" customHeight="1" x14ac:dyDescent="0.2">
      <c r="A349" s="592" t="s">
        <v>536</v>
      </c>
      <c r="B349" s="593" t="s">
        <v>537</v>
      </c>
      <c r="C349" s="596" t="s">
        <v>548</v>
      </c>
      <c r="D349" s="624" t="s">
        <v>549</v>
      </c>
      <c r="E349" s="596" t="s">
        <v>1296</v>
      </c>
      <c r="F349" s="624" t="s">
        <v>1297</v>
      </c>
      <c r="G349" s="596" t="s">
        <v>1486</v>
      </c>
      <c r="H349" s="596" t="s">
        <v>1488</v>
      </c>
      <c r="I349" s="610">
        <v>1.2799999713897705</v>
      </c>
      <c r="J349" s="610">
        <v>1000</v>
      </c>
      <c r="K349" s="611">
        <v>1282.5999755859375</v>
      </c>
    </row>
    <row r="350" spans="1:11" ht="14.45" customHeight="1" x14ac:dyDescent="0.2">
      <c r="A350" s="592" t="s">
        <v>536</v>
      </c>
      <c r="B350" s="593" t="s">
        <v>537</v>
      </c>
      <c r="C350" s="596" t="s">
        <v>548</v>
      </c>
      <c r="D350" s="624" t="s">
        <v>549</v>
      </c>
      <c r="E350" s="596" t="s">
        <v>1296</v>
      </c>
      <c r="F350" s="624" t="s">
        <v>1297</v>
      </c>
      <c r="G350" s="596" t="s">
        <v>1489</v>
      </c>
      <c r="H350" s="596" t="s">
        <v>1490</v>
      </c>
      <c r="I350" s="610">
        <v>21.239999771118164</v>
      </c>
      <c r="J350" s="610">
        <v>500</v>
      </c>
      <c r="K350" s="611">
        <v>10620</v>
      </c>
    </row>
    <row r="351" spans="1:11" ht="14.45" customHeight="1" x14ac:dyDescent="0.2">
      <c r="A351" s="592" t="s">
        <v>536</v>
      </c>
      <c r="B351" s="593" t="s">
        <v>537</v>
      </c>
      <c r="C351" s="596" t="s">
        <v>548</v>
      </c>
      <c r="D351" s="624" t="s">
        <v>549</v>
      </c>
      <c r="E351" s="596" t="s">
        <v>1296</v>
      </c>
      <c r="F351" s="624" t="s">
        <v>1297</v>
      </c>
      <c r="G351" s="596" t="s">
        <v>1489</v>
      </c>
      <c r="H351" s="596" t="s">
        <v>1491</v>
      </c>
      <c r="I351" s="610">
        <v>21.234999656677246</v>
      </c>
      <c r="J351" s="610">
        <v>500</v>
      </c>
      <c r="K351" s="611">
        <v>10617</v>
      </c>
    </row>
    <row r="352" spans="1:11" ht="14.45" customHeight="1" x14ac:dyDescent="0.2">
      <c r="A352" s="592" t="s">
        <v>536</v>
      </c>
      <c r="B352" s="593" t="s">
        <v>537</v>
      </c>
      <c r="C352" s="596" t="s">
        <v>548</v>
      </c>
      <c r="D352" s="624" t="s">
        <v>549</v>
      </c>
      <c r="E352" s="596" t="s">
        <v>1296</v>
      </c>
      <c r="F352" s="624" t="s">
        <v>1297</v>
      </c>
      <c r="G352" s="596" t="s">
        <v>1492</v>
      </c>
      <c r="H352" s="596" t="s">
        <v>1493</v>
      </c>
      <c r="I352" s="610">
        <v>3.619999885559082</v>
      </c>
      <c r="J352" s="610">
        <v>400</v>
      </c>
      <c r="K352" s="611">
        <v>1447.1500244140625</v>
      </c>
    </row>
    <row r="353" spans="1:11" ht="14.45" customHeight="1" x14ac:dyDescent="0.2">
      <c r="A353" s="592" t="s">
        <v>536</v>
      </c>
      <c r="B353" s="593" t="s">
        <v>537</v>
      </c>
      <c r="C353" s="596" t="s">
        <v>548</v>
      </c>
      <c r="D353" s="624" t="s">
        <v>549</v>
      </c>
      <c r="E353" s="596" t="s">
        <v>1296</v>
      </c>
      <c r="F353" s="624" t="s">
        <v>1297</v>
      </c>
      <c r="G353" s="596" t="s">
        <v>1494</v>
      </c>
      <c r="H353" s="596" t="s">
        <v>1495</v>
      </c>
      <c r="I353" s="610">
        <v>3.5899999141693115</v>
      </c>
      <c r="J353" s="610">
        <v>500</v>
      </c>
      <c r="K353" s="611">
        <v>1793.800048828125</v>
      </c>
    </row>
    <row r="354" spans="1:11" ht="14.45" customHeight="1" x14ac:dyDescent="0.2">
      <c r="A354" s="592" t="s">
        <v>536</v>
      </c>
      <c r="B354" s="593" t="s">
        <v>537</v>
      </c>
      <c r="C354" s="596" t="s">
        <v>548</v>
      </c>
      <c r="D354" s="624" t="s">
        <v>549</v>
      </c>
      <c r="E354" s="596" t="s">
        <v>1296</v>
      </c>
      <c r="F354" s="624" t="s">
        <v>1297</v>
      </c>
      <c r="G354" s="596" t="s">
        <v>1492</v>
      </c>
      <c r="H354" s="596" t="s">
        <v>1496</v>
      </c>
      <c r="I354" s="610">
        <v>3.619999885559082</v>
      </c>
      <c r="J354" s="610">
        <v>500</v>
      </c>
      <c r="K354" s="611">
        <v>1808.949951171875</v>
      </c>
    </row>
    <row r="355" spans="1:11" ht="14.45" customHeight="1" x14ac:dyDescent="0.2">
      <c r="A355" s="592" t="s">
        <v>536</v>
      </c>
      <c r="B355" s="593" t="s">
        <v>537</v>
      </c>
      <c r="C355" s="596" t="s">
        <v>548</v>
      </c>
      <c r="D355" s="624" t="s">
        <v>549</v>
      </c>
      <c r="E355" s="596" t="s">
        <v>1296</v>
      </c>
      <c r="F355" s="624" t="s">
        <v>1297</v>
      </c>
      <c r="G355" s="596" t="s">
        <v>1497</v>
      </c>
      <c r="H355" s="596" t="s">
        <v>1498</v>
      </c>
      <c r="I355" s="610">
        <v>2.5299999713897705</v>
      </c>
      <c r="J355" s="610">
        <v>50</v>
      </c>
      <c r="K355" s="611">
        <v>126.5</v>
      </c>
    </row>
    <row r="356" spans="1:11" ht="14.45" customHeight="1" x14ac:dyDescent="0.2">
      <c r="A356" s="592" t="s">
        <v>536</v>
      </c>
      <c r="B356" s="593" t="s">
        <v>537</v>
      </c>
      <c r="C356" s="596" t="s">
        <v>548</v>
      </c>
      <c r="D356" s="624" t="s">
        <v>549</v>
      </c>
      <c r="E356" s="596" t="s">
        <v>1499</v>
      </c>
      <c r="F356" s="624" t="s">
        <v>1500</v>
      </c>
      <c r="G356" s="596" t="s">
        <v>1501</v>
      </c>
      <c r="H356" s="596" t="s">
        <v>1502</v>
      </c>
      <c r="I356" s="610">
        <v>726</v>
      </c>
      <c r="J356" s="610">
        <v>440</v>
      </c>
      <c r="K356" s="611">
        <v>319440</v>
      </c>
    </row>
    <row r="357" spans="1:11" ht="14.45" customHeight="1" x14ac:dyDescent="0.2">
      <c r="A357" s="592" t="s">
        <v>536</v>
      </c>
      <c r="B357" s="593" t="s">
        <v>537</v>
      </c>
      <c r="C357" s="596" t="s">
        <v>548</v>
      </c>
      <c r="D357" s="624" t="s">
        <v>549</v>
      </c>
      <c r="E357" s="596" t="s">
        <v>1499</v>
      </c>
      <c r="F357" s="624" t="s">
        <v>1500</v>
      </c>
      <c r="G357" s="596" t="s">
        <v>1501</v>
      </c>
      <c r="H357" s="596" t="s">
        <v>1503</v>
      </c>
      <c r="I357" s="610">
        <v>726</v>
      </c>
      <c r="J357" s="610">
        <v>400</v>
      </c>
      <c r="K357" s="611">
        <v>290400</v>
      </c>
    </row>
    <row r="358" spans="1:11" ht="14.45" customHeight="1" x14ac:dyDescent="0.2">
      <c r="A358" s="592" t="s">
        <v>536</v>
      </c>
      <c r="B358" s="593" t="s">
        <v>537</v>
      </c>
      <c r="C358" s="596" t="s">
        <v>548</v>
      </c>
      <c r="D358" s="624" t="s">
        <v>549</v>
      </c>
      <c r="E358" s="596" t="s">
        <v>1499</v>
      </c>
      <c r="F358" s="624" t="s">
        <v>1500</v>
      </c>
      <c r="G358" s="596" t="s">
        <v>1504</v>
      </c>
      <c r="H358" s="596" t="s">
        <v>1505</v>
      </c>
      <c r="I358" s="610">
        <v>722.03997802734375</v>
      </c>
      <c r="J358" s="610">
        <v>60</v>
      </c>
      <c r="K358" s="611">
        <v>43322.6103515625</v>
      </c>
    </row>
    <row r="359" spans="1:11" ht="14.45" customHeight="1" x14ac:dyDescent="0.2">
      <c r="A359" s="592" t="s">
        <v>536</v>
      </c>
      <c r="B359" s="593" t="s">
        <v>537</v>
      </c>
      <c r="C359" s="596" t="s">
        <v>548</v>
      </c>
      <c r="D359" s="624" t="s">
        <v>549</v>
      </c>
      <c r="E359" s="596" t="s">
        <v>1499</v>
      </c>
      <c r="F359" s="624" t="s">
        <v>1500</v>
      </c>
      <c r="G359" s="596" t="s">
        <v>1506</v>
      </c>
      <c r="H359" s="596" t="s">
        <v>1507</v>
      </c>
      <c r="I359" s="610">
        <v>26.920000076293945</v>
      </c>
      <c r="J359" s="610">
        <v>5500</v>
      </c>
      <c r="K359" s="611">
        <v>148073.75</v>
      </c>
    </row>
    <row r="360" spans="1:11" ht="14.45" customHeight="1" x14ac:dyDescent="0.2">
      <c r="A360" s="592" t="s">
        <v>536</v>
      </c>
      <c r="B360" s="593" t="s">
        <v>537</v>
      </c>
      <c r="C360" s="596" t="s">
        <v>548</v>
      </c>
      <c r="D360" s="624" t="s">
        <v>549</v>
      </c>
      <c r="E360" s="596" t="s">
        <v>1499</v>
      </c>
      <c r="F360" s="624" t="s">
        <v>1500</v>
      </c>
      <c r="G360" s="596" t="s">
        <v>1506</v>
      </c>
      <c r="H360" s="596" t="s">
        <v>1508</v>
      </c>
      <c r="I360" s="610">
        <v>26.920000076293945</v>
      </c>
      <c r="J360" s="610">
        <v>6500</v>
      </c>
      <c r="K360" s="611">
        <v>174996.259765625</v>
      </c>
    </row>
    <row r="361" spans="1:11" ht="14.45" customHeight="1" x14ac:dyDescent="0.2">
      <c r="A361" s="592" t="s">
        <v>536</v>
      </c>
      <c r="B361" s="593" t="s">
        <v>537</v>
      </c>
      <c r="C361" s="596" t="s">
        <v>548</v>
      </c>
      <c r="D361" s="624" t="s">
        <v>549</v>
      </c>
      <c r="E361" s="596" t="s">
        <v>1499</v>
      </c>
      <c r="F361" s="624" t="s">
        <v>1500</v>
      </c>
      <c r="G361" s="596" t="s">
        <v>1509</v>
      </c>
      <c r="H361" s="596" t="s">
        <v>1510</v>
      </c>
      <c r="I361" s="610">
        <v>272.25</v>
      </c>
      <c r="J361" s="610">
        <v>6060</v>
      </c>
      <c r="K361" s="611">
        <v>1649835</v>
      </c>
    </row>
    <row r="362" spans="1:11" ht="14.45" customHeight="1" x14ac:dyDescent="0.2">
      <c r="A362" s="592" t="s">
        <v>536</v>
      </c>
      <c r="B362" s="593" t="s">
        <v>537</v>
      </c>
      <c r="C362" s="596" t="s">
        <v>548</v>
      </c>
      <c r="D362" s="624" t="s">
        <v>549</v>
      </c>
      <c r="E362" s="596" t="s">
        <v>1499</v>
      </c>
      <c r="F362" s="624" t="s">
        <v>1500</v>
      </c>
      <c r="G362" s="596" t="s">
        <v>1511</v>
      </c>
      <c r="H362" s="596" t="s">
        <v>1512</v>
      </c>
      <c r="I362" s="610">
        <v>121</v>
      </c>
      <c r="J362" s="610">
        <v>720</v>
      </c>
      <c r="K362" s="611">
        <v>87120</v>
      </c>
    </row>
    <row r="363" spans="1:11" ht="14.45" customHeight="1" x14ac:dyDescent="0.2">
      <c r="A363" s="592" t="s">
        <v>536</v>
      </c>
      <c r="B363" s="593" t="s">
        <v>537</v>
      </c>
      <c r="C363" s="596" t="s">
        <v>548</v>
      </c>
      <c r="D363" s="624" t="s">
        <v>549</v>
      </c>
      <c r="E363" s="596" t="s">
        <v>1499</v>
      </c>
      <c r="F363" s="624" t="s">
        <v>1500</v>
      </c>
      <c r="G363" s="596" t="s">
        <v>1511</v>
      </c>
      <c r="H363" s="596" t="s">
        <v>1513</v>
      </c>
      <c r="I363" s="610">
        <v>121</v>
      </c>
      <c r="J363" s="610">
        <v>528</v>
      </c>
      <c r="K363" s="611">
        <v>63888</v>
      </c>
    </row>
    <row r="364" spans="1:11" ht="14.45" customHeight="1" x14ac:dyDescent="0.2">
      <c r="A364" s="592" t="s">
        <v>536</v>
      </c>
      <c r="B364" s="593" t="s">
        <v>537</v>
      </c>
      <c r="C364" s="596" t="s">
        <v>548</v>
      </c>
      <c r="D364" s="624" t="s">
        <v>549</v>
      </c>
      <c r="E364" s="596" t="s">
        <v>1499</v>
      </c>
      <c r="F364" s="624" t="s">
        <v>1500</v>
      </c>
      <c r="G364" s="596" t="s">
        <v>1514</v>
      </c>
      <c r="H364" s="596" t="s">
        <v>1515</v>
      </c>
      <c r="I364" s="610">
        <v>226.27000427246094</v>
      </c>
      <c r="J364" s="610">
        <v>300</v>
      </c>
      <c r="K364" s="611">
        <v>67881.0009765625</v>
      </c>
    </row>
    <row r="365" spans="1:11" ht="14.45" customHeight="1" x14ac:dyDescent="0.2">
      <c r="A365" s="592" t="s">
        <v>536</v>
      </c>
      <c r="B365" s="593" t="s">
        <v>537</v>
      </c>
      <c r="C365" s="596" t="s">
        <v>548</v>
      </c>
      <c r="D365" s="624" t="s">
        <v>549</v>
      </c>
      <c r="E365" s="596" t="s">
        <v>1499</v>
      </c>
      <c r="F365" s="624" t="s">
        <v>1500</v>
      </c>
      <c r="G365" s="596" t="s">
        <v>1516</v>
      </c>
      <c r="H365" s="596" t="s">
        <v>1517</v>
      </c>
      <c r="I365" s="610">
        <v>226.27000427246094</v>
      </c>
      <c r="J365" s="610">
        <v>420</v>
      </c>
      <c r="K365" s="611">
        <v>95033.40234375</v>
      </c>
    </row>
    <row r="366" spans="1:11" ht="14.45" customHeight="1" x14ac:dyDescent="0.2">
      <c r="A366" s="592" t="s">
        <v>536</v>
      </c>
      <c r="B366" s="593" t="s">
        <v>537</v>
      </c>
      <c r="C366" s="596" t="s">
        <v>548</v>
      </c>
      <c r="D366" s="624" t="s">
        <v>549</v>
      </c>
      <c r="E366" s="596" t="s">
        <v>1499</v>
      </c>
      <c r="F366" s="624" t="s">
        <v>1500</v>
      </c>
      <c r="G366" s="596" t="s">
        <v>1514</v>
      </c>
      <c r="H366" s="596" t="s">
        <v>1518</v>
      </c>
      <c r="I366" s="610">
        <v>226.27000427246094</v>
      </c>
      <c r="J366" s="610">
        <v>420</v>
      </c>
      <c r="K366" s="611">
        <v>95033.3994140625</v>
      </c>
    </row>
    <row r="367" spans="1:11" ht="14.45" customHeight="1" x14ac:dyDescent="0.2">
      <c r="A367" s="592" t="s">
        <v>536</v>
      </c>
      <c r="B367" s="593" t="s">
        <v>537</v>
      </c>
      <c r="C367" s="596" t="s">
        <v>548</v>
      </c>
      <c r="D367" s="624" t="s">
        <v>549</v>
      </c>
      <c r="E367" s="596" t="s">
        <v>1499</v>
      </c>
      <c r="F367" s="624" t="s">
        <v>1500</v>
      </c>
      <c r="G367" s="596" t="s">
        <v>1516</v>
      </c>
      <c r="H367" s="596" t="s">
        <v>1519</v>
      </c>
      <c r="I367" s="610">
        <v>226.27000427246094</v>
      </c>
      <c r="J367" s="610">
        <v>420</v>
      </c>
      <c r="K367" s="611">
        <v>95033.3984375</v>
      </c>
    </row>
    <row r="368" spans="1:11" ht="14.45" customHeight="1" x14ac:dyDescent="0.2">
      <c r="A368" s="592" t="s">
        <v>536</v>
      </c>
      <c r="B368" s="593" t="s">
        <v>537</v>
      </c>
      <c r="C368" s="596" t="s">
        <v>548</v>
      </c>
      <c r="D368" s="624" t="s">
        <v>549</v>
      </c>
      <c r="E368" s="596" t="s">
        <v>1499</v>
      </c>
      <c r="F368" s="624" t="s">
        <v>1500</v>
      </c>
      <c r="G368" s="596" t="s">
        <v>1520</v>
      </c>
      <c r="H368" s="596" t="s">
        <v>1521</v>
      </c>
      <c r="I368" s="610">
        <v>145.19999694824219</v>
      </c>
      <c r="J368" s="610">
        <v>40</v>
      </c>
      <c r="K368" s="611">
        <v>5808</v>
      </c>
    </row>
    <row r="369" spans="1:11" ht="14.45" customHeight="1" x14ac:dyDescent="0.2">
      <c r="A369" s="592" t="s">
        <v>536</v>
      </c>
      <c r="B369" s="593" t="s">
        <v>537</v>
      </c>
      <c r="C369" s="596" t="s">
        <v>548</v>
      </c>
      <c r="D369" s="624" t="s">
        <v>549</v>
      </c>
      <c r="E369" s="596" t="s">
        <v>1499</v>
      </c>
      <c r="F369" s="624" t="s">
        <v>1500</v>
      </c>
      <c r="G369" s="596" t="s">
        <v>1522</v>
      </c>
      <c r="H369" s="596" t="s">
        <v>1523</v>
      </c>
      <c r="I369" s="610">
        <v>60.5</v>
      </c>
      <c r="J369" s="610">
        <v>2730</v>
      </c>
      <c r="K369" s="611">
        <v>165165</v>
      </c>
    </row>
    <row r="370" spans="1:11" ht="14.45" customHeight="1" x14ac:dyDescent="0.2">
      <c r="A370" s="592" t="s">
        <v>536</v>
      </c>
      <c r="B370" s="593" t="s">
        <v>537</v>
      </c>
      <c r="C370" s="596" t="s">
        <v>548</v>
      </c>
      <c r="D370" s="624" t="s">
        <v>549</v>
      </c>
      <c r="E370" s="596" t="s">
        <v>1499</v>
      </c>
      <c r="F370" s="624" t="s">
        <v>1500</v>
      </c>
      <c r="G370" s="596" t="s">
        <v>1524</v>
      </c>
      <c r="H370" s="596" t="s">
        <v>1525</v>
      </c>
      <c r="I370" s="610">
        <v>68.970001220703125</v>
      </c>
      <c r="J370" s="610">
        <v>2700</v>
      </c>
      <c r="K370" s="611">
        <v>186219</v>
      </c>
    </row>
    <row r="371" spans="1:11" ht="14.45" customHeight="1" x14ac:dyDescent="0.2">
      <c r="A371" s="592" t="s">
        <v>536</v>
      </c>
      <c r="B371" s="593" t="s">
        <v>537</v>
      </c>
      <c r="C371" s="596" t="s">
        <v>548</v>
      </c>
      <c r="D371" s="624" t="s">
        <v>549</v>
      </c>
      <c r="E371" s="596" t="s">
        <v>1499</v>
      </c>
      <c r="F371" s="624" t="s">
        <v>1500</v>
      </c>
      <c r="G371" s="596" t="s">
        <v>1520</v>
      </c>
      <c r="H371" s="596" t="s">
        <v>1526</v>
      </c>
      <c r="I371" s="610">
        <v>145.19999694824219</v>
      </c>
      <c r="J371" s="610">
        <v>40</v>
      </c>
      <c r="K371" s="611">
        <v>5808</v>
      </c>
    </row>
    <row r="372" spans="1:11" ht="14.45" customHeight="1" x14ac:dyDescent="0.2">
      <c r="A372" s="592" t="s">
        <v>536</v>
      </c>
      <c r="B372" s="593" t="s">
        <v>537</v>
      </c>
      <c r="C372" s="596" t="s">
        <v>548</v>
      </c>
      <c r="D372" s="624" t="s">
        <v>549</v>
      </c>
      <c r="E372" s="596" t="s">
        <v>1499</v>
      </c>
      <c r="F372" s="624" t="s">
        <v>1500</v>
      </c>
      <c r="G372" s="596" t="s">
        <v>1522</v>
      </c>
      <c r="H372" s="596" t="s">
        <v>1527</v>
      </c>
      <c r="I372" s="610">
        <v>60.5</v>
      </c>
      <c r="J372" s="610">
        <v>3240</v>
      </c>
      <c r="K372" s="611">
        <v>196020</v>
      </c>
    </row>
    <row r="373" spans="1:11" ht="14.45" customHeight="1" x14ac:dyDescent="0.2">
      <c r="A373" s="592" t="s">
        <v>536</v>
      </c>
      <c r="B373" s="593" t="s">
        <v>537</v>
      </c>
      <c r="C373" s="596" t="s">
        <v>548</v>
      </c>
      <c r="D373" s="624" t="s">
        <v>549</v>
      </c>
      <c r="E373" s="596" t="s">
        <v>1499</v>
      </c>
      <c r="F373" s="624" t="s">
        <v>1500</v>
      </c>
      <c r="G373" s="596" t="s">
        <v>1524</v>
      </c>
      <c r="H373" s="596" t="s">
        <v>1528</v>
      </c>
      <c r="I373" s="610">
        <v>68.970001220703125</v>
      </c>
      <c r="J373" s="610">
        <v>3240</v>
      </c>
      <c r="K373" s="611">
        <v>223462.8046875</v>
      </c>
    </row>
    <row r="374" spans="1:11" ht="14.45" customHeight="1" x14ac:dyDescent="0.2">
      <c r="A374" s="592" t="s">
        <v>536</v>
      </c>
      <c r="B374" s="593" t="s">
        <v>537</v>
      </c>
      <c r="C374" s="596" t="s">
        <v>548</v>
      </c>
      <c r="D374" s="624" t="s">
        <v>549</v>
      </c>
      <c r="E374" s="596" t="s">
        <v>1499</v>
      </c>
      <c r="F374" s="624" t="s">
        <v>1500</v>
      </c>
      <c r="G374" s="596" t="s">
        <v>1529</v>
      </c>
      <c r="H374" s="596" t="s">
        <v>1530</v>
      </c>
      <c r="I374" s="610">
        <v>20.899999618530273</v>
      </c>
      <c r="J374" s="610">
        <v>5100</v>
      </c>
      <c r="K374" s="611">
        <v>106590</v>
      </c>
    </row>
    <row r="375" spans="1:11" ht="14.45" customHeight="1" x14ac:dyDescent="0.2">
      <c r="A375" s="592" t="s">
        <v>536</v>
      </c>
      <c r="B375" s="593" t="s">
        <v>537</v>
      </c>
      <c r="C375" s="596" t="s">
        <v>548</v>
      </c>
      <c r="D375" s="624" t="s">
        <v>549</v>
      </c>
      <c r="E375" s="596" t="s">
        <v>1499</v>
      </c>
      <c r="F375" s="624" t="s">
        <v>1500</v>
      </c>
      <c r="G375" s="596" t="s">
        <v>1529</v>
      </c>
      <c r="H375" s="596" t="s">
        <v>1531</v>
      </c>
      <c r="I375" s="610">
        <v>20.899999618530273</v>
      </c>
      <c r="J375" s="610">
        <v>5900</v>
      </c>
      <c r="K375" s="611">
        <v>123310</v>
      </c>
    </row>
    <row r="376" spans="1:11" ht="14.45" customHeight="1" x14ac:dyDescent="0.2">
      <c r="A376" s="592" t="s">
        <v>536</v>
      </c>
      <c r="B376" s="593" t="s">
        <v>537</v>
      </c>
      <c r="C376" s="596" t="s">
        <v>548</v>
      </c>
      <c r="D376" s="624" t="s">
        <v>549</v>
      </c>
      <c r="E376" s="596" t="s">
        <v>1499</v>
      </c>
      <c r="F376" s="624" t="s">
        <v>1500</v>
      </c>
      <c r="G376" s="596" t="s">
        <v>1532</v>
      </c>
      <c r="H376" s="596" t="s">
        <v>1533</v>
      </c>
      <c r="I376" s="610">
        <v>217.80000305175781</v>
      </c>
      <c r="J376" s="610">
        <v>20</v>
      </c>
      <c r="K376" s="611">
        <v>4356</v>
      </c>
    </row>
    <row r="377" spans="1:11" ht="14.45" customHeight="1" x14ac:dyDescent="0.2">
      <c r="A377" s="592" t="s">
        <v>536</v>
      </c>
      <c r="B377" s="593" t="s">
        <v>537</v>
      </c>
      <c r="C377" s="596" t="s">
        <v>548</v>
      </c>
      <c r="D377" s="624" t="s">
        <v>549</v>
      </c>
      <c r="E377" s="596" t="s">
        <v>1499</v>
      </c>
      <c r="F377" s="624" t="s">
        <v>1500</v>
      </c>
      <c r="G377" s="596" t="s">
        <v>1532</v>
      </c>
      <c r="H377" s="596" t="s">
        <v>1534</v>
      </c>
      <c r="I377" s="610">
        <v>217.80000305175781</v>
      </c>
      <c r="J377" s="610">
        <v>60</v>
      </c>
      <c r="K377" s="611">
        <v>13068</v>
      </c>
    </row>
    <row r="378" spans="1:11" ht="14.45" customHeight="1" x14ac:dyDescent="0.2">
      <c r="A378" s="592" t="s">
        <v>536</v>
      </c>
      <c r="B378" s="593" t="s">
        <v>537</v>
      </c>
      <c r="C378" s="596" t="s">
        <v>548</v>
      </c>
      <c r="D378" s="624" t="s">
        <v>549</v>
      </c>
      <c r="E378" s="596" t="s">
        <v>1499</v>
      </c>
      <c r="F378" s="624" t="s">
        <v>1500</v>
      </c>
      <c r="G378" s="596" t="s">
        <v>1535</v>
      </c>
      <c r="H378" s="596" t="s">
        <v>1536</v>
      </c>
      <c r="I378" s="610">
        <v>102.84999847412109</v>
      </c>
      <c r="J378" s="610">
        <v>6000</v>
      </c>
      <c r="K378" s="611">
        <v>617100</v>
      </c>
    </row>
    <row r="379" spans="1:11" ht="14.45" customHeight="1" x14ac:dyDescent="0.2">
      <c r="A379" s="592" t="s">
        <v>536</v>
      </c>
      <c r="B379" s="593" t="s">
        <v>537</v>
      </c>
      <c r="C379" s="596" t="s">
        <v>548</v>
      </c>
      <c r="D379" s="624" t="s">
        <v>549</v>
      </c>
      <c r="E379" s="596" t="s">
        <v>1499</v>
      </c>
      <c r="F379" s="624" t="s">
        <v>1500</v>
      </c>
      <c r="G379" s="596" t="s">
        <v>1537</v>
      </c>
      <c r="H379" s="596" t="s">
        <v>1538</v>
      </c>
      <c r="I379" s="610">
        <v>10.159999847412109</v>
      </c>
      <c r="J379" s="610">
        <v>30</v>
      </c>
      <c r="K379" s="611">
        <v>304.79998779296875</v>
      </c>
    </row>
    <row r="380" spans="1:11" ht="14.45" customHeight="1" x14ac:dyDescent="0.2">
      <c r="A380" s="592" t="s">
        <v>536</v>
      </c>
      <c r="B380" s="593" t="s">
        <v>537</v>
      </c>
      <c r="C380" s="596" t="s">
        <v>548</v>
      </c>
      <c r="D380" s="624" t="s">
        <v>549</v>
      </c>
      <c r="E380" s="596" t="s">
        <v>1499</v>
      </c>
      <c r="F380" s="624" t="s">
        <v>1500</v>
      </c>
      <c r="G380" s="596" t="s">
        <v>1539</v>
      </c>
      <c r="H380" s="596" t="s">
        <v>1540</v>
      </c>
      <c r="I380" s="610">
        <v>5203</v>
      </c>
      <c r="J380" s="610">
        <v>12</v>
      </c>
      <c r="K380" s="611">
        <v>62436</v>
      </c>
    </row>
    <row r="381" spans="1:11" ht="14.45" customHeight="1" x14ac:dyDescent="0.2">
      <c r="A381" s="592" t="s">
        <v>536</v>
      </c>
      <c r="B381" s="593" t="s">
        <v>537</v>
      </c>
      <c r="C381" s="596" t="s">
        <v>548</v>
      </c>
      <c r="D381" s="624" t="s">
        <v>549</v>
      </c>
      <c r="E381" s="596" t="s">
        <v>1499</v>
      </c>
      <c r="F381" s="624" t="s">
        <v>1500</v>
      </c>
      <c r="G381" s="596" t="s">
        <v>1539</v>
      </c>
      <c r="H381" s="596" t="s">
        <v>1541</v>
      </c>
      <c r="I381" s="610">
        <v>5203</v>
      </c>
      <c r="J381" s="610">
        <v>12</v>
      </c>
      <c r="K381" s="611">
        <v>62436</v>
      </c>
    </row>
    <row r="382" spans="1:11" ht="14.45" customHeight="1" x14ac:dyDescent="0.2">
      <c r="A382" s="592" t="s">
        <v>536</v>
      </c>
      <c r="B382" s="593" t="s">
        <v>537</v>
      </c>
      <c r="C382" s="596" t="s">
        <v>548</v>
      </c>
      <c r="D382" s="624" t="s">
        <v>549</v>
      </c>
      <c r="E382" s="596" t="s">
        <v>1499</v>
      </c>
      <c r="F382" s="624" t="s">
        <v>1500</v>
      </c>
      <c r="G382" s="596" t="s">
        <v>1542</v>
      </c>
      <c r="H382" s="596" t="s">
        <v>1543</v>
      </c>
      <c r="I382" s="610">
        <v>102.84999847412109</v>
      </c>
      <c r="J382" s="610">
        <v>3400</v>
      </c>
      <c r="K382" s="611">
        <v>349690</v>
      </c>
    </row>
    <row r="383" spans="1:11" ht="14.45" customHeight="1" x14ac:dyDescent="0.2">
      <c r="A383" s="592" t="s">
        <v>536</v>
      </c>
      <c r="B383" s="593" t="s">
        <v>537</v>
      </c>
      <c r="C383" s="596" t="s">
        <v>548</v>
      </c>
      <c r="D383" s="624" t="s">
        <v>549</v>
      </c>
      <c r="E383" s="596" t="s">
        <v>1499</v>
      </c>
      <c r="F383" s="624" t="s">
        <v>1500</v>
      </c>
      <c r="G383" s="596" t="s">
        <v>1542</v>
      </c>
      <c r="H383" s="596" t="s">
        <v>1544</v>
      </c>
      <c r="I383" s="610">
        <v>102.84999847412109</v>
      </c>
      <c r="J383" s="610">
        <v>2600</v>
      </c>
      <c r="K383" s="611">
        <v>267410</v>
      </c>
    </row>
    <row r="384" spans="1:11" ht="14.45" customHeight="1" x14ac:dyDescent="0.2">
      <c r="A384" s="592" t="s">
        <v>536</v>
      </c>
      <c r="B384" s="593" t="s">
        <v>537</v>
      </c>
      <c r="C384" s="596" t="s">
        <v>548</v>
      </c>
      <c r="D384" s="624" t="s">
        <v>549</v>
      </c>
      <c r="E384" s="596" t="s">
        <v>1499</v>
      </c>
      <c r="F384" s="624" t="s">
        <v>1500</v>
      </c>
      <c r="G384" s="596" t="s">
        <v>1545</v>
      </c>
      <c r="H384" s="596" t="s">
        <v>1546</v>
      </c>
      <c r="I384" s="610">
        <v>5566</v>
      </c>
      <c r="J384" s="610">
        <v>624</v>
      </c>
      <c r="K384" s="611">
        <v>3473184</v>
      </c>
    </row>
    <row r="385" spans="1:11" ht="14.45" customHeight="1" x14ac:dyDescent="0.2">
      <c r="A385" s="592" t="s">
        <v>536</v>
      </c>
      <c r="B385" s="593" t="s">
        <v>537</v>
      </c>
      <c r="C385" s="596" t="s">
        <v>548</v>
      </c>
      <c r="D385" s="624" t="s">
        <v>549</v>
      </c>
      <c r="E385" s="596" t="s">
        <v>1499</v>
      </c>
      <c r="F385" s="624" t="s">
        <v>1500</v>
      </c>
      <c r="G385" s="596" t="s">
        <v>1547</v>
      </c>
      <c r="H385" s="596" t="s">
        <v>1548</v>
      </c>
      <c r="I385" s="610">
        <v>919.5999755859375</v>
      </c>
      <c r="J385" s="610">
        <v>378</v>
      </c>
      <c r="K385" s="611">
        <v>347608.79296875</v>
      </c>
    </row>
    <row r="386" spans="1:11" ht="14.45" customHeight="1" x14ac:dyDescent="0.2">
      <c r="A386" s="592" t="s">
        <v>536</v>
      </c>
      <c r="B386" s="593" t="s">
        <v>537</v>
      </c>
      <c r="C386" s="596" t="s">
        <v>548</v>
      </c>
      <c r="D386" s="624" t="s">
        <v>549</v>
      </c>
      <c r="E386" s="596" t="s">
        <v>1499</v>
      </c>
      <c r="F386" s="624" t="s">
        <v>1500</v>
      </c>
      <c r="G386" s="596" t="s">
        <v>1549</v>
      </c>
      <c r="H386" s="596" t="s">
        <v>1550</v>
      </c>
      <c r="I386" s="610">
        <v>6050</v>
      </c>
      <c r="J386" s="610">
        <v>18</v>
      </c>
      <c r="K386" s="611">
        <v>108900</v>
      </c>
    </row>
    <row r="387" spans="1:11" ht="14.45" customHeight="1" x14ac:dyDescent="0.2">
      <c r="A387" s="592" t="s">
        <v>536</v>
      </c>
      <c r="B387" s="593" t="s">
        <v>537</v>
      </c>
      <c r="C387" s="596" t="s">
        <v>548</v>
      </c>
      <c r="D387" s="624" t="s">
        <v>549</v>
      </c>
      <c r="E387" s="596" t="s">
        <v>1499</v>
      </c>
      <c r="F387" s="624" t="s">
        <v>1500</v>
      </c>
      <c r="G387" s="596" t="s">
        <v>1551</v>
      </c>
      <c r="H387" s="596" t="s">
        <v>1552</v>
      </c>
      <c r="I387" s="610">
        <v>3388</v>
      </c>
      <c r="J387" s="610">
        <v>16</v>
      </c>
      <c r="K387" s="611">
        <v>54208</v>
      </c>
    </row>
    <row r="388" spans="1:11" ht="14.45" customHeight="1" x14ac:dyDescent="0.2">
      <c r="A388" s="592" t="s">
        <v>536</v>
      </c>
      <c r="B388" s="593" t="s">
        <v>537</v>
      </c>
      <c r="C388" s="596" t="s">
        <v>548</v>
      </c>
      <c r="D388" s="624" t="s">
        <v>549</v>
      </c>
      <c r="E388" s="596" t="s">
        <v>1499</v>
      </c>
      <c r="F388" s="624" t="s">
        <v>1500</v>
      </c>
      <c r="G388" s="596" t="s">
        <v>1551</v>
      </c>
      <c r="H388" s="596" t="s">
        <v>1553</v>
      </c>
      <c r="I388" s="610">
        <v>3388</v>
      </c>
      <c r="J388" s="610">
        <v>24</v>
      </c>
      <c r="K388" s="611">
        <v>81312</v>
      </c>
    </row>
    <row r="389" spans="1:11" ht="14.45" customHeight="1" x14ac:dyDescent="0.2">
      <c r="A389" s="592" t="s">
        <v>536</v>
      </c>
      <c r="B389" s="593" t="s">
        <v>537</v>
      </c>
      <c r="C389" s="596" t="s">
        <v>548</v>
      </c>
      <c r="D389" s="624" t="s">
        <v>549</v>
      </c>
      <c r="E389" s="596" t="s">
        <v>1499</v>
      </c>
      <c r="F389" s="624" t="s">
        <v>1500</v>
      </c>
      <c r="G389" s="596" t="s">
        <v>1554</v>
      </c>
      <c r="H389" s="596" t="s">
        <v>1555</v>
      </c>
      <c r="I389" s="610">
        <v>4235</v>
      </c>
      <c r="J389" s="610">
        <v>48</v>
      </c>
      <c r="K389" s="611">
        <v>203280</v>
      </c>
    </row>
    <row r="390" spans="1:11" ht="14.45" customHeight="1" x14ac:dyDescent="0.2">
      <c r="A390" s="592" t="s">
        <v>536</v>
      </c>
      <c r="B390" s="593" t="s">
        <v>537</v>
      </c>
      <c r="C390" s="596" t="s">
        <v>548</v>
      </c>
      <c r="D390" s="624" t="s">
        <v>549</v>
      </c>
      <c r="E390" s="596" t="s">
        <v>1499</v>
      </c>
      <c r="F390" s="624" t="s">
        <v>1500</v>
      </c>
      <c r="G390" s="596" t="s">
        <v>1554</v>
      </c>
      <c r="H390" s="596" t="s">
        <v>1556</v>
      </c>
      <c r="I390" s="610">
        <v>4235</v>
      </c>
      <c r="J390" s="610">
        <v>56</v>
      </c>
      <c r="K390" s="611">
        <v>237160</v>
      </c>
    </row>
    <row r="391" spans="1:11" ht="14.45" customHeight="1" x14ac:dyDescent="0.2">
      <c r="A391" s="592" t="s">
        <v>536</v>
      </c>
      <c r="B391" s="593" t="s">
        <v>537</v>
      </c>
      <c r="C391" s="596" t="s">
        <v>548</v>
      </c>
      <c r="D391" s="624" t="s">
        <v>549</v>
      </c>
      <c r="E391" s="596" t="s">
        <v>1499</v>
      </c>
      <c r="F391" s="624" t="s">
        <v>1500</v>
      </c>
      <c r="G391" s="596" t="s">
        <v>1557</v>
      </c>
      <c r="H391" s="596" t="s">
        <v>1558</v>
      </c>
      <c r="I391" s="610">
        <v>1754.5</v>
      </c>
      <c r="J391" s="610">
        <v>16</v>
      </c>
      <c r="K391" s="611">
        <v>28072</v>
      </c>
    </row>
    <row r="392" spans="1:11" ht="14.45" customHeight="1" x14ac:dyDescent="0.2">
      <c r="A392" s="592" t="s">
        <v>536</v>
      </c>
      <c r="B392" s="593" t="s">
        <v>537</v>
      </c>
      <c r="C392" s="596" t="s">
        <v>548</v>
      </c>
      <c r="D392" s="624" t="s">
        <v>549</v>
      </c>
      <c r="E392" s="596" t="s">
        <v>1499</v>
      </c>
      <c r="F392" s="624" t="s">
        <v>1500</v>
      </c>
      <c r="G392" s="596" t="s">
        <v>1557</v>
      </c>
      <c r="H392" s="596" t="s">
        <v>1559</v>
      </c>
      <c r="I392" s="610">
        <v>1754.5</v>
      </c>
      <c r="J392" s="610">
        <v>24</v>
      </c>
      <c r="K392" s="611">
        <v>42108</v>
      </c>
    </row>
    <row r="393" spans="1:11" ht="14.45" customHeight="1" x14ac:dyDescent="0.2">
      <c r="A393" s="592" t="s">
        <v>536</v>
      </c>
      <c r="B393" s="593" t="s">
        <v>537</v>
      </c>
      <c r="C393" s="596" t="s">
        <v>548</v>
      </c>
      <c r="D393" s="624" t="s">
        <v>549</v>
      </c>
      <c r="E393" s="596" t="s">
        <v>1499</v>
      </c>
      <c r="F393" s="624" t="s">
        <v>1500</v>
      </c>
      <c r="G393" s="596" t="s">
        <v>1560</v>
      </c>
      <c r="H393" s="596" t="s">
        <v>1561</v>
      </c>
      <c r="I393" s="610">
        <v>689.70001220703125</v>
      </c>
      <c r="J393" s="610">
        <v>280</v>
      </c>
      <c r="K393" s="611">
        <v>193116</v>
      </c>
    </row>
    <row r="394" spans="1:11" ht="14.45" customHeight="1" x14ac:dyDescent="0.2">
      <c r="A394" s="592" t="s">
        <v>536</v>
      </c>
      <c r="B394" s="593" t="s">
        <v>537</v>
      </c>
      <c r="C394" s="596" t="s">
        <v>548</v>
      </c>
      <c r="D394" s="624" t="s">
        <v>549</v>
      </c>
      <c r="E394" s="596" t="s">
        <v>1499</v>
      </c>
      <c r="F394" s="624" t="s">
        <v>1500</v>
      </c>
      <c r="G394" s="596" t="s">
        <v>1562</v>
      </c>
      <c r="H394" s="596" t="s">
        <v>1563</v>
      </c>
      <c r="I394" s="610">
        <v>136.72999572753906</v>
      </c>
      <c r="J394" s="610">
        <v>4760</v>
      </c>
      <c r="K394" s="611">
        <v>650834.7890625</v>
      </c>
    </row>
    <row r="395" spans="1:11" ht="14.45" customHeight="1" x14ac:dyDescent="0.2">
      <c r="A395" s="592" t="s">
        <v>536</v>
      </c>
      <c r="B395" s="593" t="s">
        <v>537</v>
      </c>
      <c r="C395" s="596" t="s">
        <v>548</v>
      </c>
      <c r="D395" s="624" t="s">
        <v>549</v>
      </c>
      <c r="E395" s="596" t="s">
        <v>1499</v>
      </c>
      <c r="F395" s="624" t="s">
        <v>1500</v>
      </c>
      <c r="G395" s="596" t="s">
        <v>1564</v>
      </c>
      <c r="H395" s="596" t="s">
        <v>1565</v>
      </c>
      <c r="I395" s="610">
        <v>290.39999389648438</v>
      </c>
      <c r="J395" s="610">
        <v>60</v>
      </c>
      <c r="K395" s="611">
        <v>17424.000244140625</v>
      </c>
    </row>
    <row r="396" spans="1:11" ht="14.45" customHeight="1" x14ac:dyDescent="0.2">
      <c r="A396" s="592" t="s">
        <v>536</v>
      </c>
      <c r="B396" s="593" t="s">
        <v>537</v>
      </c>
      <c r="C396" s="596" t="s">
        <v>548</v>
      </c>
      <c r="D396" s="624" t="s">
        <v>549</v>
      </c>
      <c r="E396" s="596" t="s">
        <v>1499</v>
      </c>
      <c r="F396" s="624" t="s">
        <v>1500</v>
      </c>
      <c r="G396" s="596" t="s">
        <v>1564</v>
      </c>
      <c r="H396" s="596" t="s">
        <v>1566</v>
      </c>
      <c r="I396" s="610">
        <v>290.39999389648438</v>
      </c>
      <c r="J396" s="610">
        <v>60</v>
      </c>
      <c r="K396" s="611">
        <v>17424.000244140625</v>
      </c>
    </row>
    <row r="397" spans="1:11" ht="14.45" customHeight="1" x14ac:dyDescent="0.2">
      <c r="A397" s="592" t="s">
        <v>536</v>
      </c>
      <c r="B397" s="593" t="s">
        <v>537</v>
      </c>
      <c r="C397" s="596" t="s">
        <v>548</v>
      </c>
      <c r="D397" s="624" t="s">
        <v>549</v>
      </c>
      <c r="E397" s="596" t="s">
        <v>1499</v>
      </c>
      <c r="F397" s="624" t="s">
        <v>1500</v>
      </c>
      <c r="G397" s="596" t="s">
        <v>1567</v>
      </c>
      <c r="H397" s="596" t="s">
        <v>1568</v>
      </c>
      <c r="I397" s="610">
        <v>863.94000244140625</v>
      </c>
      <c r="J397" s="610">
        <v>5</v>
      </c>
      <c r="K397" s="611">
        <v>4319.7001953125</v>
      </c>
    </row>
    <row r="398" spans="1:11" ht="14.45" customHeight="1" x14ac:dyDescent="0.2">
      <c r="A398" s="592" t="s">
        <v>536</v>
      </c>
      <c r="B398" s="593" t="s">
        <v>537</v>
      </c>
      <c r="C398" s="596" t="s">
        <v>548</v>
      </c>
      <c r="D398" s="624" t="s">
        <v>549</v>
      </c>
      <c r="E398" s="596" t="s">
        <v>1499</v>
      </c>
      <c r="F398" s="624" t="s">
        <v>1500</v>
      </c>
      <c r="G398" s="596" t="s">
        <v>1569</v>
      </c>
      <c r="H398" s="596" t="s">
        <v>1570</v>
      </c>
      <c r="I398" s="610">
        <v>56.869998931884766</v>
      </c>
      <c r="J398" s="610">
        <v>200</v>
      </c>
      <c r="K398" s="611">
        <v>11374</v>
      </c>
    </row>
    <row r="399" spans="1:11" ht="14.45" customHeight="1" x14ac:dyDescent="0.2">
      <c r="A399" s="592" t="s">
        <v>536</v>
      </c>
      <c r="B399" s="593" t="s">
        <v>537</v>
      </c>
      <c r="C399" s="596" t="s">
        <v>548</v>
      </c>
      <c r="D399" s="624" t="s">
        <v>549</v>
      </c>
      <c r="E399" s="596" t="s">
        <v>1499</v>
      </c>
      <c r="F399" s="624" t="s">
        <v>1500</v>
      </c>
      <c r="G399" s="596" t="s">
        <v>1569</v>
      </c>
      <c r="H399" s="596" t="s">
        <v>1571</v>
      </c>
      <c r="I399" s="610">
        <v>56.869998931884766</v>
      </c>
      <c r="J399" s="610">
        <v>100</v>
      </c>
      <c r="K399" s="611">
        <v>5687</v>
      </c>
    </row>
    <row r="400" spans="1:11" ht="14.45" customHeight="1" x14ac:dyDescent="0.2">
      <c r="A400" s="592" t="s">
        <v>536</v>
      </c>
      <c r="B400" s="593" t="s">
        <v>537</v>
      </c>
      <c r="C400" s="596" t="s">
        <v>548</v>
      </c>
      <c r="D400" s="624" t="s">
        <v>549</v>
      </c>
      <c r="E400" s="596" t="s">
        <v>1499</v>
      </c>
      <c r="F400" s="624" t="s">
        <v>1500</v>
      </c>
      <c r="G400" s="596" t="s">
        <v>1572</v>
      </c>
      <c r="H400" s="596" t="s">
        <v>1573</v>
      </c>
      <c r="I400" s="610">
        <v>598.95001220703125</v>
      </c>
      <c r="J400" s="610">
        <v>6118</v>
      </c>
      <c r="K400" s="611">
        <v>3664376.125</v>
      </c>
    </row>
    <row r="401" spans="1:11" ht="14.45" customHeight="1" x14ac:dyDescent="0.2">
      <c r="A401" s="592" t="s">
        <v>536</v>
      </c>
      <c r="B401" s="593" t="s">
        <v>537</v>
      </c>
      <c r="C401" s="596" t="s">
        <v>548</v>
      </c>
      <c r="D401" s="624" t="s">
        <v>549</v>
      </c>
      <c r="E401" s="596" t="s">
        <v>1499</v>
      </c>
      <c r="F401" s="624" t="s">
        <v>1500</v>
      </c>
      <c r="G401" s="596" t="s">
        <v>1572</v>
      </c>
      <c r="H401" s="596" t="s">
        <v>1574</v>
      </c>
      <c r="I401" s="610">
        <v>598.95001220703125</v>
      </c>
      <c r="J401" s="610">
        <v>7680</v>
      </c>
      <c r="K401" s="611">
        <v>4599936</v>
      </c>
    </row>
    <row r="402" spans="1:11" ht="14.45" customHeight="1" x14ac:dyDescent="0.2">
      <c r="A402" s="592" t="s">
        <v>536</v>
      </c>
      <c r="B402" s="593" t="s">
        <v>537</v>
      </c>
      <c r="C402" s="596" t="s">
        <v>548</v>
      </c>
      <c r="D402" s="624" t="s">
        <v>549</v>
      </c>
      <c r="E402" s="596" t="s">
        <v>1499</v>
      </c>
      <c r="F402" s="624" t="s">
        <v>1500</v>
      </c>
      <c r="G402" s="596" t="s">
        <v>1575</v>
      </c>
      <c r="H402" s="596" t="s">
        <v>1576</v>
      </c>
      <c r="I402" s="610">
        <v>139.14999389648438</v>
      </c>
      <c r="J402" s="610">
        <v>2736</v>
      </c>
      <c r="K402" s="611">
        <v>380714.3984375</v>
      </c>
    </row>
    <row r="403" spans="1:11" ht="14.45" customHeight="1" x14ac:dyDescent="0.2">
      <c r="A403" s="592" t="s">
        <v>536</v>
      </c>
      <c r="B403" s="593" t="s">
        <v>537</v>
      </c>
      <c r="C403" s="596" t="s">
        <v>548</v>
      </c>
      <c r="D403" s="624" t="s">
        <v>549</v>
      </c>
      <c r="E403" s="596" t="s">
        <v>1499</v>
      </c>
      <c r="F403" s="624" t="s">
        <v>1500</v>
      </c>
      <c r="G403" s="596" t="s">
        <v>1577</v>
      </c>
      <c r="H403" s="596" t="s">
        <v>1578</v>
      </c>
      <c r="I403" s="610">
        <v>133.10000610351563</v>
      </c>
      <c r="J403" s="610">
        <v>2736</v>
      </c>
      <c r="K403" s="611">
        <v>364161.6015625</v>
      </c>
    </row>
    <row r="404" spans="1:11" ht="14.45" customHeight="1" x14ac:dyDescent="0.2">
      <c r="A404" s="592" t="s">
        <v>536</v>
      </c>
      <c r="B404" s="593" t="s">
        <v>537</v>
      </c>
      <c r="C404" s="596" t="s">
        <v>548</v>
      </c>
      <c r="D404" s="624" t="s">
        <v>549</v>
      </c>
      <c r="E404" s="596" t="s">
        <v>1499</v>
      </c>
      <c r="F404" s="624" t="s">
        <v>1500</v>
      </c>
      <c r="G404" s="596" t="s">
        <v>1575</v>
      </c>
      <c r="H404" s="596" t="s">
        <v>1579</v>
      </c>
      <c r="I404" s="610">
        <v>139.14999389648438</v>
      </c>
      <c r="J404" s="610">
        <v>3264</v>
      </c>
      <c r="K404" s="611">
        <v>454185.59375</v>
      </c>
    </row>
    <row r="405" spans="1:11" ht="14.45" customHeight="1" x14ac:dyDescent="0.2">
      <c r="A405" s="592" t="s">
        <v>536</v>
      </c>
      <c r="B405" s="593" t="s">
        <v>537</v>
      </c>
      <c r="C405" s="596" t="s">
        <v>548</v>
      </c>
      <c r="D405" s="624" t="s">
        <v>549</v>
      </c>
      <c r="E405" s="596" t="s">
        <v>1499</v>
      </c>
      <c r="F405" s="624" t="s">
        <v>1500</v>
      </c>
      <c r="G405" s="596" t="s">
        <v>1577</v>
      </c>
      <c r="H405" s="596" t="s">
        <v>1580</v>
      </c>
      <c r="I405" s="610">
        <v>133.10000610351563</v>
      </c>
      <c r="J405" s="610">
        <v>3262</v>
      </c>
      <c r="K405" s="611">
        <v>434172.20623779297</v>
      </c>
    </row>
    <row r="406" spans="1:11" ht="14.45" customHeight="1" x14ac:dyDescent="0.2">
      <c r="A406" s="592" t="s">
        <v>536</v>
      </c>
      <c r="B406" s="593" t="s">
        <v>537</v>
      </c>
      <c r="C406" s="596" t="s">
        <v>548</v>
      </c>
      <c r="D406" s="624" t="s">
        <v>549</v>
      </c>
      <c r="E406" s="596" t="s">
        <v>1499</v>
      </c>
      <c r="F406" s="624" t="s">
        <v>1500</v>
      </c>
      <c r="G406" s="596" t="s">
        <v>1581</v>
      </c>
      <c r="H406" s="596" t="s">
        <v>1582</v>
      </c>
      <c r="I406" s="610">
        <v>248.05000305175781</v>
      </c>
      <c r="J406" s="610">
        <v>2700</v>
      </c>
      <c r="K406" s="611">
        <v>669735</v>
      </c>
    </row>
    <row r="407" spans="1:11" ht="14.45" customHeight="1" x14ac:dyDescent="0.2">
      <c r="A407" s="592" t="s">
        <v>536</v>
      </c>
      <c r="B407" s="593" t="s">
        <v>537</v>
      </c>
      <c r="C407" s="596" t="s">
        <v>548</v>
      </c>
      <c r="D407" s="624" t="s">
        <v>549</v>
      </c>
      <c r="E407" s="596" t="s">
        <v>1499</v>
      </c>
      <c r="F407" s="624" t="s">
        <v>1500</v>
      </c>
      <c r="G407" s="596" t="s">
        <v>1581</v>
      </c>
      <c r="H407" s="596" t="s">
        <v>1583</v>
      </c>
      <c r="I407" s="610">
        <v>248.05000305175781</v>
      </c>
      <c r="J407" s="610">
        <v>3360</v>
      </c>
      <c r="K407" s="611">
        <v>833448</v>
      </c>
    </row>
    <row r="408" spans="1:11" ht="14.45" customHeight="1" x14ac:dyDescent="0.2">
      <c r="A408" s="592" t="s">
        <v>536</v>
      </c>
      <c r="B408" s="593" t="s">
        <v>537</v>
      </c>
      <c r="C408" s="596" t="s">
        <v>548</v>
      </c>
      <c r="D408" s="624" t="s">
        <v>549</v>
      </c>
      <c r="E408" s="596" t="s">
        <v>1584</v>
      </c>
      <c r="F408" s="624" t="s">
        <v>1585</v>
      </c>
      <c r="G408" s="596" t="s">
        <v>1586</v>
      </c>
      <c r="H408" s="596" t="s">
        <v>1587</v>
      </c>
      <c r="I408" s="610">
        <v>0.31000000238418579</v>
      </c>
      <c r="J408" s="610">
        <v>100</v>
      </c>
      <c r="K408" s="611">
        <v>31</v>
      </c>
    </row>
    <row r="409" spans="1:11" ht="14.45" customHeight="1" x14ac:dyDescent="0.2">
      <c r="A409" s="592" t="s">
        <v>536</v>
      </c>
      <c r="B409" s="593" t="s">
        <v>537</v>
      </c>
      <c r="C409" s="596" t="s">
        <v>548</v>
      </c>
      <c r="D409" s="624" t="s">
        <v>549</v>
      </c>
      <c r="E409" s="596" t="s">
        <v>1584</v>
      </c>
      <c r="F409" s="624" t="s">
        <v>1585</v>
      </c>
      <c r="G409" s="596" t="s">
        <v>1588</v>
      </c>
      <c r="H409" s="596" t="s">
        <v>1589</v>
      </c>
      <c r="I409" s="610">
        <v>0.55000001192092896</v>
      </c>
      <c r="J409" s="610">
        <v>1000</v>
      </c>
      <c r="K409" s="611">
        <v>550</v>
      </c>
    </row>
    <row r="410" spans="1:11" ht="14.45" customHeight="1" x14ac:dyDescent="0.2">
      <c r="A410" s="592" t="s">
        <v>536</v>
      </c>
      <c r="B410" s="593" t="s">
        <v>537</v>
      </c>
      <c r="C410" s="596" t="s">
        <v>548</v>
      </c>
      <c r="D410" s="624" t="s">
        <v>549</v>
      </c>
      <c r="E410" s="596" t="s">
        <v>1584</v>
      </c>
      <c r="F410" s="624" t="s">
        <v>1585</v>
      </c>
      <c r="G410" s="596" t="s">
        <v>1588</v>
      </c>
      <c r="H410" s="596" t="s">
        <v>1590</v>
      </c>
      <c r="I410" s="610">
        <v>0.55000001192092896</v>
      </c>
      <c r="J410" s="610">
        <v>1000</v>
      </c>
      <c r="K410" s="611">
        <v>550</v>
      </c>
    </row>
    <row r="411" spans="1:11" ht="14.45" customHeight="1" x14ac:dyDescent="0.2">
      <c r="A411" s="592" t="s">
        <v>536</v>
      </c>
      <c r="B411" s="593" t="s">
        <v>537</v>
      </c>
      <c r="C411" s="596" t="s">
        <v>548</v>
      </c>
      <c r="D411" s="624" t="s">
        <v>549</v>
      </c>
      <c r="E411" s="596" t="s">
        <v>1584</v>
      </c>
      <c r="F411" s="624" t="s">
        <v>1585</v>
      </c>
      <c r="G411" s="596" t="s">
        <v>1591</v>
      </c>
      <c r="H411" s="596" t="s">
        <v>1592</v>
      </c>
      <c r="I411" s="610">
        <v>1.8049999475479126</v>
      </c>
      <c r="J411" s="610">
        <v>13500</v>
      </c>
      <c r="K411" s="611">
        <v>24363</v>
      </c>
    </row>
    <row r="412" spans="1:11" ht="14.45" customHeight="1" x14ac:dyDescent="0.2">
      <c r="A412" s="592" t="s">
        <v>536</v>
      </c>
      <c r="B412" s="593" t="s">
        <v>537</v>
      </c>
      <c r="C412" s="596" t="s">
        <v>548</v>
      </c>
      <c r="D412" s="624" t="s">
        <v>549</v>
      </c>
      <c r="E412" s="596" t="s">
        <v>1584</v>
      </c>
      <c r="F412" s="624" t="s">
        <v>1585</v>
      </c>
      <c r="G412" s="596" t="s">
        <v>1591</v>
      </c>
      <c r="H412" s="596" t="s">
        <v>1593</v>
      </c>
      <c r="I412" s="610">
        <v>1.8079999446868897</v>
      </c>
      <c r="J412" s="610">
        <v>12000</v>
      </c>
      <c r="K412" s="611">
        <v>21696</v>
      </c>
    </row>
    <row r="413" spans="1:11" ht="14.45" customHeight="1" x14ac:dyDescent="0.2">
      <c r="A413" s="592" t="s">
        <v>536</v>
      </c>
      <c r="B413" s="593" t="s">
        <v>537</v>
      </c>
      <c r="C413" s="596" t="s">
        <v>548</v>
      </c>
      <c r="D413" s="624" t="s">
        <v>549</v>
      </c>
      <c r="E413" s="596" t="s">
        <v>1319</v>
      </c>
      <c r="F413" s="624" t="s">
        <v>1320</v>
      </c>
      <c r="G413" s="596" t="s">
        <v>1321</v>
      </c>
      <c r="H413" s="596" t="s">
        <v>1322</v>
      </c>
      <c r="I413" s="610">
        <v>0.62999999523162842</v>
      </c>
      <c r="J413" s="610">
        <v>10400</v>
      </c>
      <c r="K413" s="611">
        <v>6552</v>
      </c>
    </row>
    <row r="414" spans="1:11" ht="14.45" customHeight="1" x14ac:dyDescent="0.2">
      <c r="A414" s="592" t="s">
        <v>536</v>
      </c>
      <c r="B414" s="593" t="s">
        <v>537</v>
      </c>
      <c r="C414" s="596" t="s">
        <v>548</v>
      </c>
      <c r="D414" s="624" t="s">
        <v>549</v>
      </c>
      <c r="E414" s="596" t="s">
        <v>1319</v>
      </c>
      <c r="F414" s="624" t="s">
        <v>1320</v>
      </c>
      <c r="G414" s="596" t="s">
        <v>1323</v>
      </c>
      <c r="H414" s="596" t="s">
        <v>1324</v>
      </c>
      <c r="I414" s="610">
        <v>0.62857142516544884</v>
      </c>
      <c r="J414" s="610">
        <v>54000</v>
      </c>
      <c r="K414" s="611">
        <v>33980</v>
      </c>
    </row>
    <row r="415" spans="1:11" ht="14.45" customHeight="1" x14ac:dyDescent="0.2">
      <c r="A415" s="592" t="s">
        <v>536</v>
      </c>
      <c r="B415" s="593" t="s">
        <v>537</v>
      </c>
      <c r="C415" s="596" t="s">
        <v>548</v>
      </c>
      <c r="D415" s="624" t="s">
        <v>549</v>
      </c>
      <c r="E415" s="596" t="s">
        <v>1319</v>
      </c>
      <c r="F415" s="624" t="s">
        <v>1320</v>
      </c>
      <c r="G415" s="596" t="s">
        <v>1325</v>
      </c>
      <c r="H415" s="596" t="s">
        <v>1326</v>
      </c>
      <c r="I415" s="610">
        <v>0.62999999523162842</v>
      </c>
      <c r="J415" s="610">
        <v>1000</v>
      </c>
      <c r="K415" s="611">
        <v>630</v>
      </c>
    </row>
    <row r="416" spans="1:11" ht="14.45" customHeight="1" x14ac:dyDescent="0.2">
      <c r="A416" s="592" t="s">
        <v>536</v>
      </c>
      <c r="B416" s="593" t="s">
        <v>537</v>
      </c>
      <c r="C416" s="596" t="s">
        <v>548</v>
      </c>
      <c r="D416" s="624" t="s">
        <v>549</v>
      </c>
      <c r="E416" s="596" t="s">
        <v>1319</v>
      </c>
      <c r="F416" s="624" t="s">
        <v>1320</v>
      </c>
      <c r="G416" s="596" t="s">
        <v>1321</v>
      </c>
      <c r="H416" s="596" t="s">
        <v>1329</v>
      </c>
      <c r="I416" s="610">
        <v>0.62999999523162842</v>
      </c>
      <c r="J416" s="610">
        <v>400</v>
      </c>
      <c r="K416" s="611">
        <v>252</v>
      </c>
    </row>
    <row r="417" spans="1:11" ht="14.45" customHeight="1" thickBot="1" x14ac:dyDescent="0.25">
      <c r="A417" s="600" t="s">
        <v>536</v>
      </c>
      <c r="B417" s="601" t="s">
        <v>537</v>
      </c>
      <c r="C417" s="604" t="s">
        <v>548</v>
      </c>
      <c r="D417" s="625" t="s">
        <v>549</v>
      </c>
      <c r="E417" s="604" t="s">
        <v>1319</v>
      </c>
      <c r="F417" s="625" t="s">
        <v>1320</v>
      </c>
      <c r="G417" s="604" t="s">
        <v>1323</v>
      </c>
      <c r="H417" s="604" t="s">
        <v>1330</v>
      </c>
      <c r="I417" s="612">
        <v>0.62999999523162842</v>
      </c>
      <c r="J417" s="612">
        <v>48000</v>
      </c>
      <c r="K417" s="613">
        <v>30240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3A78E30-A8D8-4E5A-BA68-E529FC2051F2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79.809090909090912</v>
      </c>
      <c r="D6" s="308"/>
      <c r="E6" s="308"/>
      <c r="F6" s="307"/>
      <c r="G6" s="309">
        <f ca="1">SUM(Tabulka[05 h_vram])/2</f>
        <v>126624.2</v>
      </c>
      <c r="H6" s="308">
        <f ca="1">SUM(Tabulka[06 h_naduv])/2</f>
        <v>5872</v>
      </c>
      <c r="I6" s="308">
        <f ca="1">SUM(Tabulka[07 h_nadzk])/2</f>
        <v>168.5</v>
      </c>
      <c r="J6" s="307">
        <f ca="1">SUM(Tabulka[08 h_oon])/2</f>
        <v>396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2013958</v>
      </c>
      <c r="N6" s="308">
        <f ca="1">SUM(Tabulka[12 m_oc])/2</f>
        <v>2013958</v>
      </c>
      <c r="O6" s="307">
        <f ca="1">SUM(Tabulka[13 m_sk])/2</f>
        <v>33870728</v>
      </c>
      <c r="P6" s="306">
        <f ca="1">SUM(Tabulka[14_vzsk])/2</f>
        <v>43207.7</v>
      </c>
      <c r="Q6" s="306">
        <f ca="1">SUM(Tabulka[15_vzpl])/2</f>
        <v>37606.0895820675</v>
      </c>
      <c r="R6" s="305">
        <f ca="1">IF(Q6=0,0,P6/Q6)</f>
        <v>1.1489548761965305</v>
      </c>
      <c r="S6" s="304">
        <f ca="1">Q6-P6</f>
        <v>-5601.6104179324975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6.9818181818181815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11331.55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240682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240682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5967636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19034.946236559139</v>
      </c>
      <c r="R8" s="288">
        <f ca="1">IF(Tabulka[[#This Row],[15_vzpl]]=0,"",Tabulka[[#This Row],[14_vzsk]]/Tabulka[[#This Row],[15_vzpl]])</f>
        <v>1.4552181895212541</v>
      </c>
      <c r="S8" s="287">
        <f ca="1">IF(Tabulka[[#This Row],[15_vzpl]]-Tabulka[[#This Row],[14_vzsk]]=0,"",Tabulka[[#This Row],[15_vzpl]]-Tabulka[[#This Row],[14_vzsk]])</f>
        <v>-8665.0537634408611</v>
      </c>
    </row>
    <row r="9" spans="1:19" x14ac:dyDescent="0.25">
      <c r="A9" s="286">
        <v>99</v>
      </c>
      <c r="B9" s="285" t="s">
        <v>1610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2.3636363636363638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3914.55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49267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49267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1099399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19034.946236559139</v>
      </c>
      <c r="R9" s="288">
        <f ca="1">IF(Tabulka[[#This Row],[15_vzpl]]=0,"",Tabulka[[#This Row],[14_vzsk]]/Tabulka[[#This Row],[15_vzpl]])</f>
        <v>1.4552181895212541</v>
      </c>
      <c r="S9" s="287">
        <f ca="1">IF(Tabulka[[#This Row],[15_vzpl]]-Tabulka[[#This Row],[14_vzsk]]=0,"",Tabulka[[#This Row],[15_vzpl]]-Tabulka[[#This Row],[14_vzsk]])</f>
        <v>-8665.0537634408611</v>
      </c>
    </row>
    <row r="10" spans="1:19" x14ac:dyDescent="0.25">
      <c r="A10" s="286">
        <v>100</v>
      </c>
      <c r="B10" s="285" t="s">
        <v>1611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0.23636363636363636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296.5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32372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32372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114373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1612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4.3818181818181818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7120.5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159043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159043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4753864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1595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4.0818181818181811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104430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104430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1675073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1154.4766788416885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1154.4766788416885</v>
      </c>
    </row>
    <row r="13" spans="1:19" x14ac:dyDescent="0.25">
      <c r="A13" s="286">
        <v>526</v>
      </c>
      <c r="B13" s="285" t="s">
        <v>1613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4.0818181818181811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104430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104430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1675073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1154.4766788416885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1154.4766788416885</v>
      </c>
    </row>
    <row r="14" spans="1:19" x14ac:dyDescent="0.25">
      <c r="A14" s="286" t="s">
        <v>1596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60.927272727272729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95775.65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5199.5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1553971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1553971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24168767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15507.7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17416.666666666668</v>
      </c>
      <c r="R14" s="288">
        <f ca="1">IF(Tabulka[[#This Row],[15_vzpl]]=0,"",Tabulka[[#This Row],[14_vzsk]]/Tabulka[[#This Row],[15_vzpl]])</f>
        <v>0.89039425837320574</v>
      </c>
      <c r="S14" s="287">
        <f ca="1">IF(Tabulka[[#This Row],[15_vzpl]]-Tabulka[[#This Row],[14_vzsk]]=0,"",Tabulka[[#This Row],[15_vzpl]]-Tabulka[[#This Row],[14_vzsk]])</f>
        <v>1908.9666666666672</v>
      </c>
    </row>
    <row r="15" spans="1:19" x14ac:dyDescent="0.25">
      <c r="A15" s="286">
        <v>303</v>
      </c>
      <c r="B15" s="285" t="s">
        <v>1614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15.136363636363637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24331.4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384593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384593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5658893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15507.7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17416.666666666668</v>
      </c>
      <c r="R15" s="288">
        <f ca="1">IF(Tabulka[[#This Row],[15_vzpl]]=0,"",Tabulka[[#This Row],[14_vzsk]]/Tabulka[[#This Row],[15_vzpl]])</f>
        <v>0.89039425837320574</v>
      </c>
      <c r="S15" s="287">
        <f ca="1">IF(Tabulka[[#This Row],[15_vzpl]]-Tabulka[[#This Row],[14_vzsk]]=0,"",Tabulka[[#This Row],[15_vzpl]]-Tabulka[[#This Row],[14_vzsk]])</f>
        <v>1908.9666666666672</v>
      </c>
    </row>
    <row r="16" spans="1:19" x14ac:dyDescent="0.25">
      <c r="A16" s="286">
        <v>304</v>
      </c>
      <c r="B16" s="285" t="s">
        <v>1615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6.1818181818181817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202349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202349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2930891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1616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1599.5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37610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37610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458986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1617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23.245454545454546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37104.5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3994.5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105.5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599419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599419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10536364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1618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1694.5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29652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29652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333895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1619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14.363636363636363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21177.75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300348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300348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4249738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1597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7.8181818181818183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12889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114875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114875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2059252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1620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2.8181818181818183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21426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21426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507953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1621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8309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93449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93449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1551299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247</v>
      </c>
    </row>
    <row r="25" spans="1:19" x14ac:dyDescent="0.25">
      <c r="A25" s="113" t="s">
        <v>160</v>
      </c>
    </row>
    <row r="26" spans="1:19" x14ac:dyDescent="0.25">
      <c r="A26" s="114" t="s">
        <v>217</v>
      </c>
    </row>
    <row r="27" spans="1:19" x14ac:dyDescent="0.25">
      <c r="A27" s="278" t="s">
        <v>216</v>
      </c>
    </row>
    <row r="28" spans="1:19" x14ac:dyDescent="0.25">
      <c r="A28" s="235" t="s">
        <v>189</v>
      </c>
    </row>
    <row r="29" spans="1:19" x14ac:dyDescent="0.25">
      <c r="A29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F2655E6-E987-439B-A660-66E70F7D3D5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39226.078043579095</v>
      </c>
      <c r="D4" s="160">
        <f ca="1">IF(ISERROR(VLOOKUP("Náklady celkem",INDIRECT("HI!$A:$G"),5,0)),0,VLOOKUP("Náklady celkem",INDIRECT("HI!$A:$G"),5,0))</f>
        <v>41117.20759999998</v>
      </c>
      <c r="E4" s="161">
        <f ca="1">IF(C4=0,0,D4/C4)</f>
        <v>1.0482110282429942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110.0000078125</v>
      </c>
      <c r="D7" s="168">
        <f>IF(ISERROR(HI!E5),"",HI!E5)</f>
        <v>71.169410000000013</v>
      </c>
      <c r="E7" s="165">
        <f t="shared" ref="E7:E15" si="0">IF(C7=0,0,D7/C7)</f>
        <v>0.64699459041231611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2.2292993630573247E-2</v>
      </c>
      <c r="E9" s="165">
        <f>IF(C9=0,0,D9/C9)</f>
        <v>7.4309978768577492E-2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0.90113118393555036</v>
      </c>
      <c r="E11" s="165">
        <f t="shared" si="0"/>
        <v>1.5018853065592506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0.68196544518080637</v>
      </c>
      <c r="E12" s="165">
        <f t="shared" si="0"/>
        <v>0.85245680647600797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38234.175831909175</v>
      </c>
      <c r="D15" s="168">
        <f>IF(ISERROR(HI!E6),"",HI!E6)</f>
        <v>37463.38542999998</v>
      </c>
      <c r="E15" s="165">
        <f t="shared" si="0"/>
        <v>0.97984027679064245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44256.5297421875</v>
      </c>
      <c r="D16" s="164">
        <f ca="1">IF(ISERROR(VLOOKUP("Osobní náklady (Kč) *",INDIRECT("HI!$A:$G"),5,0)),0,VLOOKUP("Osobní náklady (Kč) *",INDIRECT("HI!$A:$G"),5,0))</f>
        <v>46091.106090000001</v>
      </c>
      <c r="E16" s="165">
        <f ca="1">IF(C16=0,0,D16/C16)</f>
        <v>1.0414532354547377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14661.211649999999</v>
      </c>
      <c r="D18" s="183">
        <f ca="1">IF(ISERROR(VLOOKUP("Výnosy celkem",INDIRECT("HI!$A:$G"),5,0)),0,VLOOKUP("Výnosy celkem",INDIRECT("HI!$A:$G"),5,0))</f>
        <v>13664.235000000001</v>
      </c>
      <c r="E18" s="184">
        <f t="shared" ref="E18:E23" ca="1" si="1">IF(C18=0,0,D18/C18)</f>
        <v>0.93199902751557384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14661.211649999999</v>
      </c>
      <c r="D19" s="164">
        <f ca="1">IF(ISERROR(VLOOKUP("Ambulance *",INDIRECT("HI!$A:$G"),5,0)),0,VLOOKUP("Ambulance *",INDIRECT("HI!$A:$G"),5,0))</f>
        <v>13664.235000000001</v>
      </c>
      <c r="E19" s="165">
        <f t="shared" ca="1" si="1"/>
        <v>0.93199902751557384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0.93199902751557384</v>
      </c>
      <c r="E20" s="165">
        <f t="shared" si="1"/>
        <v>0.93199902751557384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0.71662474564834233</v>
      </c>
      <c r="E21" s="165">
        <f t="shared" si="1"/>
        <v>0.71662474564834233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0.94501723731012754</v>
      </c>
      <c r="E22" s="165">
        <f>IF(OR(C22=0,D22=""),0,IF(C22="","",D22/C22))</f>
        <v>0.94501723731012754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0.94761110173404095</v>
      </c>
      <c r="E23" s="165">
        <f t="shared" si="1"/>
        <v>1.1148365902753423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B92F1FA-FEF0-4878-B47F-8F742B2B04F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1609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7.1</v>
      </c>
      <c r="F4" s="315"/>
      <c r="G4" s="315"/>
      <c r="H4" s="315"/>
      <c r="I4" s="315">
        <v>1052.5</v>
      </c>
      <c r="J4" s="315">
        <v>60</v>
      </c>
      <c r="K4" s="315"/>
      <c r="L4" s="315"/>
      <c r="M4" s="315"/>
      <c r="N4" s="315"/>
      <c r="O4" s="315">
        <v>4000</v>
      </c>
      <c r="P4" s="315">
        <v>4000</v>
      </c>
      <c r="Q4" s="315">
        <v>506153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380.5</v>
      </c>
      <c r="Q5">
        <v>97233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4.5999999999999996</v>
      </c>
      <c r="I6">
        <v>672</v>
      </c>
      <c r="J6">
        <v>60</v>
      </c>
      <c r="O6">
        <v>4000</v>
      </c>
      <c r="P6">
        <v>4000</v>
      </c>
      <c r="Q6">
        <v>408920</v>
      </c>
    </row>
    <row r="7" spans="1:19" x14ac:dyDescent="0.25">
      <c r="A7" s="320" t="s">
        <v>170</v>
      </c>
      <c r="B7" s="319">
        <v>4</v>
      </c>
      <c r="C7">
        <v>1</v>
      </c>
      <c r="D7" t="s">
        <v>1595</v>
      </c>
      <c r="E7">
        <v>3.9</v>
      </c>
      <c r="I7">
        <v>694.5</v>
      </c>
      <c r="O7">
        <v>7412</v>
      </c>
      <c r="P7">
        <v>7412</v>
      </c>
      <c r="Q7">
        <v>140509</v>
      </c>
      <c r="S7">
        <v>104.95242534924439</v>
      </c>
    </row>
    <row r="8" spans="1:19" x14ac:dyDescent="0.25">
      <c r="A8" s="322" t="s">
        <v>171</v>
      </c>
      <c r="B8" s="321">
        <v>5</v>
      </c>
      <c r="C8">
        <v>1</v>
      </c>
      <c r="D8">
        <v>526</v>
      </c>
      <c r="E8">
        <v>3.9</v>
      </c>
      <c r="I8">
        <v>694.5</v>
      </c>
      <c r="O8">
        <v>7412</v>
      </c>
      <c r="P8">
        <v>7412</v>
      </c>
      <c r="Q8">
        <v>140509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 t="s">
        <v>1596</v>
      </c>
      <c r="E9">
        <v>62.5</v>
      </c>
      <c r="I9">
        <v>9599.4500000000007</v>
      </c>
      <c r="J9">
        <v>395.5</v>
      </c>
      <c r="O9">
        <v>9500</v>
      </c>
      <c r="P9">
        <v>9500</v>
      </c>
      <c r="Q9">
        <v>2032973</v>
      </c>
      <c r="S9">
        <v>1583.3333333333333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2535.1999999999998</v>
      </c>
      <c r="J10">
        <v>22.5</v>
      </c>
      <c r="O10">
        <v>6500</v>
      </c>
      <c r="P10">
        <v>6500</v>
      </c>
      <c r="Q10">
        <v>498992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962.25</v>
      </c>
      <c r="J11">
        <v>14</v>
      </c>
      <c r="Q11">
        <v>248153</v>
      </c>
    </row>
    <row r="12" spans="1:19" x14ac:dyDescent="0.25">
      <c r="A12" s="322" t="s">
        <v>175</v>
      </c>
      <c r="B12" s="321">
        <v>9</v>
      </c>
      <c r="C12">
        <v>1</v>
      </c>
      <c r="D12">
        <v>305</v>
      </c>
      <c r="E12">
        <v>1</v>
      </c>
      <c r="I12">
        <v>183.5</v>
      </c>
      <c r="J12">
        <v>4.5</v>
      </c>
      <c r="Q12">
        <v>40950</v>
      </c>
    </row>
    <row r="13" spans="1:19" x14ac:dyDescent="0.25">
      <c r="A13" s="320" t="s">
        <v>176</v>
      </c>
      <c r="B13" s="319">
        <v>10</v>
      </c>
      <c r="C13">
        <v>1</v>
      </c>
      <c r="D13">
        <v>409</v>
      </c>
      <c r="E13">
        <v>23</v>
      </c>
      <c r="I13">
        <v>3588</v>
      </c>
      <c r="J13">
        <v>354.5</v>
      </c>
      <c r="O13">
        <v>1500</v>
      </c>
      <c r="P13">
        <v>1500</v>
      </c>
      <c r="Q13">
        <v>859829</v>
      </c>
    </row>
    <row r="14" spans="1:19" x14ac:dyDescent="0.25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27350</v>
      </c>
    </row>
    <row r="15" spans="1:19" x14ac:dyDescent="0.25">
      <c r="A15" s="320" t="s">
        <v>178</v>
      </c>
      <c r="B15" s="319">
        <v>12</v>
      </c>
      <c r="C15">
        <v>1</v>
      </c>
      <c r="D15">
        <v>642</v>
      </c>
      <c r="E15">
        <v>16</v>
      </c>
      <c r="I15">
        <v>2147</v>
      </c>
      <c r="O15">
        <v>1500</v>
      </c>
      <c r="P15">
        <v>1500</v>
      </c>
      <c r="Q15">
        <v>357699</v>
      </c>
    </row>
    <row r="16" spans="1:19" x14ac:dyDescent="0.25">
      <c r="A16" s="318" t="s">
        <v>166</v>
      </c>
      <c r="B16" s="317">
        <v>2019</v>
      </c>
      <c r="C16">
        <v>1</v>
      </c>
      <c r="D16" t="s">
        <v>1597</v>
      </c>
      <c r="E16">
        <v>6</v>
      </c>
      <c r="I16">
        <v>1192</v>
      </c>
      <c r="Q16">
        <v>168999</v>
      </c>
    </row>
    <row r="17" spans="3:19" x14ac:dyDescent="0.25">
      <c r="C17">
        <v>1</v>
      </c>
      <c r="D17">
        <v>25</v>
      </c>
      <c r="E17">
        <v>2</v>
      </c>
      <c r="I17">
        <v>408</v>
      </c>
      <c r="Q17">
        <v>39084</v>
      </c>
    </row>
    <row r="18" spans="3:19" x14ac:dyDescent="0.25">
      <c r="C18">
        <v>1</v>
      </c>
      <c r="D18">
        <v>30</v>
      </c>
      <c r="E18">
        <v>4</v>
      </c>
      <c r="I18">
        <v>784</v>
      </c>
      <c r="Q18">
        <v>129915</v>
      </c>
    </row>
    <row r="19" spans="3:19" x14ac:dyDescent="0.25">
      <c r="C19" t="s">
        <v>1598</v>
      </c>
      <c r="E19">
        <v>79.5</v>
      </c>
      <c r="I19">
        <v>12538.45</v>
      </c>
      <c r="J19">
        <v>455.5</v>
      </c>
      <c r="O19">
        <v>20912</v>
      </c>
      <c r="P19">
        <v>20912</v>
      </c>
      <c r="Q19">
        <v>2848634</v>
      </c>
      <c r="S19">
        <v>3418.7354165515899</v>
      </c>
    </row>
    <row r="20" spans="3:19" x14ac:dyDescent="0.25">
      <c r="C20">
        <v>2</v>
      </c>
      <c r="D20" t="s">
        <v>218</v>
      </c>
      <c r="E20">
        <v>7.1</v>
      </c>
      <c r="I20">
        <v>943.5</v>
      </c>
      <c r="J20">
        <v>57</v>
      </c>
      <c r="O20">
        <v>9750</v>
      </c>
      <c r="P20">
        <v>9750</v>
      </c>
      <c r="Q20">
        <v>522257</v>
      </c>
      <c r="S20">
        <v>1730.4496578690125</v>
      </c>
    </row>
    <row r="21" spans="3:19" x14ac:dyDescent="0.25">
      <c r="C21">
        <v>2</v>
      </c>
      <c r="D21">
        <v>99</v>
      </c>
      <c r="E21">
        <v>2.5</v>
      </c>
      <c r="I21">
        <v>343.5</v>
      </c>
      <c r="O21">
        <v>6000</v>
      </c>
      <c r="P21">
        <v>6000</v>
      </c>
      <c r="Q21">
        <v>105401</v>
      </c>
      <c r="S21">
        <v>1730.4496578690125</v>
      </c>
    </row>
    <row r="22" spans="3:19" x14ac:dyDescent="0.25">
      <c r="C22">
        <v>2</v>
      </c>
      <c r="D22">
        <v>100</v>
      </c>
      <c r="O22">
        <v>750</v>
      </c>
      <c r="P22">
        <v>750</v>
      </c>
    </row>
    <row r="23" spans="3:19" x14ac:dyDescent="0.25">
      <c r="C23">
        <v>2</v>
      </c>
      <c r="D23">
        <v>101</v>
      </c>
      <c r="E23">
        <v>4.5999999999999996</v>
      </c>
      <c r="I23">
        <v>600</v>
      </c>
      <c r="J23">
        <v>57</v>
      </c>
      <c r="O23">
        <v>3000</v>
      </c>
      <c r="P23">
        <v>3000</v>
      </c>
      <c r="Q23">
        <v>416856</v>
      </c>
    </row>
    <row r="24" spans="3:19" x14ac:dyDescent="0.25">
      <c r="C24">
        <v>2</v>
      </c>
      <c r="D24" t="s">
        <v>1595</v>
      </c>
      <c r="E24">
        <v>3.9</v>
      </c>
      <c r="I24">
        <v>600</v>
      </c>
      <c r="O24">
        <v>6226</v>
      </c>
      <c r="P24">
        <v>6226</v>
      </c>
      <c r="Q24">
        <v>138660</v>
      </c>
      <c r="S24">
        <v>104.95242534924439</v>
      </c>
    </row>
    <row r="25" spans="3:19" x14ac:dyDescent="0.25">
      <c r="C25">
        <v>2</v>
      </c>
      <c r="D25">
        <v>526</v>
      </c>
      <c r="E25">
        <v>3.9</v>
      </c>
      <c r="I25">
        <v>600</v>
      </c>
      <c r="O25">
        <v>6226</v>
      </c>
      <c r="P25">
        <v>6226</v>
      </c>
      <c r="Q25">
        <v>138660</v>
      </c>
      <c r="S25">
        <v>104.95242534924439</v>
      </c>
    </row>
    <row r="26" spans="3:19" x14ac:dyDescent="0.25">
      <c r="C26">
        <v>2</v>
      </c>
      <c r="D26" t="s">
        <v>1596</v>
      </c>
      <c r="E26">
        <v>61.6</v>
      </c>
      <c r="I26">
        <v>7912.75</v>
      </c>
      <c r="J26">
        <v>341</v>
      </c>
      <c r="K26">
        <v>31.5</v>
      </c>
      <c r="L26">
        <v>8</v>
      </c>
      <c r="O26">
        <v>52063</v>
      </c>
      <c r="P26">
        <v>52063</v>
      </c>
      <c r="Q26">
        <v>1909914</v>
      </c>
      <c r="S26">
        <v>1583.3333333333333</v>
      </c>
    </row>
    <row r="27" spans="3:19" x14ac:dyDescent="0.25">
      <c r="C27">
        <v>2</v>
      </c>
      <c r="D27">
        <v>303</v>
      </c>
      <c r="E27">
        <v>15.5</v>
      </c>
      <c r="I27">
        <v>2092.5</v>
      </c>
      <c r="J27">
        <v>26.5</v>
      </c>
      <c r="O27">
        <v>6500</v>
      </c>
      <c r="P27">
        <v>6500</v>
      </c>
      <c r="Q27">
        <v>477133</v>
      </c>
      <c r="S27">
        <v>1583.3333333333333</v>
      </c>
    </row>
    <row r="28" spans="3:19" x14ac:dyDescent="0.25">
      <c r="C28">
        <v>2</v>
      </c>
      <c r="D28">
        <v>304</v>
      </c>
      <c r="E28">
        <v>6</v>
      </c>
      <c r="I28">
        <v>727.5</v>
      </c>
      <c r="J28">
        <v>15</v>
      </c>
      <c r="Q28">
        <v>214784</v>
      </c>
    </row>
    <row r="29" spans="3:19" x14ac:dyDescent="0.25">
      <c r="C29">
        <v>2</v>
      </c>
      <c r="D29">
        <v>305</v>
      </c>
      <c r="E29">
        <v>1</v>
      </c>
      <c r="I29">
        <v>160</v>
      </c>
      <c r="Q29">
        <v>39174</v>
      </c>
    </row>
    <row r="30" spans="3:19" x14ac:dyDescent="0.25">
      <c r="C30">
        <v>2</v>
      </c>
      <c r="D30">
        <v>409</v>
      </c>
      <c r="E30">
        <v>23.1</v>
      </c>
      <c r="I30">
        <v>2912</v>
      </c>
      <c r="J30">
        <v>299.5</v>
      </c>
      <c r="K30">
        <v>31.5</v>
      </c>
      <c r="L30">
        <v>8</v>
      </c>
      <c r="O30">
        <v>37563</v>
      </c>
      <c r="P30">
        <v>37563</v>
      </c>
      <c r="Q30">
        <v>813177</v>
      </c>
    </row>
    <row r="31" spans="3:19" x14ac:dyDescent="0.25">
      <c r="C31">
        <v>2</v>
      </c>
      <c r="D31">
        <v>636</v>
      </c>
      <c r="E31">
        <v>1</v>
      </c>
      <c r="I31">
        <v>160</v>
      </c>
      <c r="Q31">
        <v>27350</v>
      </c>
    </row>
    <row r="32" spans="3:19" x14ac:dyDescent="0.25">
      <c r="C32">
        <v>2</v>
      </c>
      <c r="D32">
        <v>642</v>
      </c>
      <c r="E32">
        <v>15</v>
      </c>
      <c r="I32">
        <v>1860.75</v>
      </c>
      <c r="O32">
        <v>8000</v>
      </c>
      <c r="P32">
        <v>8000</v>
      </c>
      <c r="Q32">
        <v>338296</v>
      </c>
    </row>
    <row r="33" spans="3:19" x14ac:dyDescent="0.25">
      <c r="C33">
        <v>2</v>
      </c>
      <c r="D33" t="s">
        <v>1597</v>
      </c>
      <c r="E33">
        <v>7</v>
      </c>
      <c r="I33">
        <v>1004</v>
      </c>
      <c r="J33">
        <v>1.5</v>
      </c>
      <c r="L33">
        <v>62</v>
      </c>
      <c r="Q33">
        <v>180228</v>
      </c>
    </row>
    <row r="34" spans="3:19" x14ac:dyDescent="0.25">
      <c r="C34">
        <v>2</v>
      </c>
      <c r="D34">
        <v>25</v>
      </c>
      <c r="E34">
        <v>2</v>
      </c>
      <c r="I34">
        <v>344</v>
      </c>
      <c r="J34">
        <v>1.5</v>
      </c>
      <c r="Q34">
        <v>42150</v>
      </c>
    </row>
    <row r="35" spans="3:19" x14ac:dyDescent="0.25">
      <c r="C35">
        <v>2</v>
      </c>
      <c r="D35">
        <v>30</v>
      </c>
      <c r="E35">
        <v>5</v>
      </c>
      <c r="I35">
        <v>660</v>
      </c>
      <c r="L35">
        <v>62</v>
      </c>
      <c r="Q35">
        <v>138078</v>
      </c>
    </row>
    <row r="36" spans="3:19" x14ac:dyDescent="0.25">
      <c r="C36" t="s">
        <v>1599</v>
      </c>
      <c r="E36">
        <v>79.599999999999994</v>
      </c>
      <c r="I36">
        <v>10460.25</v>
      </c>
      <c r="J36">
        <v>399.5</v>
      </c>
      <c r="K36">
        <v>31.5</v>
      </c>
      <c r="L36">
        <v>70</v>
      </c>
      <c r="O36">
        <v>68039</v>
      </c>
      <c r="P36">
        <v>68039</v>
      </c>
      <c r="Q36">
        <v>2751059</v>
      </c>
      <c r="S36">
        <v>3418.7354165515899</v>
      </c>
    </row>
    <row r="37" spans="3:19" x14ac:dyDescent="0.25">
      <c r="C37">
        <v>3</v>
      </c>
      <c r="D37" t="s">
        <v>218</v>
      </c>
      <c r="E37">
        <v>6.6</v>
      </c>
      <c r="I37">
        <v>929</v>
      </c>
      <c r="J37">
        <v>66</v>
      </c>
      <c r="O37">
        <v>750</v>
      </c>
      <c r="P37">
        <v>750</v>
      </c>
      <c r="Q37">
        <v>510372</v>
      </c>
      <c r="R37">
        <v>10000</v>
      </c>
      <c r="S37">
        <v>1730.4496578690125</v>
      </c>
    </row>
    <row r="38" spans="3:19" x14ac:dyDescent="0.25">
      <c r="C38">
        <v>3</v>
      </c>
      <c r="D38">
        <v>99</v>
      </c>
      <c r="E38">
        <v>2.6</v>
      </c>
      <c r="I38">
        <v>368.5</v>
      </c>
      <c r="O38">
        <v>750</v>
      </c>
      <c r="P38">
        <v>750</v>
      </c>
      <c r="Q38">
        <v>96375</v>
      </c>
      <c r="R38">
        <v>10000</v>
      </c>
      <c r="S38">
        <v>1730.4496578690125</v>
      </c>
    </row>
    <row r="39" spans="3:19" x14ac:dyDescent="0.25">
      <c r="C39">
        <v>3</v>
      </c>
      <c r="D39">
        <v>101</v>
      </c>
      <c r="E39">
        <v>4</v>
      </c>
      <c r="I39">
        <v>560.5</v>
      </c>
      <c r="J39">
        <v>66</v>
      </c>
      <c r="Q39">
        <v>413997</v>
      </c>
    </row>
    <row r="40" spans="3:19" x14ac:dyDescent="0.25">
      <c r="C40">
        <v>3</v>
      </c>
      <c r="D40" t="s">
        <v>1595</v>
      </c>
      <c r="E40">
        <v>3.9</v>
      </c>
      <c r="I40">
        <v>567</v>
      </c>
      <c r="Q40">
        <v>133969</v>
      </c>
      <c r="S40">
        <v>104.95242534924439</v>
      </c>
    </row>
    <row r="41" spans="3:19" x14ac:dyDescent="0.25">
      <c r="C41">
        <v>3</v>
      </c>
      <c r="D41">
        <v>526</v>
      </c>
      <c r="E41">
        <v>3.9</v>
      </c>
      <c r="I41">
        <v>567</v>
      </c>
      <c r="Q41">
        <v>133969</v>
      </c>
      <c r="S41">
        <v>104.95242534924439</v>
      </c>
    </row>
    <row r="42" spans="3:19" x14ac:dyDescent="0.25">
      <c r="C42">
        <v>3</v>
      </c>
      <c r="D42" t="s">
        <v>1596</v>
      </c>
      <c r="E42">
        <v>62.6</v>
      </c>
      <c r="I42">
        <v>8386.6</v>
      </c>
      <c r="J42">
        <v>666</v>
      </c>
      <c r="K42">
        <v>22</v>
      </c>
      <c r="O42">
        <v>50086</v>
      </c>
      <c r="P42">
        <v>50086</v>
      </c>
      <c r="Q42">
        <v>2078433</v>
      </c>
      <c r="S42">
        <v>1583.3333333333333</v>
      </c>
    </row>
    <row r="43" spans="3:19" x14ac:dyDescent="0.25">
      <c r="C43">
        <v>3</v>
      </c>
      <c r="D43">
        <v>303</v>
      </c>
      <c r="E43">
        <v>15.5</v>
      </c>
      <c r="I43">
        <v>2120.1</v>
      </c>
      <c r="J43">
        <v>34.5</v>
      </c>
      <c r="O43">
        <v>11300</v>
      </c>
      <c r="P43">
        <v>11300</v>
      </c>
      <c r="Q43">
        <v>482084</v>
      </c>
      <c r="S43">
        <v>1583.3333333333333</v>
      </c>
    </row>
    <row r="44" spans="3:19" x14ac:dyDescent="0.25">
      <c r="C44">
        <v>3</v>
      </c>
      <c r="D44">
        <v>304</v>
      </c>
      <c r="E44">
        <v>6</v>
      </c>
      <c r="I44">
        <v>913</v>
      </c>
      <c r="J44">
        <v>14</v>
      </c>
      <c r="O44">
        <v>5500</v>
      </c>
      <c r="P44">
        <v>5500</v>
      </c>
      <c r="Q44">
        <v>239376</v>
      </c>
    </row>
    <row r="45" spans="3:19" x14ac:dyDescent="0.25">
      <c r="C45">
        <v>3</v>
      </c>
      <c r="D45">
        <v>305</v>
      </c>
      <c r="E45">
        <v>1</v>
      </c>
      <c r="I45">
        <v>136.5</v>
      </c>
      <c r="J45">
        <v>4.5</v>
      </c>
      <c r="O45">
        <v>1500</v>
      </c>
      <c r="P45">
        <v>1500</v>
      </c>
      <c r="Q45">
        <v>43250</v>
      </c>
    </row>
    <row r="46" spans="3:19" x14ac:dyDescent="0.25">
      <c r="C46">
        <v>3</v>
      </c>
      <c r="D46">
        <v>409</v>
      </c>
      <c r="E46">
        <v>24.1</v>
      </c>
      <c r="I46">
        <v>3208</v>
      </c>
      <c r="J46">
        <v>401.5</v>
      </c>
      <c r="K46">
        <v>22</v>
      </c>
      <c r="O46">
        <v>23736</v>
      </c>
      <c r="P46">
        <v>23736</v>
      </c>
      <c r="Q46">
        <v>902789</v>
      </c>
    </row>
    <row r="47" spans="3:19" x14ac:dyDescent="0.25">
      <c r="C47">
        <v>3</v>
      </c>
      <c r="D47">
        <v>636</v>
      </c>
      <c r="E47">
        <v>1</v>
      </c>
      <c r="I47">
        <v>135.5</v>
      </c>
      <c r="O47">
        <v>1800</v>
      </c>
      <c r="P47">
        <v>1800</v>
      </c>
      <c r="Q47">
        <v>29310</v>
      </c>
    </row>
    <row r="48" spans="3:19" x14ac:dyDescent="0.25">
      <c r="C48">
        <v>3</v>
      </c>
      <c r="D48">
        <v>642</v>
      </c>
      <c r="E48">
        <v>15</v>
      </c>
      <c r="I48">
        <v>1873.5</v>
      </c>
      <c r="J48">
        <v>211.5</v>
      </c>
      <c r="O48">
        <v>6250</v>
      </c>
      <c r="P48">
        <v>6250</v>
      </c>
      <c r="Q48">
        <v>381624</v>
      </c>
    </row>
    <row r="49" spans="3:19" x14ac:dyDescent="0.25">
      <c r="C49">
        <v>3</v>
      </c>
      <c r="D49" t="s">
        <v>1597</v>
      </c>
      <c r="E49">
        <v>9</v>
      </c>
      <c r="I49">
        <v>1268.5</v>
      </c>
      <c r="L49">
        <v>3</v>
      </c>
      <c r="O49">
        <v>1750</v>
      </c>
      <c r="P49">
        <v>1750</v>
      </c>
      <c r="Q49">
        <v>199653</v>
      </c>
    </row>
    <row r="50" spans="3:19" x14ac:dyDescent="0.25">
      <c r="C50">
        <v>3</v>
      </c>
      <c r="D50">
        <v>25</v>
      </c>
      <c r="E50">
        <v>3</v>
      </c>
      <c r="I50">
        <v>424</v>
      </c>
      <c r="O50">
        <v>1000</v>
      </c>
      <c r="P50">
        <v>1000</v>
      </c>
      <c r="Q50">
        <v>40284</v>
      </c>
    </row>
    <row r="51" spans="3:19" x14ac:dyDescent="0.25">
      <c r="C51">
        <v>3</v>
      </c>
      <c r="D51">
        <v>30</v>
      </c>
      <c r="E51">
        <v>6</v>
      </c>
      <c r="I51">
        <v>844.5</v>
      </c>
      <c r="L51">
        <v>3</v>
      </c>
      <c r="O51">
        <v>750</v>
      </c>
      <c r="P51">
        <v>750</v>
      </c>
      <c r="Q51">
        <v>159369</v>
      </c>
    </row>
    <row r="52" spans="3:19" x14ac:dyDescent="0.25">
      <c r="C52" t="s">
        <v>1600</v>
      </c>
      <c r="E52">
        <v>82.1</v>
      </c>
      <c r="I52">
        <v>11151.1</v>
      </c>
      <c r="J52">
        <v>732</v>
      </c>
      <c r="K52">
        <v>22</v>
      </c>
      <c r="L52">
        <v>3</v>
      </c>
      <c r="O52">
        <v>52586</v>
      </c>
      <c r="P52">
        <v>52586</v>
      </c>
      <c r="Q52">
        <v>2922427</v>
      </c>
      <c r="R52">
        <v>10000</v>
      </c>
      <c r="S52">
        <v>3418.7354165515899</v>
      </c>
    </row>
    <row r="53" spans="3:19" x14ac:dyDescent="0.25">
      <c r="C53">
        <v>4</v>
      </c>
      <c r="D53" t="s">
        <v>218</v>
      </c>
      <c r="E53">
        <v>6.6</v>
      </c>
      <c r="I53">
        <v>1064</v>
      </c>
      <c r="J53">
        <v>58</v>
      </c>
      <c r="Q53">
        <v>513043</v>
      </c>
      <c r="R53">
        <v>4000</v>
      </c>
      <c r="S53">
        <v>1730.4496578690125</v>
      </c>
    </row>
    <row r="54" spans="3:19" x14ac:dyDescent="0.25">
      <c r="C54">
        <v>4</v>
      </c>
      <c r="D54">
        <v>99</v>
      </c>
      <c r="E54">
        <v>2.2000000000000002</v>
      </c>
      <c r="I54">
        <v>336.5</v>
      </c>
      <c r="Q54">
        <v>92419</v>
      </c>
      <c r="R54">
        <v>4000</v>
      </c>
      <c r="S54">
        <v>1730.4496578690125</v>
      </c>
    </row>
    <row r="55" spans="3:19" x14ac:dyDescent="0.25">
      <c r="C55">
        <v>4</v>
      </c>
      <c r="D55">
        <v>100</v>
      </c>
      <c r="E55">
        <v>0.4</v>
      </c>
      <c r="I55">
        <v>64</v>
      </c>
      <c r="Q55">
        <v>15924</v>
      </c>
    </row>
    <row r="56" spans="3:19" x14ac:dyDescent="0.25">
      <c r="C56">
        <v>4</v>
      </c>
      <c r="D56">
        <v>101</v>
      </c>
      <c r="E56">
        <v>4</v>
      </c>
      <c r="I56">
        <v>663.5</v>
      </c>
      <c r="J56">
        <v>58</v>
      </c>
      <c r="Q56">
        <v>404700</v>
      </c>
    </row>
    <row r="57" spans="3:19" x14ac:dyDescent="0.25">
      <c r="C57">
        <v>4</v>
      </c>
      <c r="D57" t="s">
        <v>1595</v>
      </c>
      <c r="E57">
        <v>4.9000000000000004</v>
      </c>
      <c r="I57">
        <v>665.5</v>
      </c>
      <c r="Q57">
        <v>159762</v>
      </c>
      <c r="S57">
        <v>104.95242534924439</v>
      </c>
    </row>
    <row r="58" spans="3:19" x14ac:dyDescent="0.25">
      <c r="C58">
        <v>4</v>
      </c>
      <c r="D58">
        <v>526</v>
      </c>
      <c r="E58">
        <v>4.9000000000000004</v>
      </c>
      <c r="I58">
        <v>665.5</v>
      </c>
      <c r="Q58">
        <v>159762</v>
      </c>
      <c r="S58">
        <v>104.95242534924439</v>
      </c>
    </row>
    <row r="59" spans="3:19" x14ac:dyDescent="0.25">
      <c r="C59">
        <v>4</v>
      </c>
      <c r="D59" t="s">
        <v>1596</v>
      </c>
      <c r="E59">
        <v>61.5</v>
      </c>
      <c r="I59">
        <v>9245.2000000000007</v>
      </c>
      <c r="J59">
        <v>436</v>
      </c>
      <c r="L59">
        <v>7</v>
      </c>
      <c r="O59">
        <v>19550</v>
      </c>
      <c r="P59">
        <v>19550</v>
      </c>
      <c r="Q59">
        <v>2137127</v>
      </c>
      <c r="R59">
        <v>8947.7000000000007</v>
      </c>
      <c r="S59">
        <v>1583.3333333333333</v>
      </c>
    </row>
    <row r="60" spans="3:19" x14ac:dyDescent="0.25">
      <c r="C60">
        <v>4</v>
      </c>
      <c r="D60">
        <v>303</v>
      </c>
      <c r="E60">
        <v>15.5</v>
      </c>
      <c r="I60">
        <v>2361.6999999999998</v>
      </c>
      <c r="J60">
        <v>23</v>
      </c>
      <c r="O60">
        <v>9050</v>
      </c>
      <c r="P60">
        <v>9050</v>
      </c>
      <c r="Q60">
        <v>486530</v>
      </c>
      <c r="R60">
        <v>8947.7000000000007</v>
      </c>
      <c r="S60">
        <v>1583.3333333333333</v>
      </c>
    </row>
    <row r="61" spans="3:19" x14ac:dyDescent="0.25">
      <c r="C61">
        <v>4</v>
      </c>
      <c r="D61">
        <v>304</v>
      </c>
      <c r="E61">
        <v>6</v>
      </c>
      <c r="I61">
        <v>934</v>
      </c>
      <c r="J61">
        <v>18.5</v>
      </c>
      <c r="Q61">
        <v>250686</v>
      </c>
    </row>
    <row r="62" spans="3:19" x14ac:dyDescent="0.25">
      <c r="C62">
        <v>4</v>
      </c>
      <c r="D62">
        <v>305</v>
      </c>
      <c r="E62">
        <v>1</v>
      </c>
      <c r="I62">
        <v>144.5</v>
      </c>
      <c r="J62">
        <v>4.5</v>
      </c>
      <c r="Q62">
        <v>42041</v>
      </c>
    </row>
    <row r="63" spans="3:19" x14ac:dyDescent="0.25">
      <c r="C63">
        <v>4</v>
      </c>
      <c r="D63">
        <v>409</v>
      </c>
      <c r="E63">
        <v>24</v>
      </c>
      <c r="I63">
        <v>3728</v>
      </c>
      <c r="J63">
        <v>386</v>
      </c>
      <c r="L63">
        <v>7</v>
      </c>
      <c r="O63">
        <v>5750</v>
      </c>
      <c r="P63">
        <v>5750</v>
      </c>
      <c r="Q63">
        <v>964327</v>
      </c>
    </row>
    <row r="64" spans="3:19" x14ac:dyDescent="0.25">
      <c r="C64">
        <v>4</v>
      </c>
      <c r="D64">
        <v>636</v>
      </c>
      <c r="E64">
        <v>1</v>
      </c>
      <c r="I64">
        <v>167</v>
      </c>
      <c r="J64">
        <v>4</v>
      </c>
      <c r="O64">
        <v>1400</v>
      </c>
      <c r="P64">
        <v>1400</v>
      </c>
      <c r="Q64">
        <v>30075</v>
      </c>
    </row>
    <row r="65" spans="3:19" x14ac:dyDescent="0.25">
      <c r="C65">
        <v>4</v>
      </c>
      <c r="D65">
        <v>642</v>
      </c>
      <c r="E65">
        <v>14</v>
      </c>
      <c r="I65">
        <v>1910</v>
      </c>
      <c r="O65">
        <v>3350</v>
      </c>
      <c r="P65">
        <v>3350</v>
      </c>
      <c r="Q65">
        <v>363468</v>
      </c>
    </row>
    <row r="66" spans="3:19" x14ac:dyDescent="0.25">
      <c r="C66">
        <v>4</v>
      </c>
      <c r="D66" t="s">
        <v>1597</v>
      </c>
      <c r="E66">
        <v>8</v>
      </c>
      <c r="I66">
        <v>1271.5</v>
      </c>
      <c r="O66">
        <v>750</v>
      </c>
      <c r="P66">
        <v>750</v>
      </c>
      <c r="Q66">
        <v>178339</v>
      </c>
    </row>
    <row r="67" spans="3:19" x14ac:dyDescent="0.25">
      <c r="C67">
        <v>4</v>
      </c>
      <c r="D67">
        <v>25</v>
      </c>
      <c r="E67">
        <v>3</v>
      </c>
      <c r="I67">
        <v>448</v>
      </c>
      <c r="Q67">
        <v>47239</v>
      </c>
    </row>
    <row r="68" spans="3:19" x14ac:dyDescent="0.25">
      <c r="C68">
        <v>4</v>
      </c>
      <c r="D68">
        <v>30</v>
      </c>
      <c r="E68">
        <v>5</v>
      </c>
      <c r="I68">
        <v>823.5</v>
      </c>
      <c r="O68">
        <v>750</v>
      </c>
      <c r="P68">
        <v>750</v>
      </c>
      <c r="Q68">
        <v>131100</v>
      </c>
    </row>
    <row r="69" spans="3:19" x14ac:dyDescent="0.25">
      <c r="C69" t="s">
        <v>1601</v>
      </c>
      <c r="E69">
        <v>81</v>
      </c>
      <c r="I69">
        <v>12246.2</v>
      </c>
      <c r="J69">
        <v>494</v>
      </c>
      <c r="L69">
        <v>7</v>
      </c>
      <c r="O69">
        <v>20300</v>
      </c>
      <c r="P69">
        <v>20300</v>
      </c>
      <c r="Q69">
        <v>2988271</v>
      </c>
      <c r="R69">
        <v>12947.7</v>
      </c>
      <c r="S69">
        <v>3418.7354165515899</v>
      </c>
    </row>
    <row r="70" spans="3:19" x14ac:dyDescent="0.25">
      <c r="C70">
        <v>5</v>
      </c>
      <c r="D70" t="s">
        <v>218</v>
      </c>
      <c r="E70">
        <v>6.6</v>
      </c>
      <c r="I70">
        <v>1111</v>
      </c>
      <c r="J70">
        <v>60</v>
      </c>
      <c r="O70">
        <v>5000</v>
      </c>
      <c r="P70">
        <v>5000</v>
      </c>
      <c r="Q70">
        <v>530520</v>
      </c>
      <c r="S70">
        <v>1730.4496578690125</v>
      </c>
    </row>
    <row r="71" spans="3:19" x14ac:dyDescent="0.25">
      <c r="C71">
        <v>5</v>
      </c>
      <c r="D71">
        <v>99</v>
      </c>
      <c r="E71">
        <v>2.2000000000000002</v>
      </c>
      <c r="I71">
        <v>359</v>
      </c>
      <c r="Q71">
        <v>94997</v>
      </c>
      <c r="S71">
        <v>1730.4496578690125</v>
      </c>
    </row>
    <row r="72" spans="3:19" x14ac:dyDescent="0.25">
      <c r="C72">
        <v>5</v>
      </c>
      <c r="D72">
        <v>100</v>
      </c>
      <c r="E72">
        <v>0.4</v>
      </c>
      <c r="I72">
        <v>72</v>
      </c>
      <c r="Q72">
        <v>16036</v>
      </c>
    </row>
    <row r="73" spans="3:19" x14ac:dyDescent="0.25">
      <c r="C73">
        <v>5</v>
      </c>
      <c r="D73">
        <v>101</v>
      </c>
      <c r="E73">
        <v>4</v>
      </c>
      <c r="I73">
        <v>680</v>
      </c>
      <c r="J73">
        <v>60</v>
      </c>
      <c r="O73">
        <v>5000</v>
      </c>
      <c r="P73">
        <v>5000</v>
      </c>
      <c r="Q73">
        <v>419487</v>
      </c>
    </row>
    <row r="74" spans="3:19" x14ac:dyDescent="0.25">
      <c r="C74">
        <v>5</v>
      </c>
      <c r="D74" t="s">
        <v>1595</v>
      </c>
      <c r="E74">
        <v>4.9000000000000004</v>
      </c>
      <c r="I74">
        <v>689</v>
      </c>
      <c r="L74">
        <v>7</v>
      </c>
      <c r="O74">
        <v>750</v>
      </c>
      <c r="P74">
        <v>750</v>
      </c>
      <c r="Q74">
        <v>169878</v>
      </c>
      <c r="S74">
        <v>104.95242534924439</v>
      </c>
    </row>
    <row r="75" spans="3:19" x14ac:dyDescent="0.25">
      <c r="C75">
        <v>5</v>
      </c>
      <c r="D75">
        <v>526</v>
      </c>
      <c r="E75">
        <v>4.9000000000000004</v>
      </c>
      <c r="I75">
        <v>689</v>
      </c>
      <c r="L75">
        <v>7</v>
      </c>
      <c r="O75">
        <v>750</v>
      </c>
      <c r="P75">
        <v>750</v>
      </c>
      <c r="Q75">
        <v>169878</v>
      </c>
      <c r="S75">
        <v>104.95242534924439</v>
      </c>
    </row>
    <row r="76" spans="3:19" x14ac:dyDescent="0.25">
      <c r="C76">
        <v>5</v>
      </c>
      <c r="D76" t="s">
        <v>1596</v>
      </c>
      <c r="E76">
        <v>61.5</v>
      </c>
      <c r="I76">
        <v>9402.9500000000007</v>
      </c>
      <c r="J76">
        <v>419.5</v>
      </c>
      <c r="L76">
        <v>7</v>
      </c>
      <c r="O76">
        <v>22550</v>
      </c>
      <c r="P76">
        <v>22550</v>
      </c>
      <c r="Q76">
        <v>2136375</v>
      </c>
      <c r="S76">
        <v>1583.3333333333333</v>
      </c>
    </row>
    <row r="77" spans="3:19" x14ac:dyDescent="0.25">
      <c r="C77">
        <v>5</v>
      </c>
      <c r="D77">
        <v>303</v>
      </c>
      <c r="E77">
        <v>15.5</v>
      </c>
      <c r="I77">
        <v>2396.6999999999998</v>
      </c>
      <c r="J77">
        <v>24</v>
      </c>
      <c r="O77">
        <v>8700</v>
      </c>
      <c r="P77">
        <v>8700</v>
      </c>
      <c r="Q77">
        <v>483913</v>
      </c>
      <c r="S77">
        <v>1583.3333333333333</v>
      </c>
    </row>
    <row r="78" spans="3:19" x14ac:dyDescent="0.25">
      <c r="C78">
        <v>5</v>
      </c>
      <c r="D78">
        <v>304</v>
      </c>
      <c r="E78">
        <v>6</v>
      </c>
      <c r="I78">
        <v>980.75</v>
      </c>
      <c r="J78">
        <v>14</v>
      </c>
      <c r="O78">
        <v>1100</v>
      </c>
      <c r="P78">
        <v>1100</v>
      </c>
      <c r="Q78">
        <v>245929</v>
      </c>
    </row>
    <row r="79" spans="3:19" x14ac:dyDescent="0.25">
      <c r="C79">
        <v>5</v>
      </c>
      <c r="D79">
        <v>305</v>
      </c>
      <c r="E79">
        <v>1</v>
      </c>
      <c r="I79">
        <v>184.5</v>
      </c>
      <c r="Q79">
        <v>40402</v>
      </c>
    </row>
    <row r="80" spans="3:19" x14ac:dyDescent="0.25">
      <c r="C80">
        <v>5</v>
      </c>
      <c r="D80">
        <v>409</v>
      </c>
      <c r="E80">
        <v>24</v>
      </c>
      <c r="I80">
        <v>3668</v>
      </c>
      <c r="J80">
        <v>381.5</v>
      </c>
      <c r="L80">
        <v>7</v>
      </c>
      <c r="O80">
        <v>750</v>
      </c>
      <c r="P80">
        <v>750</v>
      </c>
      <c r="Q80">
        <v>958927</v>
      </c>
    </row>
    <row r="81" spans="3:19" x14ac:dyDescent="0.25">
      <c r="C81">
        <v>5</v>
      </c>
      <c r="D81">
        <v>636</v>
      </c>
      <c r="E81">
        <v>1</v>
      </c>
      <c r="I81">
        <v>176</v>
      </c>
      <c r="O81">
        <v>1400</v>
      </c>
      <c r="P81">
        <v>1400</v>
      </c>
      <c r="Q81">
        <v>28956</v>
      </c>
    </row>
    <row r="82" spans="3:19" x14ac:dyDescent="0.25">
      <c r="C82">
        <v>5</v>
      </c>
      <c r="D82">
        <v>642</v>
      </c>
      <c r="E82">
        <v>14</v>
      </c>
      <c r="I82">
        <v>1997</v>
      </c>
      <c r="O82">
        <v>10600</v>
      </c>
      <c r="P82">
        <v>10600</v>
      </c>
      <c r="Q82">
        <v>378248</v>
      </c>
    </row>
    <row r="83" spans="3:19" x14ac:dyDescent="0.25">
      <c r="C83">
        <v>5</v>
      </c>
      <c r="D83" t="s">
        <v>1597</v>
      </c>
      <c r="E83">
        <v>8</v>
      </c>
      <c r="I83">
        <v>1292.5</v>
      </c>
      <c r="Q83">
        <v>160761</v>
      </c>
    </row>
    <row r="84" spans="3:19" x14ac:dyDescent="0.25">
      <c r="C84">
        <v>5</v>
      </c>
      <c r="D84">
        <v>25</v>
      </c>
      <c r="E84">
        <v>3</v>
      </c>
      <c r="I84">
        <v>504</v>
      </c>
      <c r="Q84">
        <v>41879</v>
      </c>
    </row>
    <row r="85" spans="3:19" x14ac:dyDescent="0.25">
      <c r="C85">
        <v>5</v>
      </c>
      <c r="D85">
        <v>30</v>
      </c>
      <c r="E85">
        <v>5</v>
      </c>
      <c r="I85">
        <v>788.5</v>
      </c>
      <c r="Q85">
        <v>118882</v>
      </c>
    </row>
    <row r="86" spans="3:19" x14ac:dyDescent="0.25">
      <c r="C86" t="s">
        <v>1602</v>
      </c>
      <c r="E86">
        <v>81</v>
      </c>
      <c r="I86">
        <v>12495.45</v>
      </c>
      <c r="J86">
        <v>479.5</v>
      </c>
      <c r="L86">
        <v>14</v>
      </c>
      <c r="O86">
        <v>28300</v>
      </c>
      <c r="P86">
        <v>28300</v>
      </c>
      <c r="Q86">
        <v>2997534</v>
      </c>
      <c r="S86">
        <v>3418.7354165515899</v>
      </c>
    </row>
    <row r="87" spans="3:19" x14ac:dyDescent="0.25">
      <c r="C87">
        <v>6</v>
      </c>
      <c r="D87" t="s">
        <v>218</v>
      </c>
      <c r="E87">
        <v>7.1</v>
      </c>
      <c r="I87">
        <v>944.8</v>
      </c>
      <c r="J87">
        <v>64</v>
      </c>
      <c r="O87">
        <v>1500</v>
      </c>
      <c r="P87">
        <v>1500</v>
      </c>
      <c r="Q87">
        <v>513187</v>
      </c>
      <c r="S87">
        <v>1730.4496578690125</v>
      </c>
    </row>
    <row r="88" spans="3:19" x14ac:dyDescent="0.25">
      <c r="C88">
        <v>6</v>
      </c>
      <c r="D88">
        <v>99</v>
      </c>
      <c r="E88">
        <v>2.7</v>
      </c>
      <c r="I88">
        <v>392.8</v>
      </c>
      <c r="O88">
        <v>750</v>
      </c>
      <c r="P88">
        <v>750</v>
      </c>
      <c r="Q88">
        <v>101072</v>
      </c>
      <c r="S88">
        <v>1730.4496578690125</v>
      </c>
    </row>
    <row r="89" spans="3:19" x14ac:dyDescent="0.25">
      <c r="C89">
        <v>6</v>
      </c>
      <c r="D89">
        <v>100</v>
      </c>
      <c r="E89">
        <v>0.4</v>
      </c>
      <c r="I89">
        <v>16</v>
      </c>
      <c r="Q89">
        <v>4870</v>
      </c>
    </row>
    <row r="90" spans="3:19" x14ac:dyDescent="0.25">
      <c r="C90">
        <v>6</v>
      </c>
      <c r="D90">
        <v>101</v>
      </c>
      <c r="E90">
        <v>4</v>
      </c>
      <c r="I90">
        <v>536</v>
      </c>
      <c r="J90">
        <v>64</v>
      </c>
      <c r="O90">
        <v>750</v>
      </c>
      <c r="P90">
        <v>750</v>
      </c>
      <c r="Q90">
        <v>407245</v>
      </c>
    </row>
    <row r="91" spans="3:19" x14ac:dyDescent="0.25">
      <c r="C91">
        <v>6</v>
      </c>
      <c r="D91" t="s">
        <v>1595</v>
      </c>
      <c r="E91">
        <v>3.9</v>
      </c>
      <c r="I91">
        <v>504</v>
      </c>
      <c r="K91">
        <v>28</v>
      </c>
      <c r="L91">
        <v>5</v>
      </c>
      <c r="Q91">
        <v>169972</v>
      </c>
      <c r="S91">
        <v>104.95242534924439</v>
      </c>
    </row>
    <row r="92" spans="3:19" x14ac:dyDescent="0.25">
      <c r="C92">
        <v>6</v>
      </c>
      <c r="D92">
        <v>526</v>
      </c>
      <c r="E92">
        <v>3.9</v>
      </c>
      <c r="I92">
        <v>504</v>
      </c>
      <c r="K92">
        <v>28</v>
      </c>
      <c r="L92">
        <v>5</v>
      </c>
      <c r="Q92">
        <v>169972</v>
      </c>
      <c r="S92">
        <v>104.95242534924439</v>
      </c>
    </row>
    <row r="93" spans="3:19" x14ac:dyDescent="0.25">
      <c r="C93">
        <v>6</v>
      </c>
      <c r="D93" t="s">
        <v>1596</v>
      </c>
      <c r="E93">
        <v>61</v>
      </c>
      <c r="I93">
        <v>7823.5</v>
      </c>
      <c r="J93">
        <v>718.5</v>
      </c>
      <c r="L93">
        <v>4</v>
      </c>
      <c r="O93">
        <v>15300</v>
      </c>
      <c r="P93">
        <v>15300</v>
      </c>
      <c r="Q93">
        <v>2211390</v>
      </c>
      <c r="S93">
        <v>1583.3333333333333</v>
      </c>
    </row>
    <row r="94" spans="3:19" x14ac:dyDescent="0.25">
      <c r="C94">
        <v>6</v>
      </c>
      <c r="D94">
        <v>303</v>
      </c>
      <c r="E94">
        <v>15.5</v>
      </c>
      <c r="I94">
        <v>1997.5</v>
      </c>
      <c r="J94">
        <v>28.5</v>
      </c>
      <c r="O94">
        <v>8150</v>
      </c>
      <c r="P94">
        <v>8150</v>
      </c>
      <c r="Q94">
        <v>511127</v>
      </c>
      <c r="S94">
        <v>1583.3333333333333</v>
      </c>
    </row>
    <row r="95" spans="3:19" x14ac:dyDescent="0.25">
      <c r="C95">
        <v>6</v>
      </c>
      <c r="D95">
        <v>304</v>
      </c>
      <c r="E95">
        <v>7</v>
      </c>
      <c r="I95">
        <v>856</v>
      </c>
      <c r="J95">
        <v>14</v>
      </c>
      <c r="O95">
        <v>1000</v>
      </c>
      <c r="P95">
        <v>1000</v>
      </c>
      <c r="Q95">
        <v>265936</v>
      </c>
    </row>
    <row r="96" spans="3:19" x14ac:dyDescent="0.25">
      <c r="C96">
        <v>6</v>
      </c>
      <c r="D96">
        <v>305</v>
      </c>
      <c r="E96">
        <v>1</v>
      </c>
      <c r="I96">
        <v>151.5</v>
      </c>
      <c r="J96">
        <v>5</v>
      </c>
      <c r="O96">
        <v>1000</v>
      </c>
      <c r="P96">
        <v>1000</v>
      </c>
      <c r="Q96">
        <v>42329</v>
      </c>
    </row>
    <row r="97" spans="3:19" x14ac:dyDescent="0.25">
      <c r="C97">
        <v>6</v>
      </c>
      <c r="D97">
        <v>409</v>
      </c>
      <c r="E97">
        <v>22.5</v>
      </c>
      <c r="I97">
        <v>2888</v>
      </c>
      <c r="J97">
        <v>411</v>
      </c>
      <c r="L97">
        <v>4</v>
      </c>
      <c r="Q97">
        <v>944722</v>
      </c>
    </row>
    <row r="98" spans="3:19" x14ac:dyDescent="0.25">
      <c r="C98">
        <v>6</v>
      </c>
      <c r="D98">
        <v>636</v>
      </c>
      <c r="E98">
        <v>1</v>
      </c>
      <c r="I98">
        <v>120</v>
      </c>
      <c r="O98">
        <v>1400</v>
      </c>
      <c r="P98">
        <v>1400</v>
      </c>
      <c r="Q98">
        <v>28811</v>
      </c>
    </row>
    <row r="99" spans="3:19" x14ac:dyDescent="0.25">
      <c r="C99">
        <v>6</v>
      </c>
      <c r="D99">
        <v>642</v>
      </c>
      <c r="E99">
        <v>14</v>
      </c>
      <c r="I99">
        <v>1810.5</v>
      </c>
      <c r="J99">
        <v>260</v>
      </c>
      <c r="O99">
        <v>3750</v>
      </c>
      <c r="P99">
        <v>3750</v>
      </c>
      <c r="Q99">
        <v>418465</v>
      </c>
    </row>
    <row r="100" spans="3:19" x14ac:dyDescent="0.25">
      <c r="C100">
        <v>6</v>
      </c>
      <c r="D100" t="s">
        <v>1597</v>
      </c>
      <c r="E100">
        <v>8</v>
      </c>
      <c r="I100">
        <v>1060</v>
      </c>
      <c r="Q100">
        <v>171669</v>
      </c>
    </row>
    <row r="101" spans="3:19" x14ac:dyDescent="0.25">
      <c r="C101">
        <v>6</v>
      </c>
      <c r="D101">
        <v>25</v>
      </c>
      <c r="E101">
        <v>3</v>
      </c>
      <c r="I101">
        <v>392</v>
      </c>
      <c r="Q101">
        <v>40409</v>
      </c>
    </row>
    <row r="102" spans="3:19" x14ac:dyDescent="0.25">
      <c r="C102">
        <v>6</v>
      </c>
      <c r="D102">
        <v>30</v>
      </c>
      <c r="E102">
        <v>5</v>
      </c>
      <c r="I102">
        <v>668</v>
      </c>
      <c r="Q102">
        <v>131260</v>
      </c>
    </row>
    <row r="103" spans="3:19" x14ac:dyDescent="0.25">
      <c r="C103" t="s">
        <v>1603</v>
      </c>
      <c r="E103">
        <v>80</v>
      </c>
      <c r="I103">
        <v>10332.299999999999</v>
      </c>
      <c r="J103">
        <v>782.5</v>
      </c>
      <c r="K103">
        <v>28</v>
      </c>
      <c r="L103">
        <v>9</v>
      </c>
      <c r="O103">
        <v>16800</v>
      </c>
      <c r="P103">
        <v>16800</v>
      </c>
      <c r="Q103">
        <v>3066218</v>
      </c>
      <c r="S103">
        <v>3418.7354165515899</v>
      </c>
    </row>
    <row r="104" spans="3:19" x14ac:dyDescent="0.25">
      <c r="C104">
        <v>7</v>
      </c>
      <c r="D104" t="s">
        <v>218</v>
      </c>
      <c r="E104">
        <v>7.6999999999999993</v>
      </c>
      <c r="I104">
        <v>894</v>
      </c>
      <c r="J104">
        <v>61</v>
      </c>
      <c r="O104">
        <v>156406</v>
      </c>
      <c r="P104">
        <v>156406</v>
      </c>
      <c r="Q104">
        <v>713756</v>
      </c>
      <c r="R104">
        <v>5000</v>
      </c>
      <c r="S104">
        <v>1730.4496578690125</v>
      </c>
    </row>
    <row r="105" spans="3:19" x14ac:dyDescent="0.25">
      <c r="C105">
        <v>7</v>
      </c>
      <c r="D105">
        <v>99</v>
      </c>
      <c r="E105">
        <v>2.7</v>
      </c>
      <c r="I105">
        <v>414.5</v>
      </c>
      <c r="O105">
        <v>19917</v>
      </c>
      <c r="P105">
        <v>19917</v>
      </c>
      <c r="Q105">
        <v>140728</v>
      </c>
      <c r="R105">
        <v>5000</v>
      </c>
      <c r="S105">
        <v>1730.4496578690125</v>
      </c>
    </row>
    <row r="106" spans="3:19" x14ac:dyDescent="0.25">
      <c r="C106">
        <v>7</v>
      </c>
      <c r="D106">
        <v>100</v>
      </c>
      <c r="E106">
        <v>0.4</v>
      </c>
      <c r="I106">
        <v>8</v>
      </c>
      <c r="O106">
        <v>17751</v>
      </c>
      <c r="P106">
        <v>17751</v>
      </c>
      <c r="Q106">
        <v>24186</v>
      </c>
    </row>
    <row r="107" spans="3:19" x14ac:dyDescent="0.25">
      <c r="C107">
        <v>7</v>
      </c>
      <c r="D107">
        <v>101</v>
      </c>
      <c r="E107">
        <v>4.5999999999999996</v>
      </c>
      <c r="I107">
        <v>471.5</v>
      </c>
      <c r="J107">
        <v>61</v>
      </c>
      <c r="O107">
        <v>118738</v>
      </c>
      <c r="P107">
        <v>118738</v>
      </c>
      <c r="Q107">
        <v>548842</v>
      </c>
    </row>
    <row r="108" spans="3:19" x14ac:dyDescent="0.25">
      <c r="C108">
        <v>7</v>
      </c>
      <c r="D108" t="s">
        <v>1595</v>
      </c>
      <c r="E108">
        <v>3.9</v>
      </c>
      <c r="I108">
        <v>594.5</v>
      </c>
      <c r="K108">
        <v>21</v>
      </c>
      <c r="L108">
        <v>7</v>
      </c>
      <c r="O108">
        <v>44271</v>
      </c>
      <c r="P108">
        <v>44271</v>
      </c>
      <c r="Q108">
        <v>183465</v>
      </c>
      <c r="S108">
        <v>104.95242534924439</v>
      </c>
    </row>
    <row r="109" spans="3:19" x14ac:dyDescent="0.25">
      <c r="C109">
        <v>7</v>
      </c>
      <c r="D109">
        <v>526</v>
      </c>
      <c r="E109">
        <v>3.9</v>
      </c>
      <c r="I109">
        <v>594.5</v>
      </c>
      <c r="K109">
        <v>21</v>
      </c>
      <c r="L109">
        <v>7</v>
      </c>
      <c r="O109">
        <v>44271</v>
      </c>
      <c r="P109">
        <v>44271</v>
      </c>
      <c r="Q109">
        <v>183465</v>
      </c>
      <c r="S109">
        <v>104.95242534924439</v>
      </c>
    </row>
    <row r="110" spans="3:19" x14ac:dyDescent="0.25">
      <c r="C110">
        <v>7</v>
      </c>
      <c r="D110" t="s">
        <v>1596</v>
      </c>
      <c r="E110">
        <v>59.5</v>
      </c>
      <c r="I110">
        <v>8236.4</v>
      </c>
      <c r="J110">
        <v>354.5</v>
      </c>
      <c r="L110">
        <v>7</v>
      </c>
      <c r="O110">
        <v>649188</v>
      </c>
      <c r="P110">
        <v>649188</v>
      </c>
      <c r="Q110">
        <v>2751500</v>
      </c>
      <c r="S110">
        <v>1583.3333333333333</v>
      </c>
    </row>
    <row r="111" spans="3:19" x14ac:dyDescent="0.25">
      <c r="C111">
        <v>7</v>
      </c>
      <c r="D111">
        <v>303</v>
      </c>
      <c r="E111">
        <v>14.5</v>
      </c>
      <c r="I111">
        <v>1967.9</v>
      </c>
      <c r="J111">
        <v>23.5</v>
      </c>
      <c r="O111">
        <v>165753</v>
      </c>
      <c r="P111">
        <v>165753</v>
      </c>
      <c r="Q111">
        <v>652532</v>
      </c>
      <c r="S111">
        <v>1583.3333333333333</v>
      </c>
    </row>
    <row r="112" spans="3:19" x14ac:dyDescent="0.25">
      <c r="C112">
        <v>7</v>
      </c>
      <c r="D112">
        <v>304</v>
      </c>
      <c r="E112">
        <v>7</v>
      </c>
      <c r="I112">
        <v>911</v>
      </c>
      <c r="J112">
        <v>14</v>
      </c>
      <c r="O112">
        <v>91865</v>
      </c>
      <c r="P112">
        <v>91865</v>
      </c>
      <c r="Q112">
        <v>372379</v>
      </c>
    </row>
    <row r="113" spans="3:19" x14ac:dyDescent="0.25">
      <c r="C113">
        <v>7</v>
      </c>
      <c r="D113">
        <v>305</v>
      </c>
      <c r="E113">
        <v>1</v>
      </c>
      <c r="I113">
        <v>143.5</v>
      </c>
      <c r="O113">
        <v>22305</v>
      </c>
      <c r="P113">
        <v>22305</v>
      </c>
      <c r="Q113">
        <v>52287</v>
      </c>
    </row>
    <row r="114" spans="3:19" x14ac:dyDescent="0.25">
      <c r="C114">
        <v>7</v>
      </c>
      <c r="D114">
        <v>409</v>
      </c>
      <c r="E114">
        <v>23</v>
      </c>
      <c r="I114">
        <v>3336.5</v>
      </c>
      <c r="J114">
        <v>317</v>
      </c>
      <c r="L114">
        <v>7</v>
      </c>
      <c r="O114">
        <v>253857</v>
      </c>
      <c r="P114">
        <v>253857</v>
      </c>
      <c r="Q114">
        <v>1191462</v>
      </c>
    </row>
    <row r="115" spans="3:19" x14ac:dyDescent="0.25">
      <c r="C115">
        <v>7</v>
      </c>
      <c r="D115">
        <v>636</v>
      </c>
      <c r="E115">
        <v>1</v>
      </c>
      <c r="I115">
        <v>168</v>
      </c>
      <c r="O115">
        <v>10176</v>
      </c>
      <c r="P115">
        <v>10176</v>
      </c>
      <c r="Q115">
        <v>37804</v>
      </c>
    </row>
    <row r="116" spans="3:19" x14ac:dyDescent="0.25">
      <c r="C116">
        <v>7</v>
      </c>
      <c r="D116">
        <v>642</v>
      </c>
      <c r="E116">
        <v>13</v>
      </c>
      <c r="I116">
        <v>1709.5</v>
      </c>
      <c r="O116">
        <v>105232</v>
      </c>
      <c r="P116">
        <v>105232</v>
      </c>
      <c r="Q116">
        <v>445036</v>
      </c>
    </row>
    <row r="117" spans="3:19" x14ac:dyDescent="0.25">
      <c r="C117">
        <v>7</v>
      </c>
      <c r="D117" t="s">
        <v>1597</v>
      </c>
      <c r="E117">
        <v>8</v>
      </c>
      <c r="I117">
        <v>1039.5</v>
      </c>
      <c r="L117">
        <v>24</v>
      </c>
      <c r="O117">
        <v>43808</v>
      </c>
      <c r="P117">
        <v>43808</v>
      </c>
      <c r="Q117">
        <v>212180</v>
      </c>
    </row>
    <row r="118" spans="3:19" x14ac:dyDescent="0.25">
      <c r="C118">
        <v>7</v>
      </c>
      <c r="D118">
        <v>25</v>
      </c>
      <c r="E118">
        <v>3</v>
      </c>
      <c r="I118">
        <v>360</v>
      </c>
      <c r="L118">
        <v>24</v>
      </c>
      <c r="O118">
        <v>6008</v>
      </c>
      <c r="P118">
        <v>6008</v>
      </c>
      <c r="Q118">
        <v>51953</v>
      </c>
    </row>
    <row r="119" spans="3:19" x14ac:dyDescent="0.25">
      <c r="C119">
        <v>7</v>
      </c>
      <c r="D119">
        <v>30</v>
      </c>
      <c r="E119">
        <v>5</v>
      </c>
      <c r="I119">
        <v>679.5</v>
      </c>
      <c r="O119">
        <v>37800</v>
      </c>
      <c r="P119">
        <v>37800</v>
      </c>
      <c r="Q119">
        <v>160227</v>
      </c>
    </row>
    <row r="120" spans="3:19" x14ac:dyDescent="0.25">
      <c r="C120" t="s">
        <v>1604</v>
      </c>
      <c r="E120">
        <v>79.099999999999994</v>
      </c>
      <c r="I120">
        <v>10764.4</v>
      </c>
      <c r="J120">
        <v>415.5</v>
      </c>
      <c r="K120">
        <v>21</v>
      </c>
      <c r="L120">
        <v>38</v>
      </c>
      <c r="O120">
        <v>893673</v>
      </c>
      <c r="P120">
        <v>893673</v>
      </c>
      <c r="Q120">
        <v>3860901</v>
      </c>
      <c r="R120">
        <v>5000</v>
      </c>
      <c r="S120">
        <v>3418.7354165515899</v>
      </c>
    </row>
    <row r="121" spans="3:19" x14ac:dyDescent="0.25">
      <c r="C121">
        <v>8</v>
      </c>
      <c r="D121" t="s">
        <v>218</v>
      </c>
      <c r="E121">
        <v>7.3</v>
      </c>
      <c r="I121">
        <v>1021.5</v>
      </c>
      <c r="J121">
        <v>63</v>
      </c>
      <c r="O121">
        <v>750</v>
      </c>
      <c r="P121">
        <v>750</v>
      </c>
      <c r="Q121">
        <v>542053</v>
      </c>
      <c r="R121">
        <v>2300</v>
      </c>
      <c r="S121">
        <v>1730.4496578690125</v>
      </c>
    </row>
    <row r="122" spans="3:19" x14ac:dyDescent="0.25">
      <c r="C122">
        <v>8</v>
      </c>
      <c r="D122">
        <v>99</v>
      </c>
      <c r="E122">
        <v>2.7</v>
      </c>
      <c r="I122">
        <v>341</v>
      </c>
      <c r="O122">
        <v>750</v>
      </c>
      <c r="P122">
        <v>750</v>
      </c>
      <c r="Q122">
        <v>111189</v>
      </c>
      <c r="R122">
        <v>2300</v>
      </c>
      <c r="S122">
        <v>1730.4496578690125</v>
      </c>
    </row>
    <row r="123" spans="3:19" x14ac:dyDescent="0.25">
      <c r="C123">
        <v>8</v>
      </c>
      <c r="D123">
        <v>101</v>
      </c>
      <c r="E123">
        <v>4.5999999999999996</v>
      </c>
      <c r="I123">
        <v>680.5</v>
      </c>
      <c r="J123">
        <v>63</v>
      </c>
      <c r="Q123">
        <v>430864</v>
      </c>
    </row>
    <row r="124" spans="3:19" x14ac:dyDescent="0.25">
      <c r="C124">
        <v>8</v>
      </c>
      <c r="D124" t="s">
        <v>1595</v>
      </c>
      <c r="E124">
        <v>3.9</v>
      </c>
      <c r="I124">
        <v>488</v>
      </c>
      <c r="K124">
        <v>14</v>
      </c>
      <c r="Q124">
        <v>136839</v>
      </c>
      <c r="S124">
        <v>104.95242534924439</v>
      </c>
    </row>
    <row r="125" spans="3:19" x14ac:dyDescent="0.25">
      <c r="C125">
        <v>8</v>
      </c>
      <c r="D125">
        <v>526</v>
      </c>
      <c r="E125">
        <v>3.9</v>
      </c>
      <c r="I125">
        <v>488</v>
      </c>
      <c r="K125">
        <v>14</v>
      </c>
      <c r="Q125">
        <v>136839</v>
      </c>
      <c r="S125">
        <v>104.95242534924439</v>
      </c>
    </row>
    <row r="126" spans="3:19" x14ac:dyDescent="0.25">
      <c r="C126">
        <v>8</v>
      </c>
      <c r="D126" t="s">
        <v>1596</v>
      </c>
      <c r="E126">
        <v>59.5</v>
      </c>
      <c r="I126">
        <v>8046.9</v>
      </c>
      <c r="J126">
        <v>386.5</v>
      </c>
      <c r="L126">
        <v>3</v>
      </c>
      <c r="O126">
        <v>17928</v>
      </c>
      <c r="P126">
        <v>17928</v>
      </c>
      <c r="Q126">
        <v>2054701</v>
      </c>
      <c r="R126">
        <v>4600</v>
      </c>
      <c r="S126">
        <v>1583.3333333333333</v>
      </c>
    </row>
    <row r="127" spans="3:19" x14ac:dyDescent="0.25">
      <c r="C127">
        <v>8</v>
      </c>
      <c r="D127">
        <v>303</v>
      </c>
      <c r="E127">
        <v>14.5</v>
      </c>
      <c r="I127">
        <v>1995.9</v>
      </c>
      <c r="J127">
        <v>18.5</v>
      </c>
      <c r="Q127">
        <v>481380</v>
      </c>
      <c r="R127">
        <v>4600</v>
      </c>
      <c r="S127">
        <v>1583.3333333333333</v>
      </c>
    </row>
    <row r="128" spans="3:19" x14ac:dyDescent="0.25">
      <c r="C128">
        <v>8</v>
      </c>
      <c r="D128">
        <v>304</v>
      </c>
      <c r="E128">
        <v>6</v>
      </c>
      <c r="I128">
        <v>713.5</v>
      </c>
      <c r="J128">
        <v>14</v>
      </c>
      <c r="O128">
        <v>1500</v>
      </c>
      <c r="P128">
        <v>1500</v>
      </c>
      <c r="Q128">
        <v>233415</v>
      </c>
    </row>
    <row r="129" spans="3:19" x14ac:dyDescent="0.25">
      <c r="C129">
        <v>8</v>
      </c>
      <c r="D129">
        <v>305</v>
      </c>
      <c r="E129">
        <v>1</v>
      </c>
      <c r="I129">
        <v>128.5</v>
      </c>
      <c r="J129">
        <v>5</v>
      </c>
      <c r="Q129">
        <v>41716</v>
      </c>
    </row>
    <row r="130" spans="3:19" x14ac:dyDescent="0.25">
      <c r="C130">
        <v>8</v>
      </c>
      <c r="D130">
        <v>409</v>
      </c>
      <c r="E130">
        <v>23</v>
      </c>
      <c r="I130">
        <v>3228</v>
      </c>
      <c r="J130">
        <v>349</v>
      </c>
      <c r="L130">
        <v>3</v>
      </c>
      <c r="O130">
        <v>1500</v>
      </c>
      <c r="P130">
        <v>1500</v>
      </c>
      <c r="Q130">
        <v>922566</v>
      </c>
    </row>
    <row r="131" spans="3:19" x14ac:dyDescent="0.25">
      <c r="C131">
        <v>8</v>
      </c>
      <c r="D131">
        <v>636</v>
      </c>
      <c r="E131">
        <v>1</v>
      </c>
      <c r="I131">
        <v>112</v>
      </c>
      <c r="O131">
        <v>1500</v>
      </c>
      <c r="P131">
        <v>1500</v>
      </c>
      <c r="Q131">
        <v>29625</v>
      </c>
    </row>
    <row r="132" spans="3:19" x14ac:dyDescent="0.25">
      <c r="C132">
        <v>8</v>
      </c>
      <c r="D132">
        <v>642</v>
      </c>
      <c r="E132">
        <v>14</v>
      </c>
      <c r="I132">
        <v>1869</v>
      </c>
      <c r="O132">
        <v>13428</v>
      </c>
      <c r="P132">
        <v>13428</v>
      </c>
      <c r="Q132">
        <v>345999</v>
      </c>
    </row>
    <row r="133" spans="3:19" x14ac:dyDescent="0.25">
      <c r="C133">
        <v>8</v>
      </c>
      <c r="D133" t="s">
        <v>1597</v>
      </c>
      <c r="E133">
        <v>8</v>
      </c>
      <c r="I133">
        <v>1056.5</v>
      </c>
      <c r="L133">
        <v>96</v>
      </c>
      <c r="O133">
        <v>12500</v>
      </c>
      <c r="P133">
        <v>12500</v>
      </c>
      <c r="Q133">
        <v>184657</v>
      </c>
    </row>
    <row r="134" spans="3:19" x14ac:dyDescent="0.25">
      <c r="C134">
        <v>8</v>
      </c>
      <c r="D134">
        <v>25</v>
      </c>
      <c r="E134">
        <v>3</v>
      </c>
      <c r="I134">
        <v>376</v>
      </c>
      <c r="L134">
        <v>96</v>
      </c>
      <c r="Q134">
        <v>50850</v>
      </c>
    </row>
    <row r="135" spans="3:19" x14ac:dyDescent="0.25">
      <c r="C135">
        <v>8</v>
      </c>
      <c r="D135">
        <v>30</v>
      </c>
      <c r="E135">
        <v>5</v>
      </c>
      <c r="I135">
        <v>680.5</v>
      </c>
      <c r="O135">
        <v>12500</v>
      </c>
      <c r="P135">
        <v>12500</v>
      </c>
      <c r="Q135">
        <v>133807</v>
      </c>
    </row>
    <row r="136" spans="3:19" x14ac:dyDescent="0.25">
      <c r="C136" t="s">
        <v>1605</v>
      </c>
      <c r="E136">
        <v>78.7</v>
      </c>
      <c r="I136">
        <v>10612.9</v>
      </c>
      <c r="J136">
        <v>449.5</v>
      </c>
      <c r="K136">
        <v>14</v>
      </c>
      <c r="L136">
        <v>99</v>
      </c>
      <c r="O136">
        <v>31178</v>
      </c>
      <c r="P136">
        <v>31178</v>
      </c>
      <c r="Q136">
        <v>2918250</v>
      </c>
      <c r="R136">
        <v>6900</v>
      </c>
      <c r="S136">
        <v>3418.7354165515899</v>
      </c>
    </row>
    <row r="137" spans="3:19" x14ac:dyDescent="0.25">
      <c r="C137">
        <v>9</v>
      </c>
      <c r="D137" t="s">
        <v>218</v>
      </c>
      <c r="E137">
        <v>6.8999999999999995</v>
      </c>
      <c r="I137">
        <v>1079</v>
      </c>
      <c r="J137">
        <v>60</v>
      </c>
      <c r="O137">
        <v>750</v>
      </c>
      <c r="P137">
        <v>750</v>
      </c>
      <c r="Q137">
        <v>505868</v>
      </c>
      <c r="S137">
        <v>1730.4496578690125</v>
      </c>
    </row>
    <row r="138" spans="3:19" x14ac:dyDescent="0.25">
      <c r="C138">
        <v>9</v>
      </c>
      <c r="D138">
        <v>99</v>
      </c>
      <c r="E138">
        <v>2.2999999999999998</v>
      </c>
      <c r="I138">
        <v>382.5</v>
      </c>
      <c r="Q138">
        <v>92748</v>
      </c>
      <c r="S138">
        <v>1730.4496578690125</v>
      </c>
    </row>
    <row r="139" spans="3:19" x14ac:dyDescent="0.25">
      <c r="C139">
        <v>9</v>
      </c>
      <c r="D139">
        <v>100</v>
      </c>
      <c r="O139">
        <v>750</v>
      </c>
      <c r="P139">
        <v>750</v>
      </c>
    </row>
    <row r="140" spans="3:19" x14ac:dyDescent="0.25">
      <c r="C140">
        <v>9</v>
      </c>
      <c r="D140">
        <v>101</v>
      </c>
      <c r="E140">
        <v>4.5999999999999996</v>
      </c>
      <c r="I140">
        <v>696.5</v>
      </c>
      <c r="J140">
        <v>60</v>
      </c>
      <c r="Q140">
        <v>413120</v>
      </c>
    </row>
    <row r="141" spans="3:19" x14ac:dyDescent="0.25">
      <c r="C141">
        <v>9</v>
      </c>
      <c r="D141" t="s">
        <v>1595</v>
      </c>
      <c r="E141">
        <v>3.9</v>
      </c>
      <c r="I141">
        <v>620</v>
      </c>
      <c r="L141">
        <v>1</v>
      </c>
      <c r="Q141">
        <v>133285</v>
      </c>
      <c r="S141">
        <v>104.95242534924439</v>
      </c>
    </row>
    <row r="142" spans="3:19" x14ac:dyDescent="0.25">
      <c r="C142">
        <v>9</v>
      </c>
      <c r="D142">
        <v>526</v>
      </c>
      <c r="E142">
        <v>3.9</v>
      </c>
      <c r="I142">
        <v>620</v>
      </c>
      <c r="L142">
        <v>1</v>
      </c>
      <c r="Q142">
        <v>133285</v>
      </c>
      <c r="S142">
        <v>104.95242534924439</v>
      </c>
    </row>
    <row r="143" spans="3:19" x14ac:dyDescent="0.25">
      <c r="C143">
        <v>9</v>
      </c>
      <c r="D143" t="s">
        <v>1596</v>
      </c>
      <c r="E143">
        <v>58.5</v>
      </c>
      <c r="I143">
        <v>8511.9</v>
      </c>
      <c r="J143">
        <v>616</v>
      </c>
      <c r="O143">
        <v>42178</v>
      </c>
      <c r="P143">
        <v>42178</v>
      </c>
      <c r="Q143">
        <v>2109816</v>
      </c>
      <c r="S143">
        <v>1583.3333333333333</v>
      </c>
    </row>
    <row r="144" spans="3:19" x14ac:dyDescent="0.25">
      <c r="C144">
        <v>9</v>
      </c>
      <c r="D144">
        <v>303</v>
      </c>
      <c r="E144">
        <v>14.5</v>
      </c>
      <c r="I144">
        <v>2142.4</v>
      </c>
      <c r="J144">
        <v>31</v>
      </c>
      <c r="O144">
        <v>2700</v>
      </c>
      <c r="P144">
        <v>2700</v>
      </c>
      <c r="Q144">
        <v>479911</v>
      </c>
      <c r="S144">
        <v>1583.3333333333333</v>
      </c>
    </row>
    <row r="145" spans="3:19" x14ac:dyDescent="0.25">
      <c r="C145">
        <v>9</v>
      </c>
      <c r="D145">
        <v>304</v>
      </c>
      <c r="E145">
        <v>6</v>
      </c>
      <c r="I145">
        <v>943.5</v>
      </c>
      <c r="J145">
        <v>25.5</v>
      </c>
      <c r="O145">
        <v>1000</v>
      </c>
      <c r="P145">
        <v>1000</v>
      </c>
      <c r="Q145">
        <v>254194</v>
      </c>
    </row>
    <row r="146" spans="3:19" x14ac:dyDescent="0.25">
      <c r="C146">
        <v>9</v>
      </c>
      <c r="D146">
        <v>305</v>
      </c>
      <c r="E146">
        <v>1</v>
      </c>
      <c r="I146">
        <v>151.5</v>
      </c>
      <c r="J146">
        <v>4</v>
      </c>
      <c r="Q146">
        <v>42020</v>
      </c>
    </row>
    <row r="147" spans="3:19" x14ac:dyDescent="0.25">
      <c r="C147">
        <v>9</v>
      </c>
      <c r="D147">
        <v>409</v>
      </c>
      <c r="E147">
        <v>22</v>
      </c>
      <c r="I147">
        <v>3164</v>
      </c>
      <c r="J147">
        <v>401</v>
      </c>
      <c r="O147">
        <v>10000</v>
      </c>
      <c r="P147">
        <v>10000</v>
      </c>
      <c r="Q147">
        <v>912334</v>
      </c>
    </row>
    <row r="148" spans="3:19" x14ac:dyDescent="0.25">
      <c r="C148">
        <v>9</v>
      </c>
      <c r="D148">
        <v>636</v>
      </c>
      <c r="E148">
        <v>1</v>
      </c>
      <c r="I148">
        <v>152.5</v>
      </c>
      <c r="O148">
        <v>1500</v>
      </c>
      <c r="P148">
        <v>1500</v>
      </c>
      <c r="Q148">
        <v>28915</v>
      </c>
    </row>
    <row r="149" spans="3:19" x14ac:dyDescent="0.25">
      <c r="C149">
        <v>9</v>
      </c>
      <c r="D149">
        <v>642</v>
      </c>
      <c r="E149">
        <v>14</v>
      </c>
      <c r="I149">
        <v>1958</v>
      </c>
      <c r="J149">
        <v>154.5</v>
      </c>
      <c r="O149">
        <v>26978</v>
      </c>
      <c r="P149">
        <v>26978</v>
      </c>
      <c r="Q149">
        <v>392442</v>
      </c>
    </row>
    <row r="150" spans="3:19" x14ac:dyDescent="0.25">
      <c r="C150">
        <v>9</v>
      </c>
      <c r="D150" t="s">
        <v>1597</v>
      </c>
      <c r="E150">
        <v>8</v>
      </c>
      <c r="I150">
        <v>1188</v>
      </c>
      <c r="Q150">
        <v>180435</v>
      </c>
    </row>
    <row r="151" spans="3:19" x14ac:dyDescent="0.25">
      <c r="C151">
        <v>9</v>
      </c>
      <c r="D151">
        <v>25</v>
      </c>
      <c r="E151">
        <v>3</v>
      </c>
      <c r="I151">
        <v>448</v>
      </c>
      <c r="Q151">
        <v>44982</v>
      </c>
    </row>
    <row r="152" spans="3:19" x14ac:dyDescent="0.25">
      <c r="C152">
        <v>9</v>
      </c>
      <c r="D152">
        <v>30</v>
      </c>
      <c r="E152">
        <v>5</v>
      </c>
      <c r="I152">
        <v>740</v>
      </c>
      <c r="Q152">
        <v>135453</v>
      </c>
    </row>
    <row r="153" spans="3:19" x14ac:dyDescent="0.25">
      <c r="C153" t="s">
        <v>1606</v>
      </c>
      <c r="E153">
        <v>77.3</v>
      </c>
      <c r="I153">
        <v>11398.9</v>
      </c>
      <c r="J153">
        <v>676</v>
      </c>
      <c r="L153">
        <v>1</v>
      </c>
      <c r="O153">
        <v>42928</v>
      </c>
      <c r="P153">
        <v>42928</v>
      </c>
      <c r="Q153">
        <v>2929404</v>
      </c>
      <c r="S153">
        <v>3418.7354165515899</v>
      </c>
    </row>
    <row r="154" spans="3:19" x14ac:dyDescent="0.25">
      <c r="C154">
        <v>10</v>
      </c>
      <c r="D154" t="s">
        <v>218</v>
      </c>
      <c r="E154">
        <v>6.8999999999999995</v>
      </c>
      <c r="I154">
        <v>1217</v>
      </c>
      <c r="J154">
        <v>62</v>
      </c>
      <c r="Q154">
        <v>522379</v>
      </c>
      <c r="S154">
        <v>1730.4496578690125</v>
      </c>
    </row>
    <row r="155" spans="3:19" x14ac:dyDescent="0.25">
      <c r="C155">
        <v>10</v>
      </c>
      <c r="D155">
        <v>99</v>
      </c>
      <c r="E155">
        <v>2.2999999999999998</v>
      </c>
      <c r="I155">
        <v>417.5</v>
      </c>
      <c r="Q155">
        <v>93358</v>
      </c>
      <c r="S155">
        <v>1730.4496578690125</v>
      </c>
    </row>
    <row r="156" spans="3:19" x14ac:dyDescent="0.25">
      <c r="C156">
        <v>10</v>
      </c>
      <c r="D156">
        <v>101</v>
      </c>
      <c r="E156">
        <v>4.5999999999999996</v>
      </c>
      <c r="I156">
        <v>799.5</v>
      </c>
      <c r="J156">
        <v>62</v>
      </c>
      <c r="Q156">
        <v>429021</v>
      </c>
    </row>
    <row r="157" spans="3:19" x14ac:dyDescent="0.25">
      <c r="C157">
        <v>10</v>
      </c>
      <c r="D157" t="s">
        <v>1595</v>
      </c>
      <c r="E157">
        <v>3.9</v>
      </c>
      <c r="I157">
        <v>634.5</v>
      </c>
      <c r="L157">
        <v>8</v>
      </c>
      <c r="O157">
        <v>750</v>
      </c>
      <c r="P157">
        <v>750</v>
      </c>
      <c r="Q157">
        <v>135320</v>
      </c>
      <c r="S157">
        <v>104.95242534924439</v>
      </c>
    </row>
    <row r="158" spans="3:19" x14ac:dyDescent="0.25">
      <c r="C158">
        <v>10</v>
      </c>
      <c r="D158">
        <v>526</v>
      </c>
      <c r="E158">
        <v>3.9</v>
      </c>
      <c r="I158">
        <v>634.5</v>
      </c>
      <c r="L158">
        <v>8</v>
      </c>
      <c r="O158">
        <v>750</v>
      </c>
      <c r="P158">
        <v>750</v>
      </c>
      <c r="Q158">
        <v>135320</v>
      </c>
      <c r="S158">
        <v>104.95242534924439</v>
      </c>
    </row>
    <row r="159" spans="3:19" x14ac:dyDescent="0.25">
      <c r="C159">
        <v>10</v>
      </c>
      <c r="D159" t="s">
        <v>1596</v>
      </c>
      <c r="E159">
        <v>59.5</v>
      </c>
      <c r="I159">
        <v>9503.1</v>
      </c>
      <c r="J159">
        <v>376</v>
      </c>
      <c r="K159">
        <v>32</v>
      </c>
      <c r="L159">
        <v>8</v>
      </c>
      <c r="O159">
        <v>33096</v>
      </c>
      <c r="P159">
        <v>33096</v>
      </c>
      <c r="Q159">
        <v>2032569</v>
      </c>
      <c r="R159">
        <v>1960</v>
      </c>
      <c r="S159">
        <v>1583.3333333333333</v>
      </c>
    </row>
    <row r="160" spans="3:19" x14ac:dyDescent="0.25">
      <c r="C160">
        <v>10</v>
      </c>
      <c r="D160">
        <v>303</v>
      </c>
      <c r="E160">
        <v>14.5</v>
      </c>
      <c r="I160">
        <v>2510.1</v>
      </c>
      <c r="J160">
        <v>14</v>
      </c>
      <c r="O160">
        <v>4500</v>
      </c>
      <c r="P160">
        <v>4500</v>
      </c>
      <c r="Q160">
        <v>488808</v>
      </c>
      <c r="R160">
        <v>1960</v>
      </c>
      <c r="S160">
        <v>1583.3333333333333</v>
      </c>
    </row>
    <row r="161" spans="3:19" x14ac:dyDescent="0.25">
      <c r="C161">
        <v>10</v>
      </c>
      <c r="D161">
        <v>304</v>
      </c>
      <c r="E161">
        <v>6</v>
      </c>
      <c r="I161">
        <v>1006.5</v>
      </c>
      <c r="J161">
        <v>14.5</v>
      </c>
      <c r="O161">
        <v>1500</v>
      </c>
      <c r="P161">
        <v>1500</v>
      </c>
      <c r="Q161">
        <v>255485</v>
      </c>
    </row>
    <row r="162" spans="3:19" x14ac:dyDescent="0.25">
      <c r="C162">
        <v>10</v>
      </c>
      <c r="D162">
        <v>305</v>
      </c>
      <c r="E162">
        <v>1</v>
      </c>
      <c r="I162">
        <v>95.5</v>
      </c>
      <c r="Q162">
        <v>30156</v>
      </c>
    </row>
    <row r="163" spans="3:19" x14ac:dyDescent="0.25">
      <c r="C163">
        <v>10</v>
      </c>
      <c r="D163">
        <v>409</v>
      </c>
      <c r="E163">
        <v>23</v>
      </c>
      <c r="I163">
        <v>3759.5</v>
      </c>
      <c r="J163">
        <v>335.5</v>
      </c>
      <c r="K163">
        <v>32</v>
      </c>
      <c r="L163">
        <v>8</v>
      </c>
      <c r="O163">
        <v>13490</v>
      </c>
      <c r="P163">
        <v>13490</v>
      </c>
      <c r="Q163">
        <v>893183</v>
      </c>
    </row>
    <row r="164" spans="3:19" x14ac:dyDescent="0.25">
      <c r="C164">
        <v>10</v>
      </c>
      <c r="D164">
        <v>636</v>
      </c>
      <c r="E164">
        <v>1</v>
      </c>
      <c r="I164">
        <v>167.5</v>
      </c>
      <c r="Q164">
        <v>27718</v>
      </c>
    </row>
    <row r="165" spans="3:19" x14ac:dyDescent="0.25">
      <c r="C165">
        <v>10</v>
      </c>
      <c r="D165">
        <v>642</v>
      </c>
      <c r="E165">
        <v>14</v>
      </c>
      <c r="I165">
        <v>1964</v>
      </c>
      <c r="J165">
        <v>12</v>
      </c>
      <c r="O165">
        <v>13606</v>
      </c>
      <c r="P165">
        <v>13606</v>
      </c>
      <c r="Q165">
        <v>337219</v>
      </c>
    </row>
    <row r="166" spans="3:19" x14ac:dyDescent="0.25">
      <c r="C166">
        <v>10</v>
      </c>
      <c r="D166" t="s">
        <v>1597</v>
      </c>
      <c r="E166">
        <v>8</v>
      </c>
      <c r="I166">
        <v>1347.5</v>
      </c>
      <c r="L166">
        <v>32</v>
      </c>
      <c r="Q166">
        <v>184362</v>
      </c>
    </row>
    <row r="167" spans="3:19" x14ac:dyDescent="0.25">
      <c r="C167">
        <v>10</v>
      </c>
      <c r="D167">
        <v>25</v>
      </c>
      <c r="E167">
        <v>3</v>
      </c>
      <c r="I167">
        <v>476</v>
      </c>
      <c r="L167">
        <v>32</v>
      </c>
      <c r="Q167">
        <v>47295</v>
      </c>
    </row>
    <row r="168" spans="3:19" x14ac:dyDescent="0.25">
      <c r="C168">
        <v>10</v>
      </c>
      <c r="D168">
        <v>30</v>
      </c>
      <c r="E168">
        <v>5</v>
      </c>
      <c r="I168">
        <v>871.5</v>
      </c>
      <c r="Q168">
        <v>137067</v>
      </c>
    </row>
    <row r="169" spans="3:19" x14ac:dyDescent="0.25">
      <c r="C169" t="s">
        <v>1607</v>
      </c>
      <c r="E169">
        <v>78.3</v>
      </c>
      <c r="I169">
        <v>12702.1</v>
      </c>
      <c r="J169">
        <v>438</v>
      </c>
      <c r="K169">
        <v>32</v>
      </c>
      <c r="L169">
        <v>48</v>
      </c>
      <c r="O169">
        <v>33846</v>
      </c>
      <c r="P169">
        <v>33846</v>
      </c>
      <c r="Q169">
        <v>2874630</v>
      </c>
      <c r="R169">
        <v>1960</v>
      </c>
      <c r="S169">
        <v>3418.7354165515899</v>
      </c>
    </row>
    <row r="170" spans="3:19" x14ac:dyDescent="0.25">
      <c r="C170">
        <v>11</v>
      </c>
      <c r="D170" t="s">
        <v>218</v>
      </c>
      <c r="E170">
        <v>6.8999999999999995</v>
      </c>
      <c r="I170">
        <v>1075.25</v>
      </c>
      <c r="J170">
        <v>60</v>
      </c>
      <c r="O170">
        <v>61776</v>
      </c>
      <c r="P170">
        <v>61776</v>
      </c>
      <c r="Q170">
        <v>588048</v>
      </c>
      <c r="R170">
        <v>6400</v>
      </c>
      <c r="S170">
        <v>1730.4496578690125</v>
      </c>
    </row>
    <row r="171" spans="3:19" x14ac:dyDescent="0.25">
      <c r="C171">
        <v>11</v>
      </c>
      <c r="D171">
        <v>99</v>
      </c>
      <c r="E171">
        <v>1.3</v>
      </c>
      <c r="I171">
        <v>178.25</v>
      </c>
      <c r="O171">
        <v>21100</v>
      </c>
      <c r="P171">
        <v>21100</v>
      </c>
      <c r="Q171">
        <v>73879</v>
      </c>
      <c r="R171">
        <v>6400</v>
      </c>
      <c r="S171">
        <v>1730.4496578690125</v>
      </c>
    </row>
    <row r="172" spans="3:19" x14ac:dyDescent="0.25">
      <c r="C172">
        <v>11</v>
      </c>
      <c r="D172">
        <v>100</v>
      </c>
      <c r="E172">
        <v>1</v>
      </c>
      <c r="I172">
        <v>136.5</v>
      </c>
      <c r="O172">
        <v>13121</v>
      </c>
      <c r="P172">
        <v>13121</v>
      </c>
      <c r="Q172">
        <v>53357</v>
      </c>
    </row>
    <row r="173" spans="3:19" x14ac:dyDescent="0.25">
      <c r="C173">
        <v>11</v>
      </c>
      <c r="D173">
        <v>101</v>
      </c>
      <c r="E173">
        <v>4.5999999999999996</v>
      </c>
      <c r="I173">
        <v>760.5</v>
      </c>
      <c r="J173">
        <v>60</v>
      </c>
      <c r="O173">
        <v>27555</v>
      </c>
      <c r="P173">
        <v>27555</v>
      </c>
      <c r="Q173">
        <v>460812</v>
      </c>
    </row>
    <row r="174" spans="3:19" x14ac:dyDescent="0.25">
      <c r="C174">
        <v>11</v>
      </c>
      <c r="D174" t="s">
        <v>1595</v>
      </c>
      <c r="E174">
        <v>3.9</v>
      </c>
      <c r="I174">
        <v>571</v>
      </c>
      <c r="L174">
        <v>8</v>
      </c>
      <c r="O174">
        <v>45021</v>
      </c>
      <c r="P174">
        <v>45021</v>
      </c>
      <c r="Q174">
        <v>173414</v>
      </c>
      <c r="S174">
        <v>104.95242534924439</v>
      </c>
    </row>
    <row r="175" spans="3:19" x14ac:dyDescent="0.25">
      <c r="C175">
        <v>11</v>
      </c>
      <c r="D175">
        <v>526</v>
      </c>
      <c r="E175">
        <v>3.9</v>
      </c>
      <c r="I175">
        <v>571</v>
      </c>
      <c r="L175">
        <v>8</v>
      </c>
      <c r="O175">
        <v>45021</v>
      </c>
      <c r="P175">
        <v>45021</v>
      </c>
      <c r="Q175">
        <v>173414</v>
      </c>
      <c r="S175">
        <v>104.95242534924439</v>
      </c>
    </row>
    <row r="176" spans="3:19" x14ac:dyDescent="0.25">
      <c r="C176">
        <v>11</v>
      </c>
      <c r="D176" t="s">
        <v>1596</v>
      </c>
      <c r="E176">
        <v>62.5</v>
      </c>
      <c r="I176">
        <v>9106.9</v>
      </c>
      <c r="J176">
        <v>490</v>
      </c>
      <c r="K176">
        <v>20</v>
      </c>
      <c r="L176">
        <v>8</v>
      </c>
      <c r="O176">
        <v>642532</v>
      </c>
      <c r="P176">
        <v>642532</v>
      </c>
      <c r="Q176">
        <v>2713969</v>
      </c>
      <c r="S176">
        <v>1583.3333333333333</v>
      </c>
    </row>
    <row r="177" spans="3:19" x14ac:dyDescent="0.25">
      <c r="C177">
        <v>11</v>
      </c>
      <c r="D177">
        <v>303</v>
      </c>
      <c r="E177">
        <v>15.5</v>
      </c>
      <c r="I177">
        <v>2211.4</v>
      </c>
      <c r="J177">
        <v>19.5</v>
      </c>
      <c r="O177">
        <v>161440</v>
      </c>
      <c r="P177">
        <v>161440</v>
      </c>
      <c r="Q177">
        <v>616483</v>
      </c>
      <c r="S177">
        <v>1583.3333333333333</v>
      </c>
    </row>
    <row r="178" spans="3:19" x14ac:dyDescent="0.25">
      <c r="C178">
        <v>11</v>
      </c>
      <c r="D178">
        <v>304</v>
      </c>
      <c r="E178">
        <v>6</v>
      </c>
      <c r="I178">
        <v>920</v>
      </c>
      <c r="J178">
        <v>13</v>
      </c>
      <c r="O178">
        <v>98884</v>
      </c>
      <c r="P178">
        <v>98884</v>
      </c>
      <c r="Q178">
        <v>350554</v>
      </c>
    </row>
    <row r="179" spans="3:19" x14ac:dyDescent="0.25">
      <c r="C179">
        <v>11</v>
      </c>
      <c r="D179">
        <v>305</v>
      </c>
      <c r="E179">
        <v>1</v>
      </c>
      <c r="I179">
        <v>120</v>
      </c>
      <c r="J179">
        <v>4.5</v>
      </c>
      <c r="O179">
        <v>12805</v>
      </c>
      <c r="P179">
        <v>12805</v>
      </c>
      <c r="Q179">
        <v>44661</v>
      </c>
    </row>
    <row r="180" spans="3:19" x14ac:dyDescent="0.25">
      <c r="C180">
        <v>11</v>
      </c>
      <c r="D180">
        <v>409</v>
      </c>
      <c r="E180">
        <v>24</v>
      </c>
      <c r="I180">
        <v>3624.5</v>
      </c>
      <c r="J180">
        <v>358</v>
      </c>
      <c r="K180">
        <v>20</v>
      </c>
      <c r="L180">
        <v>8</v>
      </c>
      <c r="O180">
        <v>251273</v>
      </c>
      <c r="P180">
        <v>251273</v>
      </c>
      <c r="Q180">
        <v>1173048</v>
      </c>
    </row>
    <row r="181" spans="3:19" x14ac:dyDescent="0.25">
      <c r="C181">
        <v>11</v>
      </c>
      <c r="D181">
        <v>636</v>
      </c>
      <c r="E181">
        <v>1</v>
      </c>
      <c r="I181">
        <v>152.5</v>
      </c>
      <c r="O181">
        <v>10476</v>
      </c>
      <c r="P181">
        <v>10476</v>
      </c>
      <c r="Q181">
        <v>37981</v>
      </c>
    </row>
    <row r="182" spans="3:19" x14ac:dyDescent="0.25">
      <c r="C182">
        <v>11</v>
      </c>
      <c r="D182">
        <v>642</v>
      </c>
      <c r="E182">
        <v>15</v>
      </c>
      <c r="I182">
        <v>2078.5</v>
      </c>
      <c r="J182">
        <v>95</v>
      </c>
      <c r="O182">
        <v>107654</v>
      </c>
      <c r="P182">
        <v>107654</v>
      </c>
      <c r="Q182">
        <v>491242</v>
      </c>
    </row>
    <row r="183" spans="3:19" x14ac:dyDescent="0.25">
      <c r="C183">
        <v>11</v>
      </c>
      <c r="D183" t="s">
        <v>1597</v>
      </c>
      <c r="E183">
        <v>8</v>
      </c>
      <c r="I183">
        <v>1169</v>
      </c>
      <c r="L183">
        <v>91</v>
      </c>
      <c r="O183">
        <v>56067</v>
      </c>
      <c r="P183">
        <v>56067</v>
      </c>
      <c r="Q183">
        <v>237969</v>
      </c>
    </row>
    <row r="184" spans="3:19" x14ac:dyDescent="0.25">
      <c r="C184">
        <v>11</v>
      </c>
      <c r="D184">
        <v>25</v>
      </c>
      <c r="E184">
        <v>3</v>
      </c>
      <c r="I184">
        <v>400</v>
      </c>
      <c r="L184">
        <v>56</v>
      </c>
      <c r="O184">
        <v>14418</v>
      </c>
      <c r="P184">
        <v>14418</v>
      </c>
      <c r="Q184">
        <v>61828</v>
      </c>
    </row>
    <row r="185" spans="3:19" x14ac:dyDescent="0.25">
      <c r="C185">
        <v>11</v>
      </c>
      <c r="D185">
        <v>30</v>
      </c>
      <c r="E185">
        <v>5</v>
      </c>
      <c r="I185">
        <v>769</v>
      </c>
      <c r="L185">
        <v>35</v>
      </c>
      <c r="O185">
        <v>41649</v>
      </c>
      <c r="P185">
        <v>41649</v>
      </c>
      <c r="Q185">
        <v>176141</v>
      </c>
    </row>
    <row r="186" spans="3:19" x14ac:dyDescent="0.25">
      <c r="C186" t="s">
        <v>1608</v>
      </c>
      <c r="E186">
        <v>81.3</v>
      </c>
      <c r="I186">
        <v>11922.15</v>
      </c>
      <c r="J186">
        <v>550</v>
      </c>
      <c r="K186">
        <v>20</v>
      </c>
      <c r="L186">
        <v>107</v>
      </c>
      <c r="O186">
        <v>805396</v>
      </c>
      <c r="P186">
        <v>805396</v>
      </c>
      <c r="Q186">
        <v>3713400</v>
      </c>
      <c r="R186">
        <v>6400</v>
      </c>
      <c r="S186">
        <v>3418.7354165515899</v>
      </c>
    </row>
  </sheetData>
  <hyperlinks>
    <hyperlink ref="A2" location="Obsah!A1" display="Zpět na Obsah  KL 01  1.-4.měsíc" xr:uid="{479A8396-5AED-41FE-A0DE-9FEB55D5689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1626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14749263.66</v>
      </c>
      <c r="C3" s="222">
        <f t="shared" ref="C3:Z3" si="0">SUBTOTAL(9,C6:C1048576)</f>
        <v>11</v>
      </c>
      <c r="D3" s="222"/>
      <c r="E3" s="222">
        <f>SUBTOTAL(9,E6:E1048576)/4</f>
        <v>14661211.649999999</v>
      </c>
      <c r="F3" s="222"/>
      <c r="G3" s="222">
        <f t="shared" si="0"/>
        <v>11</v>
      </c>
      <c r="H3" s="222">
        <f>SUBTOTAL(9,H6:H1048576)/4</f>
        <v>13664235</v>
      </c>
      <c r="I3" s="225">
        <f>IF(B3&lt;&gt;0,H3/B3,"")</f>
        <v>0.9264350624538229</v>
      </c>
      <c r="J3" s="223">
        <f>IF(E3&lt;&gt;0,H3/E3,"")</f>
        <v>0.93199902751557384</v>
      </c>
      <c r="K3" s="224">
        <f t="shared" si="0"/>
        <v>250783.19999999998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>
        <f>IF(K3&lt;&gt;0,Q3/K3,"")</f>
        <v>0</v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5" customHeight="1" x14ac:dyDescent="0.25">
      <c r="A6" s="631" t="s">
        <v>1622</v>
      </c>
      <c r="B6" s="632">
        <v>1001252.66</v>
      </c>
      <c r="C6" s="633">
        <v>1</v>
      </c>
      <c r="D6" s="633">
        <v>1.1981311955259359</v>
      </c>
      <c r="E6" s="632">
        <v>835678.64999999991</v>
      </c>
      <c r="F6" s="633">
        <v>0.83463313845278564</v>
      </c>
      <c r="G6" s="633">
        <v>1</v>
      </c>
      <c r="H6" s="632">
        <v>598868</v>
      </c>
      <c r="I6" s="633">
        <v>0.59811876055340518</v>
      </c>
      <c r="J6" s="633">
        <v>0.71662474564834233</v>
      </c>
      <c r="K6" s="632"/>
      <c r="L6" s="633"/>
      <c r="M6" s="633"/>
      <c r="N6" s="632"/>
      <c r="O6" s="633"/>
      <c r="P6" s="633"/>
      <c r="Q6" s="632"/>
      <c r="R6" s="633"/>
      <c r="S6" s="633"/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5" customHeight="1" x14ac:dyDescent="0.25">
      <c r="A7" s="645" t="s">
        <v>1623</v>
      </c>
      <c r="B7" s="635">
        <v>1001252.66</v>
      </c>
      <c r="C7" s="636">
        <v>1</v>
      </c>
      <c r="D7" s="636">
        <v>1.1981311955259359</v>
      </c>
      <c r="E7" s="635">
        <v>835678.64999999991</v>
      </c>
      <c r="F7" s="636">
        <v>0.83463313845278564</v>
      </c>
      <c r="G7" s="636">
        <v>1</v>
      </c>
      <c r="H7" s="635">
        <v>598868</v>
      </c>
      <c r="I7" s="636">
        <v>0.59811876055340518</v>
      </c>
      <c r="J7" s="636">
        <v>0.71662474564834233</v>
      </c>
      <c r="K7" s="635"/>
      <c r="L7" s="636"/>
      <c r="M7" s="636"/>
      <c r="N7" s="635"/>
      <c r="O7" s="636"/>
      <c r="P7" s="636"/>
      <c r="Q7" s="635"/>
      <c r="R7" s="636"/>
      <c r="S7" s="636"/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5" customHeight="1" x14ac:dyDescent="0.25">
      <c r="A8" s="638" t="s">
        <v>1624</v>
      </c>
      <c r="B8" s="639">
        <v>13748011</v>
      </c>
      <c r="C8" s="640">
        <v>1</v>
      </c>
      <c r="D8" s="640">
        <v>0.99439283823632696</v>
      </c>
      <c r="E8" s="639">
        <v>13825533</v>
      </c>
      <c r="F8" s="640">
        <v>1.0056387793114219</v>
      </c>
      <c r="G8" s="640">
        <v>1</v>
      </c>
      <c r="H8" s="639">
        <v>13065367</v>
      </c>
      <c r="I8" s="640">
        <v>0.950345980956809</v>
      </c>
      <c r="J8" s="640">
        <v>0.94501723731012754</v>
      </c>
      <c r="K8" s="639">
        <v>125391.59999999999</v>
      </c>
      <c r="L8" s="640">
        <v>1</v>
      </c>
      <c r="M8" s="640"/>
      <c r="N8" s="639"/>
      <c r="O8" s="640"/>
      <c r="P8" s="640"/>
      <c r="Q8" s="639"/>
      <c r="R8" s="640"/>
      <c r="S8" s="640"/>
      <c r="T8" s="639"/>
      <c r="U8" s="640"/>
      <c r="V8" s="640"/>
      <c r="W8" s="639"/>
      <c r="X8" s="640"/>
      <c r="Y8" s="640"/>
      <c r="Z8" s="639"/>
      <c r="AA8" s="640"/>
      <c r="AB8" s="641"/>
    </row>
    <row r="9" spans="1:28" ht="14.45" customHeight="1" thickBot="1" x14ac:dyDescent="0.3">
      <c r="A9" s="646" t="s">
        <v>1625</v>
      </c>
      <c r="B9" s="642">
        <v>13748011</v>
      </c>
      <c r="C9" s="643">
        <v>1</v>
      </c>
      <c r="D9" s="643">
        <v>0.99439283823632696</v>
      </c>
      <c r="E9" s="642">
        <v>13825533</v>
      </c>
      <c r="F9" s="643">
        <v>1.0056387793114219</v>
      </c>
      <c r="G9" s="643">
        <v>1</v>
      </c>
      <c r="H9" s="642">
        <v>13065367</v>
      </c>
      <c r="I9" s="643">
        <v>0.950345980956809</v>
      </c>
      <c r="J9" s="643">
        <v>0.94501723731012754</v>
      </c>
      <c r="K9" s="642">
        <v>125391.59999999999</v>
      </c>
      <c r="L9" s="643">
        <v>1</v>
      </c>
      <c r="M9" s="643"/>
      <c r="N9" s="642"/>
      <c r="O9" s="643"/>
      <c r="P9" s="643"/>
      <c r="Q9" s="642"/>
      <c r="R9" s="643"/>
      <c r="S9" s="643"/>
      <c r="T9" s="642"/>
      <c r="U9" s="643"/>
      <c r="V9" s="643"/>
      <c r="W9" s="642"/>
      <c r="X9" s="643"/>
      <c r="Y9" s="643"/>
      <c r="Z9" s="642"/>
      <c r="AA9" s="643"/>
      <c r="AB9" s="644"/>
    </row>
    <row r="10" spans="1:28" ht="14.45" customHeight="1" thickBot="1" x14ac:dyDescent="0.25"/>
    <row r="11" spans="1:28" ht="14.45" customHeight="1" x14ac:dyDescent="0.25">
      <c r="A11" s="631" t="s">
        <v>1627</v>
      </c>
      <c r="B11" s="632">
        <v>1001252.66</v>
      </c>
      <c r="C11" s="633">
        <v>1</v>
      </c>
      <c r="D11" s="633">
        <v>1.1981311955259359</v>
      </c>
      <c r="E11" s="632">
        <v>835678.64999999991</v>
      </c>
      <c r="F11" s="633">
        <v>0.83463313845278564</v>
      </c>
      <c r="G11" s="633">
        <v>1</v>
      </c>
      <c r="H11" s="632">
        <v>598868</v>
      </c>
      <c r="I11" s="633">
        <v>0.59811876055340518</v>
      </c>
      <c r="J11" s="634">
        <v>0.71662474564834233</v>
      </c>
    </row>
    <row r="12" spans="1:28" ht="14.45" customHeight="1" x14ac:dyDescent="0.25">
      <c r="A12" s="645" t="s">
        <v>1628</v>
      </c>
      <c r="B12" s="635">
        <v>14221</v>
      </c>
      <c r="C12" s="636">
        <v>1</v>
      </c>
      <c r="D12" s="636">
        <v>1.1544893651566812</v>
      </c>
      <c r="E12" s="635">
        <v>12318</v>
      </c>
      <c r="F12" s="636">
        <v>0.86618381267140143</v>
      </c>
      <c r="G12" s="636">
        <v>1</v>
      </c>
      <c r="H12" s="635">
        <v>11107</v>
      </c>
      <c r="I12" s="636">
        <v>0.78102805709865697</v>
      </c>
      <c r="J12" s="637">
        <v>0.9016885858093846</v>
      </c>
    </row>
    <row r="13" spans="1:28" ht="14.45" customHeight="1" x14ac:dyDescent="0.25">
      <c r="A13" s="645" t="s">
        <v>1629</v>
      </c>
      <c r="B13" s="635">
        <v>987031.66</v>
      </c>
      <c r="C13" s="636">
        <v>1</v>
      </c>
      <c r="D13" s="636">
        <v>1.1987841051184558</v>
      </c>
      <c r="E13" s="635">
        <v>823360.64999999991</v>
      </c>
      <c r="F13" s="636">
        <v>0.83417856120238321</v>
      </c>
      <c r="G13" s="636">
        <v>1</v>
      </c>
      <c r="H13" s="635">
        <v>587761</v>
      </c>
      <c r="I13" s="636">
        <v>0.59548343160542594</v>
      </c>
      <c r="J13" s="637">
        <v>0.71385607266997764</v>
      </c>
    </row>
    <row r="14" spans="1:28" ht="14.45" customHeight="1" x14ac:dyDescent="0.25">
      <c r="A14" s="638" t="s">
        <v>543</v>
      </c>
      <c r="B14" s="639">
        <v>13420180</v>
      </c>
      <c r="C14" s="640">
        <v>1</v>
      </c>
      <c r="D14" s="640">
        <v>0.99337916485468691</v>
      </c>
      <c r="E14" s="639">
        <v>13509625</v>
      </c>
      <c r="F14" s="640">
        <v>1.0066649627650299</v>
      </c>
      <c r="G14" s="640">
        <v>1</v>
      </c>
      <c r="H14" s="639">
        <v>12758097</v>
      </c>
      <c r="I14" s="640">
        <v>0.95066511775549956</v>
      </c>
      <c r="J14" s="641">
        <v>0.94437092073244078</v>
      </c>
    </row>
    <row r="15" spans="1:28" ht="14.45" customHeight="1" x14ac:dyDescent="0.25">
      <c r="A15" s="645" t="s">
        <v>1628</v>
      </c>
      <c r="B15" s="635">
        <v>13420180</v>
      </c>
      <c r="C15" s="636">
        <v>1</v>
      </c>
      <c r="D15" s="636">
        <v>0.99337916485468691</v>
      </c>
      <c r="E15" s="635">
        <v>13509625</v>
      </c>
      <c r="F15" s="636">
        <v>1.0066649627650299</v>
      </c>
      <c r="G15" s="636">
        <v>1</v>
      </c>
      <c r="H15" s="635">
        <v>12758097</v>
      </c>
      <c r="I15" s="636">
        <v>0.95066511775549956</v>
      </c>
      <c r="J15" s="637">
        <v>0.94437092073244078</v>
      </c>
    </row>
    <row r="16" spans="1:28" ht="14.45" customHeight="1" x14ac:dyDescent="0.25">
      <c r="A16" s="638" t="s">
        <v>548</v>
      </c>
      <c r="B16" s="639">
        <v>327831</v>
      </c>
      <c r="C16" s="640">
        <v>1</v>
      </c>
      <c r="D16" s="640">
        <v>1.0377420008356864</v>
      </c>
      <c r="E16" s="639">
        <v>315908</v>
      </c>
      <c r="F16" s="640">
        <v>0.9636306511586763</v>
      </c>
      <c r="G16" s="640">
        <v>1</v>
      </c>
      <c r="H16" s="639">
        <v>307270</v>
      </c>
      <c r="I16" s="640">
        <v>0.9372817091733241</v>
      </c>
      <c r="J16" s="641">
        <v>0.97265659622421718</v>
      </c>
    </row>
    <row r="17" spans="1:10" ht="14.45" customHeight="1" thickBot="1" x14ac:dyDescent="0.3">
      <c r="A17" s="646" t="s">
        <v>1628</v>
      </c>
      <c r="B17" s="642">
        <v>327831</v>
      </c>
      <c r="C17" s="643">
        <v>1</v>
      </c>
      <c r="D17" s="643">
        <v>1.0377420008356864</v>
      </c>
      <c r="E17" s="642">
        <v>315908</v>
      </c>
      <c r="F17" s="643">
        <v>0.9636306511586763</v>
      </c>
      <c r="G17" s="643">
        <v>1</v>
      </c>
      <c r="H17" s="642">
        <v>307270</v>
      </c>
      <c r="I17" s="643">
        <v>0.9372817091733241</v>
      </c>
      <c r="J17" s="644">
        <v>0.97265659622421718</v>
      </c>
    </row>
    <row r="18" spans="1:10" ht="14.45" customHeight="1" x14ac:dyDescent="0.2">
      <c r="A18" s="565" t="s">
        <v>247</v>
      </c>
    </row>
    <row r="19" spans="1:10" ht="14.45" customHeight="1" x14ac:dyDescent="0.2">
      <c r="A19" s="566" t="s">
        <v>627</v>
      </c>
    </row>
    <row r="20" spans="1:10" ht="14.45" customHeight="1" x14ac:dyDescent="0.2">
      <c r="A20" s="565" t="s">
        <v>1630</v>
      </c>
    </row>
    <row r="21" spans="1:10" ht="14.45" customHeight="1" x14ac:dyDescent="0.2">
      <c r="A21" s="565" t="s">
        <v>1631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44C1956-60CC-47C2-8E89-3148270775A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1635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57726</v>
      </c>
      <c r="C3" s="260">
        <f t="shared" si="0"/>
        <v>57480</v>
      </c>
      <c r="D3" s="272">
        <f t="shared" si="0"/>
        <v>53527</v>
      </c>
      <c r="E3" s="224">
        <f t="shared" si="0"/>
        <v>14749263.66</v>
      </c>
      <c r="F3" s="222">
        <f t="shared" si="0"/>
        <v>14661211.65</v>
      </c>
      <c r="G3" s="261">
        <f t="shared" si="0"/>
        <v>13664235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5" customHeight="1" x14ac:dyDescent="0.2">
      <c r="A6" s="617" t="s">
        <v>1628</v>
      </c>
      <c r="B6" s="116">
        <v>57413</v>
      </c>
      <c r="C6" s="116">
        <v>57197</v>
      </c>
      <c r="D6" s="116">
        <v>53255</v>
      </c>
      <c r="E6" s="648">
        <v>13762232</v>
      </c>
      <c r="F6" s="648">
        <v>13837851</v>
      </c>
      <c r="G6" s="649">
        <v>13076474</v>
      </c>
    </row>
    <row r="7" spans="1:7" ht="14.45" customHeight="1" x14ac:dyDescent="0.2">
      <c r="A7" s="618" t="s">
        <v>629</v>
      </c>
      <c r="B7" s="610">
        <v>56</v>
      </c>
      <c r="C7" s="610">
        <v>33</v>
      </c>
      <c r="D7" s="610">
        <v>1</v>
      </c>
      <c r="E7" s="650">
        <v>293027</v>
      </c>
      <c r="F7" s="650">
        <v>120231.33</v>
      </c>
      <c r="G7" s="651">
        <v>38</v>
      </c>
    </row>
    <row r="8" spans="1:7" ht="14.45" customHeight="1" x14ac:dyDescent="0.2">
      <c r="A8" s="618" t="s">
        <v>630</v>
      </c>
      <c r="B8" s="610">
        <v>23</v>
      </c>
      <c r="C8" s="610">
        <v>30</v>
      </c>
      <c r="D8" s="610">
        <v>38</v>
      </c>
      <c r="E8" s="650">
        <v>10041.33</v>
      </c>
      <c r="F8" s="650">
        <v>101464</v>
      </c>
      <c r="G8" s="651">
        <v>65564</v>
      </c>
    </row>
    <row r="9" spans="1:7" ht="14.45" customHeight="1" x14ac:dyDescent="0.2">
      <c r="A9" s="618" t="s">
        <v>1632</v>
      </c>
      <c r="B9" s="610"/>
      <c r="C9" s="610">
        <v>1</v>
      </c>
      <c r="D9" s="610"/>
      <c r="E9" s="650"/>
      <c r="F9" s="650">
        <v>37</v>
      </c>
      <c r="G9" s="651"/>
    </row>
    <row r="10" spans="1:7" ht="14.45" customHeight="1" x14ac:dyDescent="0.2">
      <c r="A10" s="618" t="s">
        <v>631</v>
      </c>
      <c r="B10" s="610"/>
      <c r="C10" s="610">
        <v>10</v>
      </c>
      <c r="D10" s="610">
        <v>11</v>
      </c>
      <c r="E10" s="650"/>
      <c r="F10" s="650">
        <v>370</v>
      </c>
      <c r="G10" s="651">
        <v>418</v>
      </c>
    </row>
    <row r="11" spans="1:7" ht="14.45" customHeight="1" x14ac:dyDescent="0.2">
      <c r="A11" s="618" t="s">
        <v>632</v>
      </c>
      <c r="B11" s="610">
        <v>7</v>
      </c>
      <c r="C11" s="610">
        <v>18</v>
      </c>
      <c r="D11" s="610">
        <v>15</v>
      </c>
      <c r="E11" s="650">
        <v>259</v>
      </c>
      <c r="F11" s="650">
        <v>803.32999999999993</v>
      </c>
      <c r="G11" s="651">
        <v>570</v>
      </c>
    </row>
    <row r="12" spans="1:7" ht="14.45" customHeight="1" x14ac:dyDescent="0.2">
      <c r="A12" s="618" t="s">
        <v>634</v>
      </c>
      <c r="B12" s="610">
        <v>42</v>
      </c>
      <c r="C12" s="610">
        <v>35</v>
      </c>
      <c r="D12" s="610">
        <v>31</v>
      </c>
      <c r="E12" s="650">
        <v>1554</v>
      </c>
      <c r="F12" s="650">
        <v>1295</v>
      </c>
      <c r="G12" s="651">
        <v>1178</v>
      </c>
    </row>
    <row r="13" spans="1:7" ht="14.45" customHeight="1" x14ac:dyDescent="0.2">
      <c r="A13" s="618" t="s">
        <v>635</v>
      </c>
      <c r="B13" s="610">
        <v>146</v>
      </c>
      <c r="C13" s="610">
        <v>146</v>
      </c>
      <c r="D13" s="610">
        <v>175</v>
      </c>
      <c r="E13" s="650">
        <v>525164.66999999993</v>
      </c>
      <c r="F13" s="650">
        <v>553220.33000000007</v>
      </c>
      <c r="G13" s="651">
        <v>519955</v>
      </c>
    </row>
    <row r="14" spans="1:7" ht="14.45" customHeight="1" x14ac:dyDescent="0.2">
      <c r="A14" s="618" t="s">
        <v>1633</v>
      </c>
      <c r="B14" s="610">
        <v>5</v>
      </c>
      <c r="C14" s="610">
        <v>1</v>
      </c>
      <c r="D14" s="610">
        <v>1</v>
      </c>
      <c r="E14" s="650">
        <v>185</v>
      </c>
      <c r="F14" s="650">
        <v>37</v>
      </c>
      <c r="G14" s="651">
        <v>38</v>
      </c>
    </row>
    <row r="15" spans="1:7" ht="14.45" customHeight="1" thickBot="1" x14ac:dyDescent="0.25">
      <c r="A15" s="654" t="s">
        <v>1634</v>
      </c>
      <c r="B15" s="612">
        <v>34</v>
      </c>
      <c r="C15" s="612">
        <v>9</v>
      </c>
      <c r="D15" s="612"/>
      <c r="E15" s="652">
        <v>156800.66</v>
      </c>
      <c r="F15" s="652">
        <v>45902.66</v>
      </c>
      <c r="G15" s="653"/>
    </row>
    <row r="16" spans="1:7" ht="14.45" customHeight="1" x14ac:dyDescent="0.2">
      <c r="A16" s="565" t="s">
        <v>247</v>
      </c>
    </row>
    <row r="17" spans="1:1" ht="14.45" customHeight="1" x14ac:dyDescent="0.2">
      <c r="A17" s="566" t="s">
        <v>627</v>
      </c>
    </row>
    <row r="18" spans="1:1" ht="14.45" customHeight="1" x14ac:dyDescent="0.2">
      <c r="A18" s="565" t="s">
        <v>1630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B8213EF-4461-48ED-862E-80937AA0862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1720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57846</v>
      </c>
      <c r="H3" s="103">
        <f t="shared" si="0"/>
        <v>14874655.26</v>
      </c>
      <c r="I3" s="74"/>
      <c r="J3" s="74"/>
      <c r="K3" s="103">
        <f t="shared" si="0"/>
        <v>57480</v>
      </c>
      <c r="L3" s="103">
        <f t="shared" si="0"/>
        <v>14661211.65</v>
      </c>
      <c r="M3" s="74"/>
      <c r="N3" s="74"/>
      <c r="O3" s="103">
        <f t="shared" si="0"/>
        <v>53527</v>
      </c>
      <c r="P3" s="103">
        <f t="shared" si="0"/>
        <v>13664235</v>
      </c>
      <c r="Q3" s="75">
        <f>IF(L3=0,0,P3/L3)</f>
        <v>0.93199902751557373</v>
      </c>
      <c r="R3" s="104">
        <f>IF(O3=0,0,P3/O3)</f>
        <v>255.27743008201469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5" customHeight="1" x14ac:dyDescent="0.2">
      <c r="A6" s="585" t="s">
        <v>1636</v>
      </c>
      <c r="B6" s="586" t="s">
        <v>1637</v>
      </c>
      <c r="C6" s="586" t="s">
        <v>1627</v>
      </c>
      <c r="D6" s="586" t="s">
        <v>1638</v>
      </c>
      <c r="E6" s="586" t="s">
        <v>1639</v>
      </c>
      <c r="F6" s="586" t="s">
        <v>1640</v>
      </c>
      <c r="G6" s="116">
        <v>117</v>
      </c>
      <c r="H6" s="116">
        <v>4329</v>
      </c>
      <c r="I6" s="586">
        <v>1</v>
      </c>
      <c r="J6" s="586">
        <v>37</v>
      </c>
      <c r="K6" s="116">
        <v>117</v>
      </c>
      <c r="L6" s="116">
        <v>4329</v>
      </c>
      <c r="M6" s="586">
        <v>1</v>
      </c>
      <c r="N6" s="586">
        <v>37</v>
      </c>
      <c r="O6" s="116">
        <v>130</v>
      </c>
      <c r="P6" s="116">
        <v>4940</v>
      </c>
      <c r="Q6" s="591">
        <v>1.1411411411411412</v>
      </c>
      <c r="R6" s="609">
        <v>38</v>
      </c>
    </row>
    <row r="7" spans="1:18" ht="14.45" customHeight="1" x14ac:dyDescent="0.2">
      <c r="A7" s="592" t="s">
        <v>1636</v>
      </c>
      <c r="B7" s="593" t="s">
        <v>1637</v>
      </c>
      <c r="C7" s="593" t="s">
        <v>1627</v>
      </c>
      <c r="D7" s="593" t="s">
        <v>1638</v>
      </c>
      <c r="E7" s="593" t="s">
        <v>1641</v>
      </c>
      <c r="F7" s="593" t="s">
        <v>1642</v>
      </c>
      <c r="G7" s="610"/>
      <c r="H7" s="610"/>
      <c r="I7" s="593"/>
      <c r="J7" s="593"/>
      <c r="K7" s="610">
        <v>0</v>
      </c>
      <c r="L7" s="610">
        <v>0</v>
      </c>
      <c r="M7" s="593"/>
      <c r="N7" s="593"/>
      <c r="O7" s="610"/>
      <c r="P7" s="610"/>
      <c r="Q7" s="598"/>
      <c r="R7" s="611"/>
    </row>
    <row r="8" spans="1:18" ht="14.45" customHeight="1" x14ac:dyDescent="0.2">
      <c r="A8" s="592" t="s">
        <v>1636</v>
      </c>
      <c r="B8" s="593" t="s">
        <v>1637</v>
      </c>
      <c r="C8" s="593" t="s">
        <v>1627</v>
      </c>
      <c r="D8" s="593" t="s">
        <v>1638</v>
      </c>
      <c r="E8" s="593" t="s">
        <v>1643</v>
      </c>
      <c r="F8" s="593" t="s">
        <v>1644</v>
      </c>
      <c r="G8" s="610">
        <v>44</v>
      </c>
      <c r="H8" s="610">
        <v>1466.66</v>
      </c>
      <c r="I8" s="593">
        <v>1.5172606424248694</v>
      </c>
      <c r="J8" s="593">
        <v>33.333181818181821</v>
      </c>
      <c r="K8" s="610">
        <v>29</v>
      </c>
      <c r="L8" s="610">
        <v>966.65000000000009</v>
      </c>
      <c r="M8" s="593">
        <v>1</v>
      </c>
      <c r="N8" s="593">
        <v>33.33275862068966</v>
      </c>
      <c r="O8" s="610">
        <v>39</v>
      </c>
      <c r="P8" s="610">
        <v>1300</v>
      </c>
      <c r="Q8" s="598">
        <v>1.3448507732891946</v>
      </c>
      <c r="R8" s="611">
        <v>33.333333333333336</v>
      </c>
    </row>
    <row r="9" spans="1:18" ht="14.45" customHeight="1" x14ac:dyDescent="0.2">
      <c r="A9" s="592" t="s">
        <v>1636</v>
      </c>
      <c r="B9" s="593" t="s">
        <v>1637</v>
      </c>
      <c r="C9" s="593" t="s">
        <v>1627</v>
      </c>
      <c r="D9" s="593" t="s">
        <v>1638</v>
      </c>
      <c r="E9" s="593" t="s">
        <v>1645</v>
      </c>
      <c r="F9" s="593" t="s">
        <v>1646</v>
      </c>
      <c r="G9" s="610">
        <v>118</v>
      </c>
      <c r="H9" s="610">
        <v>4366</v>
      </c>
      <c r="I9" s="593">
        <v>1.0350877192982457</v>
      </c>
      <c r="J9" s="593">
        <v>37</v>
      </c>
      <c r="K9" s="610">
        <v>114</v>
      </c>
      <c r="L9" s="610">
        <v>4218</v>
      </c>
      <c r="M9" s="593">
        <v>1</v>
      </c>
      <c r="N9" s="593">
        <v>37</v>
      </c>
      <c r="O9" s="610">
        <v>104</v>
      </c>
      <c r="P9" s="610">
        <v>3952</v>
      </c>
      <c r="Q9" s="598">
        <v>0.93693693693693691</v>
      </c>
      <c r="R9" s="611">
        <v>38</v>
      </c>
    </row>
    <row r="10" spans="1:18" ht="14.45" customHeight="1" x14ac:dyDescent="0.2">
      <c r="A10" s="592" t="s">
        <v>1636</v>
      </c>
      <c r="B10" s="593" t="s">
        <v>1637</v>
      </c>
      <c r="C10" s="593" t="s">
        <v>1627</v>
      </c>
      <c r="D10" s="593" t="s">
        <v>1638</v>
      </c>
      <c r="E10" s="593" t="s">
        <v>1647</v>
      </c>
      <c r="F10" s="593" t="s">
        <v>1648</v>
      </c>
      <c r="G10" s="610">
        <v>219</v>
      </c>
      <c r="H10" s="610">
        <v>9855</v>
      </c>
      <c r="I10" s="593">
        <v>1.2166666666666666</v>
      </c>
      <c r="J10" s="593">
        <v>45</v>
      </c>
      <c r="K10" s="610">
        <v>180</v>
      </c>
      <c r="L10" s="610">
        <v>8100</v>
      </c>
      <c r="M10" s="593">
        <v>1</v>
      </c>
      <c r="N10" s="593">
        <v>45</v>
      </c>
      <c r="O10" s="610">
        <v>159</v>
      </c>
      <c r="P10" s="610">
        <v>7155</v>
      </c>
      <c r="Q10" s="598">
        <v>0.8833333333333333</v>
      </c>
      <c r="R10" s="611">
        <v>45</v>
      </c>
    </row>
    <row r="11" spans="1:18" ht="14.45" customHeight="1" x14ac:dyDescent="0.2">
      <c r="A11" s="592" t="s">
        <v>1636</v>
      </c>
      <c r="B11" s="593" t="s">
        <v>1637</v>
      </c>
      <c r="C11" s="593" t="s">
        <v>1627</v>
      </c>
      <c r="D11" s="593" t="s">
        <v>1638</v>
      </c>
      <c r="E11" s="593" t="s">
        <v>1649</v>
      </c>
      <c r="F11" s="593" t="s">
        <v>1650</v>
      </c>
      <c r="G11" s="610"/>
      <c r="H11" s="610"/>
      <c r="I11" s="593"/>
      <c r="J11" s="593"/>
      <c r="K11" s="610">
        <v>0</v>
      </c>
      <c r="L11" s="610">
        <v>0</v>
      </c>
      <c r="M11" s="593"/>
      <c r="N11" s="593"/>
      <c r="O11" s="610"/>
      <c r="P11" s="610"/>
      <c r="Q11" s="598"/>
      <c r="R11" s="611"/>
    </row>
    <row r="12" spans="1:18" ht="14.45" customHeight="1" x14ac:dyDescent="0.2">
      <c r="A12" s="592" t="s">
        <v>1636</v>
      </c>
      <c r="B12" s="593" t="s">
        <v>1637</v>
      </c>
      <c r="C12" s="593" t="s">
        <v>1627</v>
      </c>
      <c r="D12" s="593" t="s">
        <v>1638</v>
      </c>
      <c r="E12" s="593" t="s">
        <v>1651</v>
      </c>
      <c r="F12" s="593" t="s">
        <v>1652</v>
      </c>
      <c r="G12" s="610"/>
      <c r="H12" s="610"/>
      <c r="I12" s="593"/>
      <c r="J12" s="593"/>
      <c r="K12" s="610">
        <v>0</v>
      </c>
      <c r="L12" s="610">
        <v>0</v>
      </c>
      <c r="M12" s="593"/>
      <c r="N12" s="593"/>
      <c r="O12" s="610"/>
      <c r="P12" s="610"/>
      <c r="Q12" s="598"/>
      <c r="R12" s="611"/>
    </row>
    <row r="13" spans="1:18" ht="14.45" customHeight="1" x14ac:dyDescent="0.2">
      <c r="A13" s="592" t="s">
        <v>1636</v>
      </c>
      <c r="B13" s="593" t="s">
        <v>1637</v>
      </c>
      <c r="C13" s="593" t="s">
        <v>1627</v>
      </c>
      <c r="D13" s="593" t="s">
        <v>1638</v>
      </c>
      <c r="E13" s="593" t="s">
        <v>1653</v>
      </c>
      <c r="F13" s="593" t="s">
        <v>1654</v>
      </c>
      <c r="G13" s="610">
        <v>107</v>
      </c>
      <c r="H13" s="610">
        <v>972737</v>
      </c>
      <c r="I13" s="593">
        <v>1.2016204644474942</v>
      </c>
      <c r="J13" s="593">
        <v>9091</v>
      </c>
      <c r="K13" s="610">
        <v>89</v>
      </c>
      <c r="L13" s="610">
        <v>809521</v>
      </c>
      <c r="M13" s="593">
        <v>1</v>
      </c>
      <c r="N13" s="593">
        <v>9095.741573033707</v>
      </c>
      <c r="O13" s="610">
        <v>63</v>
      </c>
      <c r="P13" s="610">
        <v>574182</v>
      </c>
      <c r="Q13" s="598">
        <v>0.70928610869884778</v>
      </c>
      <c r="R13" s="611">
        <v>9114</v>
      </c>
    </row>
    <row r="14" spans="1:18" ht="14.45" customHeight="1" x14ac:dyDescent="0.2">
      <c r="A14" s="592" t="s">
        <v>1636</v>
      </c>
      <c r="B14" s="593" t="s">
        <v>1637</v>
      </c>
      <c r="C14" s="593" t="s">
        <v>1627</v>
      </c>
      <c r="D14" s="593" t="s">
        <v>1638</v>
      </c>
      <c r="E14" s="593" t="s">
        <v>1655</v>
      </c>
      <c r="F14" s="593" t="s">
        <v>1656</v>
      </c>
      <c r="G14" s="610"/>
      <c r="H14" s="610"/>
      <c r="I14" s="593"/>
      <c r="J14" s="593"/>
      <c r="K14" s="610">
        <v>0</v>
      </c>
      <c r="L14" s="610">
        <v>0</v>
      </c>
      <c r="M14" s="593"/>
      <c r="N14" s="593"/>
      <c r="O14" s="610"/>
      <c r="P14" s="610"/>
      <c r="Q14" s="598"/>
      <c r="R14" s="611"/>
    </row>
    <row r="15" spans="1:18" ht="14.45" customHeight="1" x14ac:dyDescent="0.2">
      <c r="A15" s="592" t="s">
        <v>1636</v>
      </c>
      <c r="B15" s="593" t="s">
        <v>1637</v>
      </c>
      <c r="C15" s="593" t="s">
        <v>1627</v>
      </c>
      <c r="D15" s="593" t="s">
        <v>1638</v>
      </c>
      <c r="E15" s="593" t="s">
        <v>1657</v>
      </c>
      <c r="F15" s="593" t="s">
        <v>1658</v>
      </c>
      <c r="G15" s="610">
        <v>3</v>
      </c>
      <c r="H15" s="610">
        <v>1065</v>
      </c>
      <c r="I15" s="593"/>
      <c r="J15" s="593">
        <v>355</v>
      </c>
      <c r="K15" s="610"/>
      <c r="L15" s="610"/>
      <c r="M15" s="593"/>
      <c r="N15" s="593"/>
      <c r="O15" s="610">
        <v>1</v>
      </c>
      <c r="P15" s="610">
        <v>358</v>
      </c>
      <c r="Q15" s="598"/>
      <c r="R15" s="611">
        <v>358</v>
      </c>
    </row>
    <row r="16" spans="1:18" ht="14.45" customHeight="1" x14ac:dyDescent="0.2">
      <c r="A16" s="592" t="s">
        <v>1636</v>
      </c>
      <c r="B16" s="593" t="s">
        <v>1637</v>
      </c>
      <c r="C16" s="593" t="s">
        <v>1627</v>
      </c>
      <c r="D16" s="593" t="s">
        <v>1638</v>
      </c>
      <c r="E16" s="593" t="s">
        <v>1659</v>
      </c>
      <c r="F16" s="593" t="s">
        <v>1660</v>
      </c>
      <c r="G16" s="610">
        <v>42</v>
      </c>
      <c r="H16" s="610">
        <v>7434</v>
      </c>
      <c r="I16" s="593">
        <v>0.87008426966292129</v>
      </c>
      <c r="J16" s="593">
        <v>177</v>
      </c>
      <c r="K16" s="610">
        <v>48</v>
      </c>
      <c r="L16" s="610">
        <v>8544</v>
      </c>
      <c r="M16" s="593">
        <v>1</v>
      </c>
      <c r="N16" s="593">
        <v>178</v>
      </c>
      <c r="O16" s="610">
        <v>39</v>
      </c>
      <c r="P16" s="610">
        <v>6981</v>
      </c>
      <c r="Q16" s="598">
        <v>0.817064606741573</v>
      </c>
      <c r="R16" s="611">
        <v>179</v>
      </c>
    </row>
    <row r="17" spans="1:18" ht="14.45" customHeight="1" x14ac:dyDescent="0.2">
      <c r="A17" s="592" t="s">
        <v>1661</v>
      </c>
      <c r="B17" s="593" t="s">
        <v>1662</v>
      </c>
      <c r="C17" s="593" t="s">
        <v>543</v>
      </c>
      <c r="D17" s="593" t="s">
        <v>1638</v>
      </c>
      <c r="E17" s="593" t="s">
        <v>1663</v>
      </c>
      <c r="F17" s="593" t="s">
        <v>1664</v>
      </c>
      <c r="G17" s="610">
        <v>2371</v>
      </c>
      <c r="H17" s="610">
        <v>500281</v>
      </c>
      <c r="I17" s="593">
        <v>0.97071823847628513</v>
      </c>
      <c r="J17" s="593">
        <v>211</v>
      </c>
      <c r="K17" s="610">
        <v>2431</v>
      </c>
      <c r="L17" s="610">
        <v>515372</v>
      </c>
      <c r="M17" s="593">
        <v>1</v>
      </c>
      <c r="N17" s="593">
        <v>212</v>
      </c>
      <c r="O17" s="610">
        <v>2600</v>
      </c>
      <c r="P17" s="610">
        <v>553800</v>
      </c>
      <c r="Q17" s="598">
        <v>1.074563616184038</v>
      </c>
      <c r="R17" s="611">
        <v>213</v>
      </c>
    </row>
    <row r="18" spans="1:18" ht="14.45" customHeight="1" x14ac:dyDescent="0.2">
      <c r="A18" s="592" t="s">
        <v>1661</v>
      </c>
      <c r="B18" s="593" t="s">
        <v>1662</v>
      </c>
      <c r="C18" s="593" t="s">
        <v>543</v>
      </c>
      <c r="D18" s="593" t="s">
        <v>1638</v>
      </c>
      <c r="E18" s="593" t="s">
        <v>1665</v>
      </c>
      <c r="F18" s="593" t="s">
        <v>1664</v>
      </c>
      <c r="G18" s="610">
        <v>300</v>
      </c>
      <c r="H18" s="610">
        <v>26100</v>
      </c>
      <c r="I18" s="593">
        <v>0.82644628099173556</v>
      </c>
      <c r="J18" s="593">
        <v>87</v>
      </c>
      <c r="K18" s="610">
        <v>363</v>
      </c>
      <c r="L18" s="610">
        <v>31581</v>
      </c>
      <c r="M18" s="593">
        <v>1</v>
      </c>
      <c r="N18" s="593">
        <v>87</v>
      </c>
      <c r="O18" s="610">
        <v>315</v>
      </c>
      <c r="P18" s="610">
        <v>27720</v>
      </c>
      <c r="Q18" s="598">
        <v>0.87774294670846398</v>
      </c>
      <c r="R18" s="611">
        <v>88</v>
      </c>
    </row>
    <row r="19" spans="1:18" ht="14.45" customHeight="1" x14ac:dyDescent="0.2">
      <c r="A19" s="592" t="s">
        <v>1661</v>
      </c>
      <c r="B19" s="593" t="s">
        <v>1662</v>
      </c>
      <c r="C19" s="593" t="s">
        <v>543</v>
      </c>
      <c r="D19" s="593" t="s">
        <v>1638</v>
      </c>
      <c r="E19" s="593" t="s">
        <v>1666</v>
      </c>
      <c r="F19" s="593" t="s">
        <v>1667</v>
      </c>
      <c r="G19" s="610">
        <v>15563</v>
      </c>
      <c r="H19" s="610">
        <v>4684463</v>
      </c>
      <c r="I19" s="593">
        <v>0.87913550710820776</v>
      </c>
      <c r="J19" s="593">
        <v>301</v>
      </c>
      <c r="K19" s="610">
        <v>17644</v>
      </c>
      <c r="L19" s="610">
        <v>5328488</v>
      </c>
      <c r="M19" s="593">
        <v>1</v>
      </c>
      <c r="N19" s="593">
        <v>302</v>
      </c>
      <c r="O19" s="610">
        <v>17738</v>
      </c>
      <c r="P19" s="610">
        <v>5374614</v>
      </c>
      <c r="Q19" s="598">
        <v>1.0086564894206387</v>
      </c>
      <c r="R19" s="611">
        <v>303</v>
      </c>
    </row>
    <row r="20" spans="1:18" ht="14.45" customHeight="1" x14ac:dyDescent="0.2">
      <c r="A20" s="592" t="s">
        <v>1661</v>
      </c>
      <c r="B20" s="593" t="s">
        <v>1662</v>
      </c>
      <c r="C20" s="593" t="s">
        <v>543</v>
      </c>
      <c r="D20" s="593" t="s">
        <v>1638</v>
      </c>
      <c r="E20" s="593" t="s">
        <v>1668</v>
      </c>
      <c r="F20" s="593" t="s">
        <v>1669</v>
      </c>
      <c r="G20" s="610">
        <v>480</v>
      </c>
      <c r="H20" s="610">
        <v>47520</v>
      </c>
      <c r="I20" s="593">
        <v>0.81852004960727576</v>
      </c>
      <c r="J20" s="593">
        <v>99</v>
      </c>
      <c r="K20" s="610">
        <v>582</v>
      </c>
      <c r="L20" s="610">
        <v>58056</v>
      </c>
      <c r="M20" s="593">
        <v>1</v>
      </c>
      <c r="N20" s="593">
        <v>99.75257731958763</v>
      </c>
      <c r="O20" s="610">
        <v>435</v>
      </c>
      <c r="P20" s="610">
        <v>43500</v>
      </c>
      <c r="Q20" s="598">
        <v>0.74927656056221581</v>
      </c>
      <c r="R20" s="611">
        <v>100</v>
      </c>
    </row>
    <row r="21" spans="1:18" ht="14.45" customHeight="1" x14ac:dyDescent="0.2">
      <c r="A21" s="592" t="s">
        <v>1661</v>
      </c>
      <c r="B21" s="593" t="s">
        <v>1662</v>
      </c>
      <c r="C21" s="593" t="s">
        <v>543</v>
      </c>
      <c r="D21" s="593" t="s">
        <v>1638</v>
      </c>
      <c r="E21" s="593" t="s">
        <v>1670</v>
      </c>
      <c r="F21" s="593" t="s">
        <v>1671</v>
      </c>
      <c r="G21" s="610">
        <v>25</v>
      </c>
      <c r="H21" s="610">
        <v>5800</v>
      </c>
      <c r="I21" s="593">
        <v>0.67567567567567566</v>
      </c>
      <c r="J21" s="593">
        <v>232</v>
      </c>
      <c r="K21" s="610">
        <v>37</v>
      </c>
      <c r="L21" s="610">
        <v>8584</v>
      </c>
      <c r="M21" s="593">
        <v>1</v>
      </c>
      <c r="N21" s="593">
        <v>232</v>
      </c>
      <c r="O21" s="610">
        <v>30</v>
      </c>
      <c r="P21" s="610">
        <v>7050</v>
      </c>
      <c r="Q21" s="598">
        <v>0.82129543336439892</v>
      </c>
      <c r="R21" s="611">
        <v>235</v>
      </c>
    </row>
    <row r="22" spans="1:18" ht="14.45" customHeight="1" x14ac:dyDescent="0.2">
      <c r="A22" s="592" t="s">
        <v>1661</v>
      </c>
      <c r="B22" s="593" t="s">
        <v>1662</v>
      </c>
      <c r="C22" s="593" t="s">
        <v>543</v>
      </c>
      <c r="D22" s="593" t="s">
        <v>1638</v>
      </c>
      <c r="E22" s="593" t="s">
        <v>1672</v>
      </c>
      <c r="F22" s="593" t="s">
        <v>1673</v>
      </c>
      <c r="G22" s="610">
        <v>2606</v>
      </c>
      <c r="H22" s="610">
        <v>357022</v>
      </c>
      <c r="I22" s="593">
        <v>0.99276190476190473</v>
      </c>
      <c r="J22" s="593">
        <v>137</v>
      </c>
      <c r="K22" s="610">
        <v>2625</v>
      </c>
      <c r="L22" s="610">
        <v>359625</v>
      </c>
      <c r="M22" s="593">
        <v>1</v>
      </c>
      <c r="N22" s="593">
        <v>137</v>
      </c>
      <c r="O22" s="610">
        <v>2064</v>
      </c>
      <c r="P22" s="610">
        <v>284832</v>
      </c>
      <c r="Q22" s="598">
        <v>0.79202502606882164</v>
      </c>
      <c r="R22" s="611">
        <v>138</v>
      </c>
    </row>
    <row r="23" spans="1:18" ht="14.45" customHeight="1" x14ac:dyDescent="0.2">
      <c r="A23" s="592" t="s">
        <v>1661</v>
      </c>
      <c r="B23" s="593" t="s">
        <v>1662</v>
      </c>
      <c r="C23" s="593" t="s">
        <v>543</v>
      </c>
      <c r="D23" s="593" t="s">
        <v>1638</v>
      </c>
      <c r="E23" s="593" t="s">
        <v>1674</v>
      </c>
      <c r="F23" s="593" t="s">
        <v>1673</v>
      </c>
      <c r="G23" s="610">
        <v>288</v>
      </c>
      <c r="H23" s="610">
        <v>52704</v>
      </c>
      <c r="I23" s="593">
        <v>0.88405797101449279</v>
      </c>
      <c r="J23" s="593">
        <v>183</v>
      </c>
      <c r="K23" s="610">
        <v>324</v>
      </c>
      <c r="L23" s="610">
        <v>59616</v>
      </c>
      <c r="M23" s="593">
        <v>1</v>
      </c>
      <c r="N23" s="593">
        <v>184</v>
      </c>
      <c r="O23" s="610">
        <v>277</v>
      </c>
      <c r="P23" s="610">
        <v>51245</v>
      </c>
      <c r="Q23" s="598">
        <v>0.85958467525496507</v>
      </c>
      <c r="R23" s="611">
        <v>185</v>
      </c>
    </row>
    <row r="24" spans="1:18" ht="14.45" customHeight="1" x14ac:dyDescent="0.2">
      <c r="A24" s="592" t="s">
        <v>1661</v>
      </c>
      <c r="B24" s="593" t="s">
        <v>1662</v>
      </c>
      <c r="C24" s="593" t="s">
        <v>543</v>
      </c>
      <c r="D24" s="593" t="s">
        <v>1638</v>
      </c>
      <c r="E24" s="593" t="s">
        <v>1675</v>
      </c>
      <c r="F24" s="593" t="s">
        <v>1676</v>
      </c>
      <c r="G24" s="610"/>
      <c r="H24" s="610"/>
      <c r="I24" s="593"/>
      <c r="J24" s="593"/>
      <c r="K24" s="610">
        <v>2</v>
      </c>
      <c r="L24" s="610">
        <v>598</v>
      </c>
      <c r="M24" s="593">
        <v>1</v>
      </c>
      <c r="N24" s="593">
        <v>299</v>
      </c>
      <c r="O24" s="610"/>
      <c r="P24" s="610"/>
      <c r="Q24" s="598"/>
      <c r="R24" s="611"/>
    </row>
    <row r="25" spans="1:18" ht="14.45" customHeight="1" x14ac:dyDescent="0.2">
      <c r="A25" s="592" t="s">
        <v>1661</v>
      </c>
      <c r="B25" s="593" t="s">
        <v>1662</v>
      </c>
      <c r="C25" s="593" t="s">
        <v>543</v>
      </c>
      <c r="D25" s="593" t="s">
        <v>1638</v>
      </c>
      <c r="E25" s="593" t="s">
        <v>1677</v>
      </c>
      <c r="F25" s="593" t="s">
        <v>1678</v>
      </c>
      <c r="G25" s="610">
        <v>115</v>
      </c>
      <c r="H25" s="610">
        <v>73485</v>
      </c>
      <c r="I25" s="593">
        <v>0.90409694881889768</v>
      </c>
      <c r="J25" s="593">
        <v>639</v>
      </c>
      <c r="K25" s="610">
        <v>127</v>
      </c>
      <c r="L25" s="610">
        <v>81280</v>
      </c>
      <c r="M25" s="593">
        <v>1</v>
      </c>
      <c r="N25" s="593">
        <v>640</v>
      </c>
      <c r="O25" s="610">
        <v>93</v>
      </c>
      <c r="P25" s="610">
        <v>59985</v>
      </c>
      <c r="Q25" s="598">
        <v>0.73800442913385822</v>
      </c>
      <c r="R25" s="611">
        <v>645</v>
      </c>
    </row>
    <row r="26" spans="1:18" ht="14.45" customHeight="1" x14ac:dyDescent="0.2">
      <c r="A26" s="592" t="s">
        <v>1661</v>
      </c>
      <c r="B26" s="593" t="s">
        <v>1662</v>
      </c>
      <c r="C26" s="593" t="s">
        <v>543</v>
      </c>
      <c r="D26" s="593" t="s">
        <v>1638</v>
      </c>
      <c r="E26" s="593" t="s">
        <v>1679</v>
      </c>
      <c r="F26" s="593" t="s">
        <v>1680</v>
      </c>
      <c r="G26" s="610">
        <v>169</v>
      </c>
      <c r="H26" s="610">
        <v>102752</v>
      </c>
      <c r="I26" s="593">
        <v>1.3390674277373784</v>
      </c>
      <c r="J26" s="593">
        <v>608</v>
      </c>
      <c r="K26" s="610">
        <v>126</v>
      </c>
      <c r="L26" s="610">
        <v>76734</v>
      </c>
      <c r="M26" s="593">
        <v>1</v>
      </c>
      <c r="N26" s="593">
        <v>609</v>
      </c>
      <c r="O26" s="610">
        <v>98</v>
      </c>
      <c r="P26" s="610">
        <v>60172</v>
      </c>
      <c r="Q26" s="598">
        <v>0.78416347381864626</v>
      </c>
      <c r="R26" s="611">
        <v>614</v>
      </c>
    </row>
    <row r="27" spans="1:18" ht="14.45" customHeight="1" x14ac:dyDescent="0.2">
      <c r="A27" s="592" t="s">
        <v>1661</v>
      </c>
      <c r="B27" s="593" t="s">
        <v>1662</v>
      </c>
      <c r="C27" s="593" t="s">
        <v>543</v>
      </c>
      <c r="D27" s="593" t="s">
        <v>1638</v>
      </c>
      <c r="E27" s="593" t="s">
        <v>1681</v>
      </c>
      <c r="F27" s="593" t="s">
        <v>1682</v>
      </c>
      <c r="G27" s="610">
        <v>1386</v>
      </c>
      <c r="H27" s="610">
        <v>239778</v>
      </c>
      <c r="I27" s="593">
        <v>0.89077859260415038</v>
      </c>
      <c r="J27" s="593">
        <v>173</v>
      </c>
      <c r="K27" s="610">
        <v>1547</v>
      </c>
      <c r="L27" s="610">
        <v>269178</v>
      </c>
      <c r="M27" s="593">
        <v>1</v>
      </c>
      <c r="N27" s="593">
        <v>174</v>
      </c>
      <c r="O27" s="610">
        <v>1522</v>
      </c>
      <c r="P27" s="610">
        <v>266350</v>
      </c>
      <c r="Q27" s="598">
        <v>0.98949394081239928</v>
      </c>
      <c r="R27" s="611">
        <v>175</v>
      </c>
    </row>
    <row r="28" spans="1:18" ht="14.45" customHeight="1" x14ac:dyDescent="0.2">
      <c r="A28" s="592" t="s">
        <v>1661</v>
      </c>
      <c r="B28" s="593" t="s">
        <v>1662</v>
      </c>
      <c r="C28" s="593" t="s">
        <v>543</v>
      </c>
      <c r="D28" s="593" t="s">
        <v>1638</v>
      </c>
      <c r="E28" s="593" t="s">
        <v>1641</v>
      </c>
      <c r="F28" s="593" t="s">
        <v>1642</v>
      </c>
      <c r="G28" s="610">
        <v>1824</v>
      </c>
      <c r="H28" s="610">
        <v>632928</v>
      </c>
      <c r="I28" s="593">
        <v>1.2899575671852899</v>
      </c>
      <c r="J28" s="593">
        <v>347</v>
      </c>
      <c r="K28" s="610">
        <v>1414</v>
      </c>
      <c r="L28" s="610">
        <v>490658</v>
      </c>
      <c r="M28" s="593">
        <v>1</v>
      </c>
      <c r="N28" s="593">
        <v>347</v>
      </c>
      <c r="O28" s="610">
        <v>1336</v>
      </c>
      <c r="P28" s="610">
        <v>464928</v>
      </c>
      <c r="Q28" s="598">
        <v>0.94756021505814636</v>
      </c>
      <c r="R28" s="611">
        <v>348</v>
      </c>
    </row>
    <row r="29" spans="1:18" ht="14.45" customHeight="1" x14ac:dyDescent="0.2">
      <c r="A29" s="592" t="s">
        <v>1661</v>
      </c>
      <c r="B29" s="593" t="s">
        <v>1662</v>
      </c>
      <c r="C29" s="593" t="s">
        <v>543</v>
      </c>
      <c r="D29" s="593" t="s">
        <v>1638</v>
      </c>
      <c r="E29" s="593" t="s">
        <v>1683</v>
      </c>
      <c r="F29" s="593" t="s">
        <v>1684</v>
      </c>
      <c r="G29" s="610">
        <v>6770</v>
      </c>
      <c r="H29" s="610">
        <v>115090</v>
      </c>
      <c r="I29" s="593">
        <v>1.0688348594884749</v>
      </c>
      <c r="J29" s="593">
        <v>17</v>
      </c>
      <c r="K29" s="610">
        <v>6334</v>
      </c>
      <c r="L29" s="610">
        <v>107678</v>
      </c>
      <c r="M29" s="593">
        <v>1</v>
      </c>
      <c r="N29" s="593">
        <v>17</v>
      </c>
      <c r="O29" s="610">
        <v>5529</v>
      </c>
      <c r="P29" s="610">
        <v>93993</v>
      </c>
      <c r="Q29" s="598">
        <v>0.87290811493526999</v>
      </c>
      <c r="R29" s="611">
        <v>17</v>
      </c>
    </row>
    <row r="30" spans="1:18" ht="14.45" customHeight="1" x14ac:dyDescent="0.2">
      <c r="A30" s="592" t="s">
        <v>1661</v>
      </c>
      <c r="B30" s="593" t="s">
        <v>1662</v>
      </c>
      <c r="C30" s="593" t="s">
        <v>543</v>
      </c>
      <c r="D30" s="593" t="s">
        <v>1638</v>
      </c>
      <c r="E30" s="593" t="s">
        <v>1685</v>
      </c>
      <c r="F30" s="593" t="s">
        <v>1686</v>
      </c>
      <c r="G30" s="610">
        <v>432</v>
      </c>
      <c r="H30" s="610">
        <v>118368</v>
      </c>
      <c r="I30" s="593">
        <v>0.33179723502304148</v>
      </c>
      <c r="J30" s="593">
        <v>274</v>
      </c>
      <c r="K30" s="610">
        <v>1302</v>
      </c>
      <c r="L30" s="610">
        <v>356748</v>
      </c>
      <c r="M30" s="593">
        <v>1</v>
      </c>
      <c r="N30" s="593">
        <v>274</v>
      </c>
      <c r="O30" s="610">
        <v>903</v>
      </c>
      <c r="P30" s="610">
        <v>250131</v>
      </c>
      <c r="Q30" s="598">
        <v>0.70114198257593596</v>
      </c>
      <c r="R30" s="611">
        <v>277</v>
      </c>
    </row>
    <row r="31" spans="1:18" ht="14.45" customHeight="1" x14ac:dyDescent="0.2">
      <c r="A31" s="592" t="s">
        <v>1661</v>
      </c>
      <c r="B31" s="593" t="s">
        <v>1662</v>
      </c>
      <c r="C31" s="593" t="s">
        <v>543</v>
      </c>
      <c r="D31" s="593" t="s">
        <v>1638</v>
      </c>
      <c r="E31" s="593" t="s">
        <v>1687</v>
      </c>
      <c r="F31" s="593" t="s">
        <v>1688</v>
      </c>
      <c r="G31" s="610">
        <v>1425</v>
      </c>
      <c r="H31" s="610">
        <v>202350</v>
      </c>
      <c r="I31" s="593">
        <v>0.93616844092215024</v>
      </c>
      <c r="J31" s="593">
        <v>142</v>
      </c>
      <c r="K31" s="610">
        <v>1525</v>
      </c>
      <c r="L31" s="610">
        <v>216147</v>
      </c>
      <c r="M31" s="593">
        <v>1</v>
      </c>
      <c r="N31" s="593">
        <v>141.73573770491802</v>
      </c>
      <c r="O31" s="610">
        <v>1707</v>
      </c>
      <c r="P31" s="610">
        <v>240687</v>
      </c>
      <c r="Q31" s="598">
        <v>1.1135338450221377</v>
      </c>
      <c r="R31" s="611">
        <v>141</v>
      </c>
    </row>
    <row r="32" spans="1:18" ht="14.45" customHeight="1" x14ac:dyDescent="0.2">
      <c r="A32" s="592" t="s">
        <v>1661</v>
      </c>
      <c r="B32" s="593" t="s">
        <v>1662</v>
      </c>
      <c r="C32" s="593" t="s">
        <v>543</v>
      </c>
      <c r="D32" s="593" t="s">
        <v>1638</v>
      </c>
      <c r="E32" s="593" t="s">
        <v>1689</v>
      </c>
      <c r="F32" s="593" t="s">
        <v>1688</v>
      </c>
      <c r="G32" s="610">
        <v>2604</v>
      </c>
      <c r="H32" s="610">
        <v>203112</v>
      </c>
      <c r="I32" s="593">
        <v>1.0028587933818192</v>
      </c>
      <c r="J32" s="593">
        <v>78</v>
      </c>
      <c r="K32" s="610">
        <v>2588</v>
      </c>
      <c r="L32" s="610">
        <v>202533</v>
      </c>
      <c r="M32" s="593">
        <v>1</v>
      </c>
      <c r="N32" s="593">
        <v>78.258500772797532</v>
      </c>
      <c r="O32" s="610">
        <v>2064</v>
      </c>
      <c r="P32" s="610">
        <v>163056</v>
      </c>
      <c r="Q32" s="598">
        <v>0.80508361600331801</v>
      </c>
      <c r="R32" s="611">
        <v>79</v>
      </c>
    </row>
    <row r="33" spans="1:18" ht="14.45" customHeight="1" x14ac:dyDescent="0.2">
      <c r="A33" s="592" t="s">
        <v>1661</v>
      </c>
      <c r="B33" s="593" t="s">
        <v>1662</v>
      </c>
      <c r="C33" s="593" t="s">
        <v>543</v>
      </c>
      <c r="D33" s="593" t="s">
        <v>1638</v>
      </c>
      <c r="E33" s="593" t="s">
        <v>1690</v>
      </c>
      <c r="F33" s="593" t="s">
        <v>1691</v>
      </c>
      <c r="G33" s="610">
        <v>1425</v>
      </c>
      <c r="H33" s="610">
        <v>447450</v>
      </c>
      <c r="I33" s="593">
        <v>0.93442622950819676</v>
      </c>
      <c r="J33" s="593">
        <v>314</v>
      </c>
      <c r="K33" s="610">
        <v>1525</v>
      </c>
      <c r="L33" s="610">
        <v>478850</v>
      </c>
      <c r="M33" s="593">
        <v>1</v>
      </c>
      <c r="N33" s="593">
        <v>314</v>
      </c>
      <c r="O33" s="610">
        <v>1707</v>
      </c>
      <c r="P33" s="610">
        <v>539412</v>
      </c>
      <c r="Q33" s="598">
        <v>1.1264738435835857</v>
      </c>
      <c r="R33" s="611">
        <v>316</v>
      </c>
    </row>
    <row r="34" spans="1:18" ht="14.45" customHeight="1" x14ac:dyDescent="0.2">
      <c r="A34" s="592" t="s">
        <v>1661</v>
      </c>
      <c r="B34" s="593" t="s">
        <v>1662</v>
      </c>
      <c r="C34" s="593" t="s">
        <v>543</v>
      </c>
      <c r="D34" s="593" t="s">
        <v>1638</v>
      </c>
      <c r="E34" s="593" t="s">
        <v>1649</v>
      </c>
      <c r="F34" s="593" t="s">
        <v>1650</v>
      </c>
      <c r="G34" s="610">
        <v>2182</v>
      </c>
      <c r="H34" s="610">
        <v>715696</v>
      </c>
      <c r="I34" s="593">
        <v>1.386277001270648</v>
      </c>
      <c r="J34" s="593">
        <v>328</v>
      </c>
      <c r="K34" s="610">
        <v>1574</v>
      </c>
      <c r="L34" s="610">
        <v>516272</v>
      </c>
      <c r="M34" s="593">
        <v>1</v>
      </c>
      <c r="N34" s="593">
        <v>328</v>
      </c>
      <c r="O34" s="610">
        <v>1313</v>
      </c>
      <c r="P34" s="610">
        <v>431977</v>
      </c>
      <c r="Q34" s="598">
        <v>0.83672366504478257</v>
      </c>
      <c r="R34" s="611">
        <v>329</v>
      </c>
    </row>
    <row r="35" spans="1:18" ht="14.45" customHeight="1" x14ac:dyDescent="0.2">
      <c r="A35" s="592" t="s">
        <v>1661</v>
      </c>
      <c r="B35" s="593" t="s">
        <v>1662</v>
      </c>
      <c r="C35" s="593" t="s">
        <v>543</v>
      </c>
      <c r="D35" s="593" t="s">
        <v>1638</v>
      </c>
      <c r="E35" s="593" t="s">
        <v>1692</v>
      </c>
      <c r="F35" s="593" t="s">
        <v>1693</v>
      </c>
      <c r="G35" s="610">
        <v>3377</v>
      </c>
      <c r="H35" s="610">
        <v>550451</v>
      </c>
      <c r="I35" s="593">
        <v>1.4378245515050831</v>
      </c>
      <c r="J35" s="593">
        <v>163</v>
      </c>
      <c r="K35" s="610">
        <v>2345</v>
      </c>
      <c r="L35" s="610">
        <v>382836</v>
      </c>
      <c r="M35" s="593">
        <v>1</v>
      </c>
      <c r="N35" s="593">
        <v>163.25628997867804</v>
      </c>
      <c r="O35" s="610">
        <v>1815</v>
      </c>
      <c r="P35" s="610">
        <v>299475</v>
      </c>
      <c r="Q35" s="598">
        <v>0.78225401999811928</v>
      </c>
      <c r="R35" s="611">
        <v>165</v>
      </c>
    </row>
    <row r="36" spans="1:18" ht="14.45" customHeight="1" x14ac:dyDescent="0.2">
      <c r="A36" s="592" t="s">
        <v>1661</v>
      </c>
      <c r="B36" s="593" t="s">
        <v>1662</v>
      </c>
      <c r="C36" s="593" t="s">
        <v>543</v>
      </c>
      <c r="D36" s="593" t="s">
        <v>1638</v>
      </c>
      <c r="E36" s="593" t="s">
        <v>1651</v>
      </c>
      <c r="F36" s="593" t="s">
        <v>1652</v>
      </c>
      <c r="G36" s="610">
        <v>2141</v>
      </c>
      <c r="H36" s="610">
        <v>481725</v>
      </c>
      <c r="I36" s="593">
        <v>1.383118617010586</v>
      </c>
      <c r="J36" s="593">
        <v>225</v>
      </c>
      <c r="K36" s="610">
        <v>1546</v>
      </c>
      <c r="L36" s="610">
        <v>348289</v>
      </c>
      <c r="M36" s="593">
        <v>1</v>
      </c>
      <c r="N36" s="593">
        <v>225.28395860284604</v>
      </c>
      <c r="O36" s="610">
        <v>1390</v>
      </c>
      <c r="P36" s="610">
        <v>315530</v>
      </c>
      <c r="Q36" s="598">
        <v>0.90594305303928635</v>
      </c>
      <c r="R36" s="611">
        <v>227</v>
      </c>
    </row>
    <row r="37" spans="1:18" ht="14.45" customHeight="1" x14ac:dyDescent="0.2">
      <c r="A37" s="592" t="s">
        <v>1661</v>
      </c>
      <c r="B37" s="593" t="s">
        <v>1662</v>
      </c>
      <c r="C37" s="593" t="s">
        <v>543</v>
      </c>
      <c r="D37" s="593" t="s">
        <v>1638</v>
      </c>
      <c r="E37" s="593" t="s">
        <v>1694</v>
      </c>
      <c r="F37" s="593" t="s">
        <v>1664</v>
      </c>
      <c r="G37" s="610">
        <v>3283</v>
      </c>
      <c r="H37" s="610">
        <v>236376</v>
      </c>
      <c r="I37" s="593">
        <v>0.87166684490203816</v>
      </c>
      <c r="J37" s="593">
        <v>72</v>
      </c>
      <c r="K37" s="610">
        <v>3753</v>
      </c>
      <c r="L37" s="610">
        <v>271177</v>
      </c>
      <c r="M37" s="593">
        <v>1</v>
      </c>
      <c r="N37" s="593">
        <v>72.256061817212895</v>
      </c>
      <c r="O37" s="610">
        <v>3752</v>
      </c>
      <c r="P37" s="610">
        <v>277648</v>
      </c>
      <c r="Q37" s="598">
        <v>1.0238626432182671</v>
      </c>
      <c r="R37" s="611">
        <v>74</v>
      </c>
    </row>
    <row r="38" spans="1:18" ht="14.45" customHeight="1" x14ac:dyDescent="0.2">
      <c r="A38" s="592" t="s">
        <v>1661</v>
      </c>
      <c r="B38" s="593" t="s">
        <v>1662</v>
      </c>
      <c r="C38" s="593" t="s">
        <v>543</v>
      </c>
      <c r="D38" s="593" t="s">
        <v>1638</v>
      </c>
      <c r="E38" s="593" t="s">
        <v>1695</v>
      </c>
      <c r="F38" s="593" t="s">
        <v>1696</v>
      </c>
      <c r="G38" s="610">
        <v>518</v>
      </c>
      <c r="H38" s="610">
        <v>26936</v>
      </c>
      <c r="I38" s="593">
        <v>1.7210401891252955</v>
      </c>
      <c r="J38" s="593">
        <v>52</v>
      </c>
      <c r="K38" s="610">
        <v>300</v>
      </c>
      <c r="L38" s="610">
        <v>15651</v>
      </c>
      <c r="M38" s="593">
        <v>1</v>
      </c>
      <c r="N38" s="593">
        <v>52.17</v>
      </c>
      <c r="O38" s="610">
        <v>62</v>
      </c>
      <c r="P38" s="610">
        <v>3348</v>
      </c>
      <c r="Q38" s="598">
        <v>0.21391604370327774</v>
      </c>
      <c r="R38" s="611">
        <v>54</v>
      </c>
    </row>
    <row r="39" spans="1:18" ht="14.45" customHeight="1" x14ac:dyDescent="0.2">
      <c r="A39" s="592" t="s">
        <v>1661</v>
      </c>
      <c r="B39" s="593" t="s">
        <v>1662</v>
      </c>
      <c r="C39" s="593" t="s">
        <v>543</v>
      </c>
      <c r="D39" s="593" t="s">
        <v>1638</v>
      </c>
      <c r="E39" s="593" t="s">
        <v>1655</v>
      </c>
      <c r="F39" s="593" t="s">
        <v>1656</v>
      </c>
      <c r="G39" s="610">
        <v>3711</v>
      </c>
      <c r="H39" s="610">
        <v>1781280</v>
      </c>
      <c r="I39" s="593">
        <v>1.33585313174946</v>
      </c>
      <c r="J39" s="593">
        <v>480</v>
      </c>
      <c r="K39" s="610">
        <v>2778</v>
      </c>
      <c r="L39" s="610">
        <v>1333440</v>
      </c>
      <c r="M39" s="593">
        <v>1</v>
      </c>
      <c r="N39" s="593">
        <v>480</v>
      </c>
      <c r="O39" s="610">
        <v>2644</v>
      </c>
      <c r="P39" s="610">
        <v>1271764</v>
      </c>
      <c r="Q39" s="598">
        <v>0.9537467002639789</v>
      </c>
      <c r="R39" s="611">
        <v>481</v>
      </c>
    </row>
    <row r="40" spans="1:18" ht="14.45" customHeight="1" x14ac:dyDescent="0.2">
      <c r="A40" s="592" t="s">
        <v>1661</v>
      </c>
      <c r="B40" s="593" t="s">
        <v>1662</v>
      </c>
      <c r="C40" s="593" t="s">
        <v>543</v>
      </c>
      <c r="D40" s="593" t="s">
        <v>1638</v>
      </c>
      <c r="E40" s="593" t="s">
        <v>1697</v>
      </c>
      <c r="F40" s="593" t="s">
        <v>1698</v>
      </c>
      <c r="G40" s="610">
        <v>73</v>
      </c>
      <c r="H40" s="610">
        <v>16790</v>
      </c>
      <c r="I40" s="593">
        <v>1.0735294117647058</v>
      </c>
      <c r="J40" s="593">
        <v>230</v>
      </c>
      <c r="K40" s="610">
        <v>68</v>
      </c>
      <c r="L40" s="610">
        <v>15640</v>
      </c>
      <c r="M40" s="593">
        <v>1</v>
      </c>
      <c r="N40" s="593">
        <v>230</v>
      </c>
      <c r="O40" s="610">
        <v>54</v>
      </c>
      <c r="P40" s="610">
        <v>12582</v>
      </c>
      <c r="Q40" s="598">
        <v>0.80447570332480822</v>
      </c>
      <c r="R40" s="611">
        <v>233</v>
      </c>
    </row>
    <row r="41" spans="1:18" ht="14.45" customHeight="1" x14ac:dyDescent="0.2">
      <c r="A41" s="592" t="s">
        <v>1661</v>
      </c>
      <c r="B41" s="593" t="s">
        <v>1662</v>
      </c>
      <c r="C41" s="593" t="s">
        <v>543</v>
      </c>
      <c r="D41" s="593" t="s">
        <v>1638</v>
      </c>
      <c r="E41" s="593" t="s">
        <v>1699</v>
      </c>
      <c r="F41" s="593" t="s">
        <v>1700</v>
      </c>
      <c r="G41" s="610">
        <v>1287</v>
      </c>
      <c r="H41" s="610">
        <v>1558557</v>
      </c>
      <c r="I41" s="593">
        <v>0.89988671715317092</v>
      </c>
      <c r="J41" s="593">
        <v>1211</v>
      </c>
      <c r="K41" s="610">
        <v>1429</v>
      </c>
      <c r="L41" s="610">
        <v>1731948</v>
      </c>
      <c r="M41" s="593">
        <v>1</v>
      </c>
      <c r="N41" s="593">
        <v>1212</v>
      </c>
      <c r="O41" s="610">
        <v>1193</v>
      </c>
      <c r="P41" s="610">
        <v>1450688</v>
      </c>
      <c r="Q41" s="598">
        <v>0.83760482416331206</v>
      </c>
      <c r="R41" s="611">
        <v>1216</v>
      </c>
    </row>
    <row r="42" spans="1:18" ht="14.45" customHeight="1" x14ac:dyDescent="0.2">
      <c r="A42" s="592" t="s">
        <v>1661</v>
      </c>
      <c r="B42" s="593" t="s">
        <v>1662</v>
      </c>
      <c r="C42" s="593" t="s">
        <v>543</v>
      </c>
      <c r="D42" s="593" t="s">
        <v>1638</v>
      </c>
      <c r="E42" s="593" t="s">
        <v>1701</v>
      </c>
      <c r="F42" s="593" t="s">
        <v>1702</v>
      </c>
      <c r="G42" s="610">
        <v>1097</v>
      </c>
      <c r="H42" s="610">
        <v>125058</v>
      </c>
      <c r="I42" s="593">
        <v>0.91383266350018266</v>
      </c>
      <c r="J42" s="593">
        <v>114</v>
      </c>
      <c r="K42" s="610">
        <v>1190</v>
      </c>
      <c r="L42" s="610">
        <v>136850</v>
      </c>
      <c r="M42" s="593">
        <v>1</v>
      </c>
      <c r="N42" s="593">
        <v>115</v>
      </c>
      <c r="O42" s="610">
        <v>1024</v>
      </c>
      <c r="P42" s="610">
        <v>118784</v>
      </c>
      <c r="Q42" s="598">
        <v>0.86798684691267813</v>
      </c>
      <c r="R42" s="611">
        <v>116</v>
      </c>
    </row>
    <row r="43" spans="1:18" ht="14.45" customHeight="1" x14ac:dyDescent="0.2">
      <c r="A43" s="592" t="s">
        <v>1661</v>
      </c>
      <c r="B43" s="593" t="s">
        <v>1662</v>
      </c>
      <c r="C43" s="593" t="s">
        <v>543</v>
      </c>
      <c r="D43" s="593" t="s">
        <v>1638</v>
      </c>
      <c r="E43" s="593" t="s">
        <v>1703</v>
      </c>
      <c r="F43" s="593" t="s">
        <v>1704</v>
      </c>
      <c r="G43" s="610">
        <v>10</v>
      </c>
      <c r="H43" s="610">
        <v>3470</v>
      </c>
      <c r="I43" s="593">
        <v>0.27777777777777779</v>
      </c>
      <c r="J43" s="593">
        <v>347</v>
      </c>
      <c r="K43" s="610">
        <v>36</v>
      </c>
      <c r="L43" s="610">
        <v>12492</v>
      </c>
      <c r="M43" s="593">
        <v>1</v>
      </c>
      <c r="N43" s="593">
        <v>347</v>
      </c>
      <c r="O43" s="610">
        <v>42</v>
      </c>
      <c r="P43" s="610">
        <v>14700</v>
      </c>
      <c r="Q43" s="598">
        <v>1.1767531219980787</v>
      </c>
      <c r="R43" s="611">
        <v>350</v>
      </c>
    </row>
    <row r="44" spans="1:18" ht="14.45" customHeight="1" x14ac:dyDescent="0.2">
      <c r="A44" s="592" t="s">
        <v>1661</v>
      </c>
      <c r="B44" s="593" t="s">
        <v>1662</v>
      </c>
      <c r="C44" s="593" t="s">
        <v>543</v>
      </c>
      <c r="D44" s="593" t="s">
        <v>1638</v>
      </c>
      <c r="E44" s="593" t="s">
        <v>1705</v>
      </c>
      <c r="F44" s="593" t="s">
        <v>1706</v>
      </c>
      <c r="G44" s="610">
        <v>2</v>
      </c>
      <c r="H44" s="610">
        <v>118</v>
      </c>
      <c r="I44" s="593"/>
      <c r="J44" s="593">
        <v>59</v>
      </c>
      <c r="K44" s="610"/>
      <c r="L44" s="610"/>
      <c r="M44" s="593"/>
      <c r="N44" s="593"/>
      <c r="O44" s="610"/>
      <c r="P44" s="610"/>
      <c r="Q44" s="598"/>
      <c r="R44" s="611"/>
    </row>
    <row r="45" spans="1:18" ht="14.45" customHeight="1" x14ac:dyDescent="0.2">
      <c r="A45" s="592" t="s">
        <v>1661</v>
      </c>
      <c r="B45" s="593" t="s">
        <v>1662</v>
      </c>
      <c r="C45" s="593" t="s">
        <v>543</v>
      </c>
      <c r="D45" s="593" t="s">
        <v>1638</v>
      </c>
      <c r="E45" s="593" t="s">
        <v>1707</v>
      </c>
      <c r="F45" s="593" t="s">
        <v>1708</v>
      </c>
      <c r="G45" s="610">
        <v>18</v>
      </c>
      <c r="H45" s="610">
        <v>2700</v>
      </c>
      <c r="I45" s="593">
        <v>1.2771996215704824</v>
      </c>
      <c r="J45" s="593">
        <v>150</v>
      </c>
      <c r="K45" s="610">
        <v>14</v>
      </c>
      <c r="L45" s="610">
        <v>2114</v>
      </c>
      <c r="M45" s="593">
        <v>1</v>
      </c>
      <c r="N45" s="593">
        <v>151</v>
      </c>
      <c r="O45" s="610">
        <v>9</v>
      </c>
      <c r="P45" s="610">
        <v>1368</v>
      </c>
      <c r="Q45" s="598">
        <v>0.6471144749290445</v>
      </c>
      <c r="R45" s="611">
        <v>152</v>
      </c>
    </row>
    <row r="46" spans="1:18" ht="14.45" customHeight="1" x14ac:dyDescent="0.2">
      <c r="A46" s="592" t="s">
        <v>1661</v>
      </c>
      <c r="B46" s="593" t="s">
        <v>1662</v>
      </c>
      <c r="C46" s="593" t="s">
        <v>543</v>
      </c>
      <c r="D46" s="593" t="s">
        <v>1638</v>
      </c>
      <c r="E46" s="593" t="s">
        <v>1709</v>
      </c>
      <c r="F46" s="593" t="s">
        <v>1710</v>
      </c>
      <c r="G46" s="610">
        <v>89</v>
      </c>
      <c r="H46" s="610">
        <v>94785</v>
      </c>
      <c r="I46" s="593">
        <v>1.2004483396235974</v>
      </c>
      <c r="J46" s="593">
        <v>1065</v>
      </c>
      <c r="K46" s="610">
        <v>74</v>
      </c>
      <c r="L46" s="610">
        <v>78958</v>
      </c>
      <c r="M46" s="593">
        <v>1</v>
      </c>
      <c r="N46" s="593">
        <v>1067</v>
      </c>
      <c r="O46" s="610">
        <v>60</v>
      </c>
      <c r="P46" s="610">
        <v>64500</v>
      </c>
      <c r="Q46" s="598">
        <v>0.81688999214772406</v>
      </c>
      <c r="R46" s="611">
        <v>1075</v>
      </c>
    </row>
    <row r="47" spans="1:18" ht="14.45" customHeight="1" x14ac:dyDescent="0.2">
      <c r="A47" s="592" t="s">
        <v>1661</v>
      </c>
      <c r="B47" s="593" t="s">
        <v>1662</v>
      </c>
      <c r="C47" s="593" t="s">
        <v>543</v>
      </c>
      <c r="D47" s="593" t="s">
        <v>1638</v>
      </c>
      <c r="E47" s="593" t="s">
        <v>1711</v>
      </c>
      <c r="F47" s="593" t="s">
        <v>1712</v>
      </c>
      <c r="G47" s="610">
        <v>39</v>
      </c>
      <c r="H47" s="610">
        <v>11778</v>
      </c>
      <c r="I47" s="593">
        <v>0.76470588235294112</v>
      </c>
      <c r="J47" s="593">
        <v>302</v>
      </c>
      <c r="K47" s="610">
        <v>51</v>
      </c>
      <c r="L47" s="610">
        <v>15402</v>
      </c>
      <c r="M47" s="593">
        <v>1</v>
      </c>
      <c r="N47" s="593">
        <v>302</v>
      </c>
      <c r="O47" s="610">
        <v>22</v>
      </c>
      <c r="P47" s="610">
        <v>6688</v>
      </c>
      <c r="Q47" s="598">
        <v>0.43422932086741983</v>
      </c>
      <c r="R47" s="611">
        <v>304</v>
      </c>
    </row>
    <row r="48" spans="1:18" ht="14.45" customHeight="1" x14ac:dyDescent="0.2">
      <c r="A48" s="592" t="s">
        <v>1661</v>
      </c>
      <c r="B48" s="593" t="s">
        <v>1662</v>
      </c>
      <c r="C48" s="593" t="s">
        <v>543</v>
      </c>
      <c r="D48" s="593" t="s">
        <v>1638</v>
      </c>
      <c r="E48" s="593" t="s">
        <v>1713</v>
      </c>
      <c r="F48" s="593" t="s">
        <v>1714</v>
      </c>
      <c r="G48" s="610"/>
      <c r="H48" s="610"/>
      <c r="I48" s="593"/>
      <c r="J48" s="593"/>
      <c r="K48" s="610">
        <v>1</v>
      </c>
      <c r="L48" s="610">
        <v>814</v>
      </c>
      <c r="M48" s="593">
        <v>1</v>
      </c>
      <c r="N48" s="593">
        <v>814</v>
      </c>
      <c r="O48" s="610"/>
      <c r="P48" s="610"/>
      <c r="Q48" s="598"/>
      <c r="R48" s="611"/>
    </row>
    <row r="49" spans="1:18" ht="14.45" customHeight="1" x14ac:dyDescent="0.2">
      <c r="A49" s="592" t="s">
        <v>1661</v>
      </c>
      <c r="B49" s="593" t="s">
        <v>1662</v>
      </c>
      <c r="C49" s="593" t="s">
        <v>543</v>
      </c>
      <c r="D49" s="593" t="s">
        <v>1638</v>
      </c>
      <c r="E49" s="593" t="s">
        <v>1715</v>
      </c>
      <c r="F49" s="593" t="s">
        <v>1716</v>
      </c>
      <c r="G49" s="610">
        <v>7</v>
      </c>
      <c r="H49" s="610">
        <v>5257</v>
      </c>
      <c r="I49" s="593">
        <v>0.87383643617021278</v>
      </c>
      <c r="J49" s="593">
        <v>751</v>
      </c>
      <c r="K49" s="610">
        <v>8</v>
      </c>
      <c r="L49" s="610">
        <v>6016</v>
      </c>
      <c r="M49" s="593">
        <v>1</v>
      </c>
      <c r="N49" s="593">
        <v>752</v>
      </c>
      <c r="O49" s="610">
        <v>10</v>
      </c>
      <c r="P49" s="610">
        <v>7570</v>
      </c>
      <c r="Q49" s="598">
        <v>1.2583111702127661</v>
      </c>
      <c r="R49" s="611">
        <v>757</v>
      </c>
    </row>
    <row r="50" spans="1:18" ht="14.45" customHeight="1" x14ac:dyDescent="0.2">
      <c r="A50" s="592" t="s">
        <v>1661</v>
      </c>
      <c r="B50" s="593" t="s">
        <v>1662</v>
      </c>
      <c r="C50" s="593" t="s">
        <v>548</v>
      </c>
      <c r="D50" s="593" t="s">
        <v>1717</v>
      </c>
      <c r="E50" s="593" t="s">
        <v>1718</v>
      </c>
      <c r="F50" s="593" t="s">
        <v>1719</v>
      </c>
      <c r="G50" s="610">
        <v>120</v>
      </c>
      <c r="H50" s="610">
        <v>125391.59999999999</v>
      </c>
      <c r="I50" s="593"/>
      <c r="J50" s="593">
        <v>1044.9299999999998</v>
      </c>
      <c r="K50" s="610"/>
      <c r="L50" s="610"/>
      <c r="M50" s="593"/>
      <c r="N50" s="593"/>
      <c r="O50" s="610"/>
      <c r="P50" s="610"/>
      <c r="Q50" s="598"/>
      <c r="R50" s="611"/>
    </row>
    <row r="51" spans="1:18" ht="14.45" customHeight="1" x14ac:dyDescent="0.2">
      <c r="A51" s="592" t="s">
        <v>1661</v>
      </c>
      <c r="B51" s="593" t="s">
        <v>1662</v>
      </c>
      <c r="C51" s="593" t="s">
        <v>548</v>
      </c>
      <c r="D51" s="593" t="s">
        <v>1638</v>
      </c>
      <c r="E51" s="593" t="s">
        <v>1641</v>
      </c>
      <c r="F51" s="593" t="s">
        <v>1642</v>
      </c>
      <c r="G51" s="610">
        <v>218</v>
      </c>
      <c r="H51" s="610">
        <v>75646</v>
      </c>
      <c r="I51" s="593">
        <v>1.0283018867924529</v>
      </c>
      <c r="J51" s="593">
        <v>347</v>
      </c>
      <c r="K51" s="610">
        <v>212</v>
      </c>
      <c r="L51" s="610">
        <v>73564</v>
      </c>
      <c r="M51" s="593">
        <v>1</v>
      </c>
      <c r="N51" s="593">
        <v>347</v>
      </c>
      <c r="O51" s="610">
        <v>206</v>
      </c>
      <c r="P51" s="610">
        <v>71688</v>
      </c>
      <c r="Q51" s="598">
        <v>0.97449839595454302</v>
      </c>
      <c r="R51" s="611">
        <v>348</v>
      </c>
    </row>
    <row r="52" spans="1:18" ht="14.45" customHeight="1" x14ac:dyDescent="0.2">
      <c r="A52" s="592" t="s">
        <v>1661</v>
      </c>
      <c r="B52" s="593" t="s">
        <v>1662</v>
      </c>
      <c r="C52" s="593" t="s">
        <v>548</v>
      </c>
      <c r="D52" s="593" t="s">
        <v>1638</v>
      </c>
      <c r="E52" s="593" t="s">
        <v>1683</v>
      </c>
      <c r="F52" s="593" t="s">
        <v>1684</v>
      </c>
      <c r="G52" s="610">
        <v>178</v>
      </c>
      <c r="H52" s="610">
        <v>3026</v>
      </c>
      <c r="I52" s="593"/>
      <c r="J52" s="593">
        <v>17</v>
      </c>
      <c r="K52" s="610"/>
      <c r="L52" s="610"/>
      <c r="M52" s="593"/>
      <c r="N52" s="593"/>
      <c r="O52" s="610"/>
      <c r="P52" s="610"/>
      <c r="Q52" s="598"/>
      <c r="R52" s="611"/>
    </row>
    <row r="53" spans="1:18" ht="14.45" customHeight="1" x14ac:dyDescent="0.2">
      <c r="A53" s="592" t="s">
        <v>1661</v>
      </c>
      <c r="B53" s="593" t="s">
        <v>1662</v>
      </c>
      <c r="C53" s="593" t="s">
        <v>548</v>
      </c>
      <c r="D53" s="593" t="s">
        <v>1638</v>
      </c>
      <c r="E53" s="593" t="s">
        <v>1649</v>
      </c>
      <c r="F53" s="593" t="s">
        <v>1650</v>
      </c>
      <c r="G53" s="610">
        <v>218</v>
      </c>
      <c r="H53" s="610">
        <v>71504</v>
      </c>
      <c r="I53" s="593">
        <v>1.0283018867924529</v>
      </c>
      <c r="J53" s="593">
        <v>328</v>
      </c>
      <c r="K53" s="610">
        <v>212</v>
      </c>
      <c r="L53" s="610">
        <v>69536</v>
      </c>
      <c r="M53" s="593">
        <v>1</v>
      </c>
      <c r="N53" s="593">
        <v>328</v>
      </c>
      <c r="O53" s="610">
        <v>206</v>
      </c>
      <c r="P53" s="610">
        <v>67774</v>
      </c>
      <c r="Q53" s="598">
        <v>0.97466060745513117</v>
      </c>
      <c r="R53" s="611">
        <v>329</v>
      </c>
    </row>
    <row r="54" spans="1:18" ht="14.45" customHeight="1" x14ac:dyDescent="0.2">
      <c r="A54" s="592" t="s">
        <v>1661</v>
      </c>
      <c r="B54" s="593" t="s">
        <v>1662</v>
      </c>
      <c r="C54" s="593" t="s">
        <v>548</v>
      </c>
      <c r="D54" s="593" t="s">
        <v>1638</v>
      </c>
      <c r="E54" s="593" t="s">
        <v>1651</v>
      </c>
      <c r="F54" s="593" t="s">
        <v>1652</v>
      </c>
      <c r="G54" s="610">
        <v>217</v>
      </c>
      <c r="H54" s="610">
        <v>48825</v>
      </c>
      <c r="I54" s="593">
        <v>1.0219352408062456</v>
      </c>
      <c r="J54" s="593">
        <v>225</v>
      </c>
      <c r="K54" s="610">
        <v>212</v>
      </c>
      <c r="L54" s="610">
        <v>47777</v>
      </c>
      <c r="M54" s="593">
        <v>1</v>
      </c>
      <c r="N54" s="593">
        <v>225.36320754716982</v>
      </c>
      <c r="O54" s="610">
        <v>206</v>
      </c>
      <c r="P54" s="610">
        <v>46762</v>
      </c>
      <c r="Q54" s="598">
        <v>0.97875546811227154</v>
      </c>
      <c r="R54" s="611">
        <v>227</v>
      </c>
    </row>
    <row r="55" spans="1:18" ht="14.45" customHeight="1" x14ac:dyDescent="0.2">
      <c r="A55" s="592" t="s">
        <v>1661</v>
      </c>
      <c r="B55" s="593" t="s">
        <v>1662</v>
      </c>
      <c r="C55" s="593" t="s">
        <v>548</v>
      </c>
      <c r="D55" s="593" t="s">
        <v>1638</v>
      </c>
      <c r="E55" s="593" t="s">
        <v>1655</v>
      </c>
      <c r="F55" s="593" t="s">
        <v>1656</v>
      </c>
      <c r="G55" s="610">
        <v>218</v>
      </c>
      <c r="H55" s="610">
        <v>104640</v>
      </c>
      <c r="I55" s="593">
        <v>1.0283018867924529</v>
      </c>
      <c r="J55" s="593">
        <v>480</v>
      </c>
      <c r="K55" s="610">
        <v>212</v>
      </c>
      <c r="L55" s="610">
        <v>101760</v>
      </c>
      <c r="M55" s="593">
        <v>1</v>
      </c>
      <c r="N55" s="593">
        <v>480</v>
      </c>
      <c r="O55" s="610">
        <v>206</v>
      </c>
      <c r="P55" s="610">
        <v>99086</v>
      </c>
      <c r="Q55" s="598">
        <v>0.97372248427672958</v>
      </c>
      <c r="R55" s="611">
        <v>481</v>
      </c>
    </row>
    <row r="56" spans="1:18" ht="14.45" customHeight="1" thickBot="1" x14ac:dyDescent="0.25">
      <c r="A56" s="600" t="s">
        <v>1661</v>
      </c>
      <c r="B56" s="601" t="s">
        <v>1662</v>
      </c>
      <c r="C56" s="601" t="s">
        <v>548</v>
      </c>
      <c r="D56" s="601" t="s">
        <v>1638</v>
      </c>
      <c r="E56" s="601" t="s">
        <v>1705</v>
      </c>
      <c r="F56" s="601" t="s">
        <v>1706</v>
      </c>
      <c r="G56" s="612">
        <v>410</v>
      </c>
      <c r="H56" s="612">
        <v>24190</v>
      </c>
      <c r="I56" s="601">
        <v>1.0394912122384083</v>
      </c>
      <c r="J56" s="601">
        <v>59</v>
      </c>
      <c r="K56" s="612">
        <v>392</v>
      </c>
      <c r="L56" s="612">
        <v>23271</v>
      </c>
      <c r="M56" s="601">
        <v>1</v>
      </c>
      <c r="N56" s="601">
        <v>59.364795918367349</v>
      </c>
      <c r="O56" s="612">
        <v>360</v>
      </c>
      <c r="P56" s="612">
        <v>21960</v>
      </c>
      <c r="Q56" s="606">
        <v>0.94366378754673197</v>
      </c>
      <c r="R56" s="613">
        <v>61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45EED85-8338-4E21-9C2D-935CEA9BAF5B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1721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57846</v>
      </c>
      <c r="I3" s="103">
        <f t="shared" si="0"/>
        <v>14874655.26</v>
      </c>
      <c r="J3" s="74"/>
      <c r="K3" s="74"/>
      <c r="L3" s="103">
        <f t="shared" si="0"/>
        <v>57480</v>
      </c>
      <c r="M3" s="103">
        <f t="shared" si="0"/>
        <v>14661211.65</v>
      </c>
      <c r="N3" s="74"/>
      <c r="O3" s="74"/>
      <c r="P3" s="103">
        <f t="shared" si="0"/>
        <v>53527</v>
      </c>
      <c r="Q3" s="103">
        <f t="shared" si="0"/>
        <v>13664235</v>
      </c>
      <c r="R3" s="75">
        <f>IF(M3=0,0,Q3/M3)</f>
        <v>0.93199902751557373</v>
      </c>
      <c r="S3" s="104">
        <f>IF(P3=0,0,Q3/P3)</f>
        <v>255.27743008201469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5" customHeight="1" x14ac:dyDescent="0.2">
      <c r="A6" s="585" t="s">
        <v>1636</v>
      </c>
      <c r="B6" s="586" t="s">
        <v>1637</v>
      </c>
      <c r="C6" s="586" t="s">
        <v>1627</v>
      </c>
      <c r="D6" s="586" t="s">
        <v>1628</v>
      </c>
      <c r="E6" s="586" t="s">
        <v>1638</v>
      </c>
      <c r="F6" s="586" t="s">
        <v>1641</v>
      </c>
      <c r="G6" s="586" t="s">
        <v>1642</v>
      </c>
      <c r="H6" s="116"/>
      <c r="I6" s="116"/>
      <c r="J6" s="586"/>
      <c r="K6" s="586"/>
      <c r="L6" s="116">
        <v>0</v>
      </c>
      <c r="M6" s="116">
        <v>0</v>
      </c>
      <c r="N6" s="586"/>
      <c r="O6" s="586"/>
      <c r="P6" s="116"/>
      <c r="Q6" s="116"/>
      <c r="R6" s="591"/>
      <c r="S6" s="609"/>
    </row>
    <row r="7" spans="1:19" ht="14.45" customHeight="1" x14ac:dyDescent="0.2">
      <c r="A7" s="592" t="s">
        <v>1636</v>
      </c>
      <c r="B7" s="593" t="s">
        <v>1637</v>
      </c>
      <c r="C7" s="593" t="s">
        <v>1627</v>
      </c>
      <c r="D7" s="593" t="s">
        <v>1628</v>
      </c>
      <c r="E7" s="593" t="s">
        <v>1638</v>
      </c>
      <c r="F7" s="593" t="s">
        <v>1645</v>
      </c>
      <c r="G7" s="593" t="s">
        <v>1646</v>
      </c>
      <c r="H7" s="610">
        <v>118</v>
      </c>
      <c r="I7" s="610">
        <v>4366</v>
      </c>
      <c r="J7" s="593">
        <v>1.0350877192982457</v>
      </c>
      <c r="K7" s="593">
        <v>37</v>
      </c>
      <c r="L7" s="610">
        <v>114</v>
      </c>
      <c r="M7" s="610">
        <v>4218</v>
      </c>
      <c r="N7" s="593">
        <v>1</v>
      </c>
      <c r="O7" s="593">
        <v>37</v>
      </c>
      <c r="P7" s="610">
        <v>104</v>
      </c>
      <c r="Q7" s="610">
        <v>3952</v>
      </c>
      <c r="R7" s="598">
        <v>0.93693693693693691</v>
      </c>
      <c r="S7" s="611">
        <v>38</v>
      </c>
    </row>
    <row r="8" spans="1:19" ht="14.45" customHeight="1" x14ac:dyDescent="0.2">
      <c r="A8" s="592" t="s">
        <v>1636</v>
      </c>
      <c r="B8" s="593" t="s">
        <v>1637</v>
      </c>
      <c r="C8" s="593" t="s">
        <v>1627</v>
      </c>
      <c r="D8" s="593" t="s">
        <v>1628</v>
      </c>
      <c r="E8" s="593" t="s">
        <v>1638</v>
      </c>
      <c r="F8" s="593" t="s">
        <v>1647</v>
      </c>
      <c r="G8" s="593" t="s">
        <v>1648</v>
      </c>
      <c r="H8" s="610">
        <v>219</v>
      </c>
      <c r="I8" s="610">
        <v>9855</v>
      </c>
      <c r="J8" s="593">
        <v>1.2166666666666666</v>
      </c>
      <c r="K8" s="593">
        <v>45</v>
      </c>
      <c r="L8" s="610">
        <v>180</v>
      </c>
      <c r="M8" s="610">
        <v>8100</v>
      </c>
      <c r="N8" s="593">
        <v>1</v>
      </c>
      <c r="O8" s="593">
        <v>45</v>
      </c>
      <c r="P8" s="610">
        <v>159</v>
      </c>
      <c r="Q8" s="610">
        <v>7155</v>
      </c>
      <c r="R8" s="598">
        <v>0.8833333333333333</v>
      </c>
      <c r="S8" s="611">
        <v>45</v>
      </c>
    </row>
    <row r="9" spans="1:19" ht="14.45" customHeight="1" x14ac:dyDescent="0.2">
      <c r="A9" s="592" t="s">
        <v>1636</v>
      </c>
      <c r="B9" s="593" t="s">
        <v>1637</v>
      </c>
      <c r="C9" s="593" t="s">
        <v>1627</v>
      </c>
      <c r="D9" s="593" t="s">
        <v>1628</v>
      </c>
      <c r="E9" s="593" t="s">
        <v>1638</v>
      </c>
      <c r="F9" s="593" t="s">
        <v>1649</v>
      </c>
      <c r="G9" s="593" t="s">
        <v>1650</v>
      </c>
      <c r="H9" s="610"/>
      <c r="I9" s="610"/>
      <c r="J9" s="593"/>
      <c r="K9" s="593"/>
      <c r="L9" s="610">
        <v>0</v>
      </c>
      <c r="M9" s="610">
        <v>0</v>
      </c>
      <c r="N9" s="593"/>
      <c r="O9" s="593"/>
      <c r="P9" s="610"/>
      <c r="Q9" s="610"/>
      <c r="R9" s="598"/>
      <c r="S9" s="611"/>
    </row>
    <row r="10" spans="1:19" ht="14.45" customHeight="1" x14ac:dyDescent="0.2">
      <c r="A10" s="592" t="s">
        <v>1636</v>
      </c>
      <c r="B10" s="593" t="s">
        <v>1637</v>
      </c>
      <c r="C10" s="593" t="s">
        <v>1627</v>
      </c>
      <c r="D10" s="593" t="s">
        <v>1628</v>
      </c>
      <c r="E10" s="593" t="s">
        <v>1638</v>
      </c>
      <c r="F10" s="593" t="s">
        <v>1651</v>
      </c>
      <c r="G10" s="593" t="s">
        <v>1652</v>
      </c>
      <c r="H10" s="610"/>
      <c r="I10" s="610"/>
      <c r="J10" s="593"/>
      <c r="K10" s="593"/>
      <c r="L10" s="610">
        <v>0</v>
      </c>
      <c r="M10" s="610">
        <v>0</v>
      </c>
      <c r="N10" s="593"/>
      <c r="O10" s="593"/>
      <c r="P10" s="610"/>
      <c r="Q10" s="610"/>
      <c r="R10" s="598"/>
      <c r="S10" s="611"/>
    </row>
    <row r="11" spans="1:19" ht="14.45" customHeight="1" x14ac:dyDescent="0.2">
      <c r="A11" s="592" t="s">
        <v>1636</v>
      </c>
      <c r="B11" s="593" t="s">
        <v>1637</v>
      </c>
      <c r="C11" s="593" t="s">
        <v>1627</v>
      </c>
      <c r="D11" s="593" t="s">
        <v>1628</v>
      </c>
      <c r="E11" s="593" t="s">
        <v>1638</v>
      </c>
      <c r="F11" s="593" t="s">
        <v>1655</v>
      </c>
      <c r="G11" s="593" t="s">
        <v>1656</v>
      </c>
      <c r="H11" s="610"/>
      <c r="I11" s="610"/>
      <c r="J11" s="593"/>
      <c r="K11" s="593"/>
      <c r="L11" s="610">
        <v>0</v>
      </c>
      <c r="M11" s="610">
        <v>0</v>
      </c>
      <c r="N11" s="593"/>
      <c r="O11" s="593"/>
      <c r="P11" s="610"/>
      <c r="Q11" s="610"/>
      <c r="R11" s="598"/>
      <c r="S11" s="611"/>
    </row>
    <row r="12" spans="1:19" ht="14.45" customHeight="1" x14ac:dyDescent="0.2">
      <c r="A12" s="592" t="s">
        <v>1636</v>
      </c>
      <c r="B12" s="593" t="s">
        <v>1637</v>
      </c>
      <c r="C12" s="593" t="s">
        <v>1627</v>
      </c>
      <c r="D12" s="593" t="s">
        <v>629</v>
      </c>
      <c r="E12" s="593" t="s">
        <v>1638</v>
      </c>
      <c r="F12" s="593" t="s">
        <v>1639</v>
      </c>
      <c r="G12" s="593" t="s">
        <v>1640</v>
      </c>
      <c r="H12" s="610">
        <v>6</v>
      </c>
      <c r="I12" s="610">
        <v>222</v>
      </c>
      <c r="J12" s="593">
        <v>1.5</v>
      </c>
      <c r="K12" s="593">
        <v>37</v>
      </c>
      <c r="L12" s="610">
        <v>4</v>
      </c>
      <c r="M12" s="610">
        <v>148</v>
      </c>
      <c r="N12" s="593">
        <v>1</v>
      </c>
      <c r="O12" s="593">
        <v>37</v>
      </c>
      <c r="P12" s="610">
        <v>1</v>
      </c>
      <c r="Q12" s="610">
        <v>38</v>
      </c>
      <c r="R12" s="598">
        <v>0.25675675675675674</v>
      </c>
      <c r="S12" s="611">
        <v>38</v>
      </c>
    </row>
    <row r="13" spans="1:19" ht="14.45" customHeight="1" x14ac:dyDescent="0.2">
      <c r="A13" s="592" t="s">
        <v>1636</v>
      </c>
      <c r="B13" s="593" t="s">
        <v>1637</v>
      </c>
      <c r="C13" s="593" t="s">
        <v>1627</v>
      </c>
      <c r="D13" s="593" t="s">
        <v>629</v>
      </c>
      <c r="E13" s="593" t="s">
        <v>1638</v>
      </c>
      <c r="F13" s="593" t="s">
        <v>1643</v>
      </c>
      <c r="G13" s="593" t="s">
        <v>1644</v>
      </c>
      <c r="H13" s="610">
        <v>9</v>
      </c>
      <c r="I13" s="610">
        <v>300.00000000000006</v>
      </c>
      <c r="J13" s="593">
        <v>1.2857326533236191</v>
      </c>
      <c r="K13" s="593">
        <v>33.333333333333343</v>
      </c>
      <c r="L13" s="610">
        <v>7</v>
      </c>
      <c r="M13" s="610">
        <v>233.33</v>
      </c>
      <c r="N13" s="593">
        <v>1</v>
      </c>
      <c r="O13" s="593">
        <v>33.332857142857144</v>
      </c>
      <c r="P13" s="610"/>
      <c r="Q13" s="610"/>
      <c r="R13" s="598"/>
      <c r="S13" s="611"/>
    </row>
    <row r="14" spans="1:19" ht="14.45" customHeight="1" x14ac:dyDescent="0.2">
      <c r="A14" s="592" t="s">
        <v>1636</v>
      </c>
      <c r="B14" s="593" t="s">
        <v>1637</v>
      </c>
      <c r="C14" s="593" t="s">
        <v>1627</v>
      </c>
      <c r="D14" s="593" t="s">
        <v>629</v>
      </c>
      <c r="E14" s="593" t="s">
        <v>1638</v>
      </c>
      <c r="F14" s="593" t="s">
        <v>1653</v>
      </c>
      <c r="G14" s="593" t="s">
        <v>1654</v>
      </c>
      <c r="H14" s="610">
        <v>32</v>
      </c>
      <c r="I14" s="610">
        <v>290912</v>
      </c>
      <c r="J14" s="593">
        <v>2.460185373114133</v>
      </c>
      <c r="K14" s="593">
        <v>9091</v>
      </c>
      <c r="L14" s="610">
        <v>13</v>
      </c>
      <c r="M14" s="610">
        <v>118248</v>
      </c>
      <c r="N14" s="593">
        <v>1</v>
      </c>
      <c r="O14" s="593">
        <v>9096</v>
      </c>
      <c r="P14" s="610"/>
      <c r="Q14" s="610"/>
      <c r="R14" s="598"/>
      <c r="S14" s="611"/>
    </row>
    <row r="15" spans="1:19" ht="14.45" customHeight="1" x14ac:dyDescent="0.2">
      <c r="A15" s="592" t="s">
        <v>1636</v>
      </c>
      <c r="B15" s="593" t="s">
        <v>1637</v>
      </c>
      <c r="C15" s="593" t="s">
        <v>1627</v>
      </c>
      <c r="D15" s="593" t="s">
        <v>629</v>
      </c>
      <c r="E15" s="593" t="s">
        <v>1638</v>
      </c>
      <c r="F15" s="593" t="s">
        <v>1659</v>
      </c>
      <c r="G15" s="593" t="s">
        <v>1660</v>
      </c>
      <c r="H15" s="610">
        <v>9</v>
      </c>
      <c r="I15" s="610">
        <v>1593</v>
      </c>
      <c r="J15" s="593">
        <v>0.9943820224719101</v>
      </c>
      <c r="K15" s="593">
        <v>177</v>
      </c>
      <c r="L15" s="610">
        <v>9</v>
      </c>
      <c r="M15" s="610">
        <v>1602</v>
      </c>
      <c r="N15" s="593">
        <v>1</v>
      </c>
      <c r="O15" s="593">
        <v>178</v>
      </c>
      <c r="P15" s="610"/>
      <c r="Q15" s="610"/>
      <c r="R15" s="598"/>
      <c r="S15" s="611"/>
    </row>
    <row r="16" spans="1:19" ht="14.45" customHeight="1" x14ac:dyDescent="0.2">
      <c r="A16" s="592" t="s">
        <v>1636</v>
      </c>
      <c r="B16" s="593" t="s">
        <v>1637</v>
      </c>
      <c r="C16" s="593" t="s">
        <v>1627</v>
      </c>
      <c r="D16" s="593" t="s">
        <v>630</v>
      </c>
      <c r="E16" s="593" t="s">
        <v>1638</v>
      </c>
      <c r="F16" s="593" t="s">
        <v>1639</v>
      </c>
      <c r="G16" s="593" t="s">
        <v>1640</v>
      </c>
      <c r="H16" s="610">
        <v>20</v>
      </c>
      <c r="I16" s="610">
        <v>740</v>
      </c>
      <c r="J16" s="593">
        <v>1.4285714285714286</v>
      </c>
      <c r="K16" s="593">
        <v>37</v>
      </c>
      <c r="L16" s="610">
        <v>14</v>
      </c>
      <c r="M16" s="610">
        <v>518</v>
      </c>
      <c r="N16" s="593">
        <v>1</v>
      </c>
      <c r="O16" s="593">
        <v>37</v>
      </c>
      <c r="P16" s="610">
        <v>25</v>
      </c>
      <c r="Q16" s="610">
        <v>950</v>
      </c>
      <c r="R16" s="598">
        <v>1.8339768339768341</v>
      </c>
      <c r="S16" s="611">
        <v>38</v>
      </c>
    </row>
    <row r="17" spans="1:19" ht="14.45" customHeight="1" x14ac:dyDescent="0.2">
      <c r="A17" s="592" t="s">
        <v>1636</v>
      </c>
      <c r="B17" s="593" t="s">
        <v>1637</v>
      </c>
      <c r="C17" s="593" t="s">
        <v>1627</v>
      </c>
      <c r="D17" s="593" t="s">
        <v>630</v>
      </c>
      <c r="E17" s="593" t="s">
        <v>1638</v>
      </c>
      <c r="F17" s="593" t="s">
        <v>1643</v>
      </c>
      <c r="G17" s="593" t="s">
        <v>1644</v>
      </c>
      <c r="H17" s="610">
        <v>1</v>
      </c>
      <c r="I17" s="610">
        <v>33.33</v>
      </c>
      <c r="J17" s="593"/>
      <c r="K17" s="593">
        <v>33.33</v>
      </c>
      <c r="L17" s="610"/>
      <c r="M17" s="610"/>
      <c r="N17" s="593"/>
      <c r="O17" s="593"/>
      <c r="P17" s="610">
        <v>3</v>
      </c>
      <c r="Q17" s="610">
        <v>100</v>
      </c>
      <c r="R17" s="598"/>
      <c r="S17" s="611">
        <v>33.333333333333336</v>
      </c>
    </row>
    <row r="18" spans="1:19" ht="14.45" customHeight="1" x14ac:dyDescent="0.2">
      <c r="A18" s="592" t="s">
        <v>1636</v>
      </c>
      <c r="B18" s="593" t="s">
        <v>1637</v>
      </c>
      <c r="C18" s="593" t="s">
        <v>1627</v>
      </c>
      <c r="D18" s="593" t="s">
        <v>630</v>
      </c>
      <c r="E18" s="593" t="s">
        <v>1638</v>
      </c>
      <c r="F18" s="593" t="s">
        <v>1653</v>
      </c>
      <c r="G18" s="593" t="s">
        <v>1654</v>
      </c>
      <c r="H18" s="610">
        <v>1</v>
      </c>
      <c r="I18" s="610">
        <v>9091</v>
      </c>
      <c r="J18" s="593">
        <v>9.0859118893419688E-2</v>
      </c>
      <c r="K18" s="593">
        <v>9091</v>
      </c>
      <c r="L18" s="610">
        <v>11</v>
      </c>
      <c r="M18" s="610">
        <v>100056</v>
      </c>
      <c r="N18" s="593">
        <v>1</v>
      </c>
      <c r="O18" s="593">
        <v>9096</v>
      </c>
      <c r="P18" s="610">
        <v>7</v>
      </c>
      <c r="Q18" s="610">
        <v>63798</v>
      </c>
      <c r="R18" s="598">
        <v>0.63762293115855118</v>
      </c>
      <c r="S18" s="611">
        <v>9114</v>
      </c>
    </row>
    <row r="19" spans="1:19" ht="14.45" customHeight="1" x14ac:dyDescent="0.2">
      <c r="A19" s="592" t="s">
        <v>1636</v>
      </c>
      <c r="B19" s="593" t="s">
        <v>1637</v>
      </c>
      <c r="C19" s="593" t="s">
        <v>1627</v>
      </c>
      <c r="D19" s="593" t="s">
        <v>630</v>
      </c>
      <c r="E19" s="593" t="s">
        <v>1638</v>
      </c>
      <c r="F19" s="593" t="s">
        <v>1657</v>
      </c>
      <c r="G19" s="593" t="s">
        <v>1658</v>
      </c>
      <c r="H19" s="610"/>
      <c r="I19" s="610"/>
      <c r="J19" s="593"/>
      <c r="K19" s="593"/>
      <c r="L19" s="610"/>
      <c r="M19" s="610"/>
      <c r="N19" s="593"/>
      <c r="O19" s="593"/>
      <c r="P19" s="610">
        <v>1</v>
      </c>
      <c r="Q19" s="610">
        <v>358</v>
      </c>
      <c r="R19" s="598"/>
      <c r="S19" s="611">
        <v>358</v>
      </c>
    </row>
    <row r="20" spans="1:19" ht="14.45" customHeight="1" x14ac:dyDescent="0.2">
      <c r="A20" s="592" t="s">
        <v>1636</v>
      </c>
      <c r="B20" s="593" t="s">
        <v>1637</v>
      </c>
      <c r="C20" s="593" t="s">
        <v>1627</v>
      </c>
      <c r="D20" s="593" t="s">
        <v>630</v>
      </c>
      <c r="E20" s="593" t="s">
        <v>1638</v>
      </c>
      <c r="F20" s="593" t="s">
        <v>1659</v>
      </c>
      <c r="G20" s="593" t="s">
        <v>1660</v>
      </c>
      <c r="H20" s="610">
        <v>1</v>
      </c>
      <c r="I20" s="610">
        <v>177</v>
      </c>
      <c r="J20" s="593">
        <v>0.19887640449438201</v>
      </c>
      <c r="K20" s="593">
        <v>177</v>
      </c>
      <c r="L20" s="610">
        <v>5</v>
      </c>
      <c r="M20" s="610">
        <v>890</v>
      </c>
      <c r="N20" s="593">
        <v>1</v>
      </c>
      <c r="O20" s="593">
        <v>178</v>
      </c>
      <c r="P20" s="610">
        <v>2</v>
      </c>
      <c r="Q20" s="610">
        <v>358</v>
      </c>
      <c r="R20" s="598">
        <v>0.40224719101123596</v>
      </c>
      <c r="S20" s="611">
        <v>179</v>
      </c>
    </row>
    <row r="21" spans="1:19" ht="14.45" customHeight="1" x14ac:dyDescent="0.2">
      <c r="A21" s="592" t="s">
        <v>1636</v>
      </c>
      <c r="B21" s="593" t="s">
        <v>1637</v>
      </c>
      <c r="C21" s="593" t="s">
        <v>1627</v>
      </c>
      <c r="D21" s="593" t="s">
        <v>1632</v>
      </c>
      <c r="E21" s="593" t="s">
        <v>1638</v>
      </c>
      <c r="F21" s="593" t="s">
        <v>1639</v>
      </c>
      <c r="G21" s="593" t="s">
        <v>1640</v>
      </c>
      <c r="H21" s="610"/>
      <c r="I21" s="610"/>
      <c r="J21" s="593"/>
      <c r="K21" s="593"/>
      <c r="L21" s="610">
        <v>1</v>
      </c>
      <c r="M21" s="610">
        <v>37</v>
      </c>
      <c r="N21" s="593">
        <v>1</v>
      </c>
      <c r="O21" s="593">
        <v>37</v>
      </c>
      <c r="P21" s="610"/>
      <c r="Q21" s="610"/>
      <c r="R21" s="598"/>
      <c r="S21" s="611"/>
    </row>
    <row r="22" spans="1:19" ht="14.45" customHeight="1" x14ac:dyDescent="0.2">
      <c r="A22" s="592" t="s">
        <v>1636</v>
      </c>
      <c r="B22" s="593" t="s">
        <v>1637</v>
      </c>
      <c r="C22" s="593" t="s">
        <v>1627</v>
      </c>
      <c r="D22" s="593" t="s">
        <v>632</v>
      </c>
      <c r="E22" s="593" t="s">
        <v>1638</v>
      </c>
      <c r="F22" s="593" t="s">
        <v>1639</v>
      </c>
      <c r="G22" s="593" t="s">
        <v>1640</v>
      </c>
      <c r="H22" s="610">
        <v>7</v>
      </c>
      <c r="I22" s="610">
        <v>259</v>
      </c>
      <c r="J22" s="593">
        <v>0.4375</v>
      </c>
      <c r="K22" s="593">
        <v>37</v>
      </c>
      <c r="L22" s="610">
        <v>16</v>
      </c>
      <c r="M22" s="610">
        <v>592</v>
      </c>
      <c r="N22" s="593">
        <v>1</v>
      </c>
      <c r="O22" s="593">
        <v>37</v>
      </c>
      <c r="P22" s="610">
        <v>15</v>
      </c>
      <c r="Q22" s="610">
        <v>570</v>
      </c>
      <c r="R22" s="598">
        <v>0.96283783783783783</v>
      </c>
      <c r="S22" s="611">
        <v>38</v>
      </c>
    </row>
    <row r="23" spans="1:19" ht="14.45" customHeight="1" x14ac:dyDescent="0.2">
      <c r="A23" s="592" t="s">
        <v>1636</v>
      </c>
      <c r="B23" s="593" t="s">
        <v>1637</v>
      </c>
      <c r="C23" s="593" t="s">
        <v>1627</v>
      </c>
      <c r="D23" s="593" t="s">
        <v>632</v>
      </c>
      <c r="E23" s="593" t="s">
        <v>1638</v>
      </c>
      <c r="F23" s="593" t="s">
        <v>1643</v>
      </c>
      <c r="G23" s="593" t="s">
        <v>1644</v>
      </c>
      <c r="H23" s="610"/>
      <c r="I23" s="610"/>
      <c r="J23" s="593"/>
      <c r="K23" s="593"/>
      <c r="L23" s="610">
        <v>1</v>
      </c>
      <c r="M23" s="610">
        <v>33.33</v>
      </c>
      <c r="N23" s="593">
        <v>1</v>
      </c>
      <c r="O23" s="593">
        <v>33.33</v>
      </c>
      <c r="P23" s="610"/>
      <c r="Q23" s="610"/>
      <c r="R23" s="598"/>
      <c r="S23" s="611"/>
    </row>
    <row r="24" spans="1:19" ht="14.45" customHeight="1" x14ac:dyDescent="0.2">
      <c r="A24" s="592" t="s">
        <v>1636</v>
      </c>
      <c r="B24" s="593" t="s">
        <v>1637</v>
      </c>
      <c r="C24" s="593" t="s">
        <v>1627</v>
      </c>
      <c r="D24" s="593" t="s">
        <v>632</v>
      </c>
      <c r="E24" s="593" t="s">
        <v>1638</v>
      </c>
      <c r="F24" s="593" t="s">
        <v>1659</v>
      </c>
      <c r="G24" s="593" t="s">
        <v>1660</v>
      </c>
      <c r="H24" s="610"/>
      <c r="I24" s="610"/>
      <c r="J24" s="593"/>
      <c r="K24" s="593"/>
      <c r="L24" s="610">
        <v>1</v>
      </c>
      <c r="M24" s="610">
        <v>178</v>
      </c>
      <c r="N24" s="593">
        <v>1</v>
      </c>
      <c r="O24" s="593">
        <v>178</v>
      </c>
      <c r="P24" s="610"/>
      <c r="Q24" s="610"/>
      <c r="R24" s="598"/>
      <c r="S24" s="611"/>
    </row>
    <row r="25" spans="1:19" ht="14.45" customHeight="1" x14ac:dyDescent="0.2">
      <c r="A25" s="592" t="s">
        <v>1636</v>
      </c>
      <c r="B25" s="593" t="s">
        <v>1637</v>
      </c>
      <c r="C25" s="593" t="s">
        <v>1627</v>
      </c>
      <c r="D25" s="593" t="s">
        <v>634</v>
      </c>
      <c r="E25" s="593" t="s">
        <v>1638</v>
      </c>
      <c r="F25" s="593" t="s">
        <v>1639</v>
      </c>
      <c r="G25" s="593" t="s">
        <v>1640</v>
      </c>
      <c r="H25" s="610">
        <v>42</v>
      </c>
      <c r="I25" s="610">
        <v>1554</v>
      </c>
      <c r="J25" s="593">
        <v>1.2</v>
      </c>
      <c r="K25" s="593">
        <v>37</v>
      </c>
      <c r="L25" s="610">
        <v>35</v>
      </c>
      <c r="M25" s="610">
        <v>1295</v>
      </c>
      <c r="N25" s="593">
        <v>1</v>
      </c>
      <c r="O25" s="593">
        <v>37</v>
      </c>
      <c r="P25" s="610">
        <v>31</v>
      </c>
      <c r="Q25" s="610">
        <v>1178</v>
      </c>
      <c r="R25" s="598">
        <v>0.90965250965250966</v>
      </c>
      <c r="S25" s="611">
        <v>38</v>
      </c>
    </row>
    <row r="26" spans="1:19" ht="14.45" customHeight="1" x14ac:dyDescent="0.2">
      <c r="A26" s="592" t="s">
        <v>1636</v>
      </c>
      <c r="B26" s="593" t="s">
        <v>1637</v>
      </c>
      <c r="C26" s="593" t="s">
        <v>1627</v>
      </c>
      <c r="D26" s="593" t="s">
        <v>635</v>
      </c>
      <c r="E26" s="593" t="s">
        <v>1638</v>
      </c>
      <c r="F26" s="593" t="s">
        <v>1639</v>
      </c>
      <c r="G26" s="593" t="s">
        <v>1640</v>
      </c>
      <c r="H26" s="610">
        <v>36</v>
      </c>
      <c r="I26" s="610">
        <v>1332</v>
      </c>
      <c r="J26" s="593">
        <v>1</v>
      </c>
      <c r="K26" s="593">
        <v>37</v>
      </c>
      <c r="L26" s="610">
        <v>36</v>
      </c>
      <c r="M26" s="610">
        <v>1332</v>
      </c>
      <c r="N26" s="593">
        <v>1</v>
      </c>
      <c r="O26" s="593">
        <v>37</v>
      </c>
      <c r="P26" s="610">
        <v>46</v>
      </c>
      <c r="Q26" s="610">
        <v>1748</v>
      </c>
      <c r="R26" s="598">
        <v>1.3123123123123124</v>
      </c>
      <c r="S26" s="611">
        <v>38</v>
      </c>
    </row>
    <row r="27" spans="1:19" ht="14.45" customHeight="1" x14ac:dyDescent="0.2">
      <c r="A27" s="592" t="s">
        <v>1636</v>
      </c>
      <c r="B27" s="593" t="s">
        <v>1637</v>
      </c>
      <c r="C27" s="593" t="s">
        <v>1627</v>
      </c>
      <c r="D27" s="593" t="s">
        <v>635</v>
      </c>
      <c r="E27" s="593" t="s">
        <v>1638</v>
      </c>
      <c r="F27" s="593" t="s">
        <v>1643</v>
      </c>
      <c r="G27" s="593" t="s">
        <v>1644</v>
      </c>
      <c r="H27" s="610">
        <v>26</v>
      </c>
      <c r="I27" s="610">
        <v>866.67</v>
      </c>
      <c r="J27" s="593">
        <v>1.3684335180711478</v>
      </c>
      <c r="K27" s="593">
        <v>33.333461538461535</v>
      </c>
      <c r="L27" s="610">
        <v>19</v>
      </c>
      <c r="M27" s="610">
        <v>633.32999999999993</v>
      </c>
      <c r="N27" s="593">
        <v>1</v>
      </c>
      <c r="O27" s="593">
        <v>33.333157894736836</v>
      </c>
      <c r="P27" s="610">
        <v>36</v>
      </c>
      <c r="Q27" s="610">
        <v>1200</v>
      </c>
      <c r="R27" s="598">
        <v>1.8947468144569184</v>
      </c>
      <c r="S27" s="611">
        <v>33.333333333333336</v>
      </c>
    </row>
    <row r="28" spans="1:19" ht="14.45" customHeight="1" x14ac:dyDescent="0.2">
      <c r="A28" s="592" t="s">
        <v>1636</v>
      </c>
      <c r="B28" s="593" t="s">
        <v>1637</v>
      </c>
      <c r="C28" s="593" t="s">
        <v>1627</v>
      </c>
      <c r="D28" s="593" t="s">
        <v>635</v>
      </c>
      <c r="E28" s="593" t="s">
        <v>1638</v>
      </c>
      <c r="F28" s="593" t="s">
        <v>1653</v>
      </c>
      <c r="G28" s="593" t="s">
        <v>1654</v>
      </c>
      <c r="H28" s="610">
        <v>57</v>
      </c>
      <c r="I28" s="610">
        <v>518187</v>
      </c>
      <c r="J28" s="593">
        <v>0.94951780802840924</v>
      </c>
      <c r="K28" s="593">
        <v>9091</v>
      </c>
      <c r="L28" s="610">
        <v>60</v>
      </c>
      <c r="M28" s="610">
        <v>545737</v>
      </c>
      <c r="N28" s="593">
        <v>1</v>
      </c>
      <c r="O28" s="593">
        <v>9095.6166666666668</v>
      </c>
      <c r="P28" s="610">
        <v>56</v>
      </c>
      <c r="Q28" s="610">
        <v>510384</v>
      </c>
      <c r="R28" s="598">
        <v>0.93521971205910537</v>
      </c>
      <c r="S28" s="611">
        <v>9114</v>
      </c>
    </row>
    <row r="29" spans="1:19" ht="14.45" customHeight="1" x14ac:dyDescent="0.2">
      <c r="A29" s="592" t="s">
        <v>1636</v>
      </c>
      <c r="B29" s="593" t="s">
        <v>1637</v>
      </c>
      <c r="C29" s="593" t="s">
        <v>1627</v>
      </c>
      <c r="D29" s="593" t="s">
        <v>635</v>
      </c>
      <c r="E29" s="593" t="s">
        <v>1638</v>
      </c>
      <c r="F29" s="593" t="s">
        <v>1659</v>
      </c>
      <c r="G29" s="593" t="s">
        <v>1660</v>
      </c>
      <c r="H29" s="610">
        <v>27</v>
      </c>
      <c r="I29" s="610">
        <v>4779</v>
      </c>
      <c r="J29" s="593">
        <v>0.86607466473359918</v>
      </c>
      <c r="K29" s="593">
        <v>177</v>
      </c>
      <c r="L29" s="610">
        <v>31</v>
      </c>
      <c r="M29" s="610">
        <v>5518</v>
      </c>
      <c r="N29" s="593">
        <v>1</v>
      </c>
      <c r="O29" s="593">
        <v>178</v>
      </c>
      <c r="P29" s="610">
        <v>37</v>
      </c>
      <c r="Q29" s="610">
        <v>6623</v>
      </c>
      <c r="R29" s="598">
        <v>1.2002537151141719</v>
      </c>
      <c r="S29" s="611">
        <v>179</v>
      </c>
    </row>
    <row r="30" spans="1:19" ht="14.45" customHeight="1" x14ac:dyDescent="0.2">
      <c r="A30" s="592" t="s">
        <v>1636</v>
      </c>
      <c r="B30" s="593" t="s">
        <v>1637</v>
      </c>
      <c r="C30" s="593" t="s">
        <v>1627</v>
      </c>
      <c r="D30" s="593" t="s">
        <v>1633</v>
      </c>
      <c r="E30" s="593" t="s">
        <v>1638</v>
      </c>
      <c r="F30" s="593" t="s">
        <v>1639</v>
      </c>
      <c r="G30" s="593" t="s">
        <v>1640</v>
      </c>
      <c r="H30" s="610">
        <v>5</v>
      </c>
      <c r="I30" s="610">
        <v>185</v>
      </c>
      <c r="J30" s="593">
        <v>5</v>
      </c>
      <c r="K30" s="593">
        <v>37</v>
      </c>
      <c r="L30" s="610">
        <v>1</v>
      </c>
      <c r="M30" s="610">
        <v>37</v>
      </c>
      <c r="N30" s="593">
        <v>1</v>
      </c>
      <c r="O30" s="593">
        <v>37</v>
      </c>
      <c r="P30" s="610">
        <v>1</v>
      </c>
      <c r="Q30" s="610">
        <v>38</v>
      </c>
      <c r="R30" s="598">
        <v>1.027027027027027</v>
      </c>
      <c r="S30" s="611">
        <v>38</v>
      </c>
    </row>
    <row r="31" spans="1:19" ht="14.45" customHeight="1" x14ac:dyDescent="0.2">
      <c r="A31" s="592" t="s">
        <v>1636</v>
      </c>
      <c r="B31" s="593" t="s">
        <v>1637</v>
      </c>
      <c r="C31" s="593" t="s">
        <v>1627</v>
      </c>
      <c r="D31" s="593" t="s">
        <v>1634</v>
      </c>
      <c r="E31" s="593" t="s">
        <v>1638</v>
      </c>
      <c r="F31" s="593" t="s">
        <v>1639</v>
      </c>
      <c r="G31" s="593" t="s">
        <v>1640</v>
      </c>
      <c r="H31" s="610">
        <v>1</v>
      </c>
      <c r="I31" s="610">
        <v>37</v>
      </c>
      <c r="J31" s="593"/>
      <c r="K31" s="593">
        <v>37</v>
      </c>
      <c r="L31" s="610"/>
      <c r="M31" s="610"/>
      <c r="N31" s="593"/>
      <c r="O31" s="593"/>
      <c r="P31" s="610"/>
      <c r="Q31" s="610"/>
      <c r="R31" s="598"/>
      <c r="S31" s="611"/>
    </row>
    <row r="32" spans="1:19" ht="14.45" customHeight="1" x14ac:dyDescent="0.2">
      <c r="A32" s="592" t="s">
        <v>1636</v>
      </c>
      <c r="B32" s="593" t="s">
        <v>1637</v>
      </c>
      <c r="C32" s="593" t="s">
        <v>1627</v>
      </c>
      <c r="D32" s="593" t="s">
        <v>1634</v>
      </c>
      <c r="E32" s="593" t="s">
        <v>1638</v>
      </c>
      <c r="F32" s="593" t="s">
        <v>1643</v>
      </c>
      <c r="G32" s="593" t="s">
        <v>1644</v>
      </c>
      <c r="H32" s="610">
        <v>8</v>
      </c>
      <c r="I32" s="610">
        <v>266.65999999999997</v>
      </c>
      <c r="J32" s="593">
        <v>4.0003000300030003</v>
      </c>
      <c r="K32" s="593">
        <v>33.332499999999996</v>
      </c>
      <c r="L32" s="610">
        <v>2</v>
      </c>
      <c r="M32" s="610">
        <v>66.66</v>
      </c>
      <c r="N32" s="593">
        <v>1</v>
      </c>
      <c r="O32" s="593">
        <v>33.33</v>
      </c>
      <c r="P32" s="610"/>
      <c r="Q32" s="610"/>
      <c r="R32" s="598"/>
      <c r="S32" s="611"/>
    </row>
    <row r="33" spans="1:19" ht="14.45" customHeight="1" x14ac:dyDescent="0.2">
      <c r="A33" s="592" t="s">
        <v>1636</v>
      </c>
      <c r="B33" s="593" t="s">
        <v>1637</v>
      </c>
      <c r="C33" s="593" t="s">
        <v>1627</v>
      </c>
      <c r="D33" s="593" t="s">
        <v>1634</v>
      </c>
      <c r="E33" s="593" t="s">
        <v>1638</v>
      </c>
      <c r="F33" s="593" t="s">
        <v>1653</v>
      </c>
      <c r="G33" s="593" t="s">
        <v>1654</v>
      </c>
      <c r="H33" s="610">
        <v>17</v>
      </c>
      <c r="I33" s="610">
        <v>154547</v>
      </c>
      <c r="J33" s="593">
        <v>3.3981310466138961</v>
      </c>
      <c r="K33" s="593">
        <v>9091</v>
      </c>
      <c r="L33" s="610">
        <v>5</v>
      </c>
      <c r="M33" s="610">
        <v>45480</v>
      </c>
      <c r="N33" s="593">
        <v>1</v>
      </c>
      <c r="O33" s="593">
        <v>9096</v>
      </c>
      <c r="P33" s="610"/>
      <c r="Q33" s="610"/>
      <c r="R33" s="598"/>
      <c r="S33" s="611"/>
    </row>
    <row r="34" spans="1:19" ht="14.45" customHeight="1" x14ac:dyDescent="0.2">
      <c r="A34" s="592" t="s">
        <v>1636</v>
      </c>
      <c r="B34" s="593" t="s">
        <v>1637</v>
      </c>
      <c r="C34" s="593" t="s">
        <v>1627</v>
      </c>
      <c r="D34" s="593" t="s">
        <v>1634</v>
      </c>
      <c r="E34" s="593" t="s">
        <v>1638</v>
      </c>
      <c r="F34" s="593" t="s">
        <v>1657</v>
      </c>
      <c r="G34" s="593" t="s">
        <v>1658</v>
      </c>
      <c r="H34" s="610">
        <v>3</v>
      </c>
      <c r="I34" s="610">
        <v>1065</v>
      </c>
      <c r="J34" s="593"/>
      <c r="K34" s="593">
        <v>355</v>
      </c>
      <c r="L34" s="610"/>
      <c r="M34" s="610"/>
      <c r="N34" s="593"/>
      <c r="O34" s="593"/>
      <c r="P34" s="610"/>
      <c r="Q34" s="610"/>
      <c r="R34" s="598"/>
      <c r="S34" s="611"/>
    </row>
    <row r="35" spans="1:19" ht="14.45" customHeight="1" x14ac:dyDescent="0.2">
      <c r="A35" s="592" t="s">
        <v>1636</v>
      </c>
      <c r="B35" s="593" t="s">
        <v>1637</v>
      </c>
      <c r="C35" s="593" t="s">
        <v>1627</v>
      </c>
      <c r="D35" s="593" t="s">
        <v>1634</v>
      </c>
      <c r="E35" s="593" t="s">
        <v>1638</v>
      </c>
      <c r="F35" s="593" t="s">
        <v>1659</v>
      </c>
      <c r="G35" s="593" t="s">
        <v>1660</v>
      </c>
      <c r="H35" s="610">
        <v>5</v>
      </c>
      <c r="I35" s="610">
        <v>885</v>
      </c>
      <c r="J35" s="593">
        <v>2.4859550561797752</v>
      </c>
      <c r="K35" s="593">
        <v>177</v>
      </c>
      <c r="L35" s="610">
        <v>2</v>
      </c>
      <c r="M35" s="610">
        <v>356</v>
      </c>
      <c r="N35" s="593">
        <v>1</v>
      </c>
      <c r="O35" s="593">
        <v>178</v>
      </c>
      <c r="P35" s="610"/>
      <c r="Q35" s="610"/>
      <c r="R35" s="598"/>
      <c r="S35" s="611"/>
    </row>
    <row r="36" spans="1:19" ht="14.45" customHeight="1" x14ac:dyDescent="0.2">
      <c r="A36" s="592" t="s">
        <v>1636</v>
      </c>
      <c r="B36" s="593" t="s">
        <v>1637</v>
      </c>
      <c r="C36" s="593" t="s">
        <v>1627</v>
      </c>
      <c r="D36" s="593" t="s">
        <v>631</v>
      </c>
      <c r="E36" s="593" t="s">
        <v>1638</v>
      </c>
      <c r="F36" s="593" t="s">
        <v>1639</v>
      </c>
      <c r="G36" s="593" t="s">
        <v>1640</v>
      </c>
      <c r="H36" s="610"/>
      <c r="I36" s="610"/>
      <c r="J36" s="593"/>
      <c r="K36" s="593"/>
      <c r="L36" s="610">
        <v>10</v>
      </c>
      <c r="M36" s="610">
        <v>370</v>
      </c>
      <c r="N36" s="593">
        <v>1</v>
      </c>
      <c r="O36" s="593">
        <v>37</v>
      </c>
      <c r="P36" s="610">
        <v>11</v>
      </c>
      <c r="Q36" s="610">
        <v>418</v>
      </c>
      <c r="R36" s="598">
        <v>1.1297297297297297</v>
      </c>
      <c r="S36" s="611">
        <v>38</v>
      </c>
    </row>
    <row r="37" spans="1:19" ht="14.45" customHeight="1" x14ac:dyDescent="0.2">
      <c r="A37" s="592" t="s">
        <v>1661</v>
      </c>
      <c r="B37" s="593" t="s">
        <v>1662</v>
      </c>
      <c r="C37" s="593" t="s">
        <v>543</v>
      </c>
      <c r="D37" s="593" t="s">
        <v>1628</v>
      </c>
      <c r="E37" s="593" t="s">
        <v>1638</v>
      </c>
      <c r="F37" s="593" t="s">
        <v>1663</v>
      </c>
      <c r="G37" s="593" t="s">
        <v>1664</v>
      </c>
      <c r="H37" s="610">
        <v>2371</v>
      </c>
      <c r="I37" s="610">
        <v>500281</v>
      </c>
      <c r="J37" s="593">
        <v>0.97071823847628513</v>
      </c>
      <c r="K37" s="593">
        <v>211</v>
      </c>
      <c r="L37" s="610">
        <v>2431</v>
      </c>
      <c r="M37" s="610">
        <v>515372</v>
      </c>
      <c r="N37" s="593">
        <v>1</v>
      </c>
      <c r="O37" s="593">
        <v>212</v>
      </c>
      <c r="P37" s="610">
        <v>2600</v>
      </c>
      <c r="Q37" s="610">
        <v>553800</v>
      </c>
      <c r="R37" s="598">
        <v>1.074563616184038</v>
      </c>
      <c r="S37" s="611">
        <v>213</v>
      </c>
    </row>
    <row r="38" spans="1:19" ht="14.45" customHeight="1" x14ac:dyDescent="0.2">
      <c r="A38" s="592" t="s">
        <v>1661</v>
      </c>
      <c r="B38" s="593" t="s">
        <v>1662</v>
      </c>
      <c r="C38" s="593" t="s">
        <v>543</v>
      </c>
      <c r="D38" s="593" t="s">
        <v>1628</v>
      </c>
      <c r="E38" s="593" t="s">
        <v>1638</v>
      </c>
      <c r="F38" s="593" t="s">
        <v>1665</v>
      </c>
      <c r="G38" s="593" t="s">
        <v>1664</v>
      </c>
      <c r="H38" s="610">
        <v>300</v>
      </c>
      <c r="I38" s="610">
        <v>26100</v>
      </c>
      <c r="J38" s="593">
        <v>0.82644628099173556</v>
      </c>
      <c r="K38" s="593">
        <v>87</v>
      </c>
      <c r="L38" s="610">
        <v>363</v>
      </c>
      <c r="M38" s="610">
        <v>31581</v>
      </c>
      <c r="N38" s="593">
        <v>1</v>
      </c>
      <c r="O38" s="593">
        <v>87</v>
      </c>
      <c r="P38" s="610">
        <v>315</v>
      </c>
      <c r="Q38" s="610">
        <v>27720</v>
      </c>
      <c r="R38" s="598">
        <v>0.87774294670846398</v>
      </c>
      <c r="S38" s="611">
        <v>88</v>
      </c>
    </row>
    <row r="39" spans="1:19" ht="14.45" customHeight="1" x14ac:dyDescent="0.2">
      <c r="A39" s="592" t="s">
        <v>1661</v>
      </c>
      <c r="B39" s="593" t="s">
        <v>1662</v>
      </c>
      <c r="C39" s="593" t="s">
        <v>543</v>
      </c>
      <c r="D39" s="593" t="s">
        <v>1628</v>
      </c>
      <c r="E39" s="593" t="s">
        <v>1638</v>
      </c>
      <c r="F39" s="593" t="s">
        <v>1666</v>
      </c>
      <c r="G39" s="593" t="s">
        <v>1667</v>
      </c>
      <c r="H39" s="610">
        <v>15563</v>
      </c>
      <c r="I39" s="610">
        <v>4684463</v>
      </c>
      <c r="J39" s="593">
        <v>0.87913550710820776</v>
      </c>
      <c r="K39" s="593">
        <v>301</v>
      </c>
      <c r="L39" s="610">
        <v>17644</v>
      </c>
      <c r="M39" s="610">
        <v>5328488</v>
      </c>
      <c r="N39" s="593">
        <v>1</v>
      </c>
      <c r="O39" s="593">
        <v>302</v>
      </c>
      <c r="P39" s="610">
        <v>17738</v>
      </c>
      <c r="Q39" s="610">
        <v>5374614</v>
      </c>
      <c r="R39" s="598">
        <v>1.0086564894206387</v>
      </c>
      <c r="S39" s="611">
        <v>303</v>
      </c>
    </row>
    <row r="40" spans="1:19" ht="14.45" customHeight="1" x14ac:dyDescent="0.2">
      <c r="A40" s="592" t="s">
        <v>1661</v>
      </c>
      <c r="B40" s="593" t="s">
        <v>1662</v>
      </c>
      <c r="C40" s="593" t="s">
        <v>543</v>
      </c>
      <c r="D40" s="593" t="s">
        <v>1628</v>
      </c>
      <c r="E40" s="593" t="s">
        <v>1638</v>
      </c>
      <c r="F40" s="593" t="s">
        <v>1668</v>
      </c>
      <c r="G40" s="593" t="s">
        <v>1669</v>
      </c>
      <c r="H40" s="610">
        <v>480</v>
      </c>
      <c r="I40" s="610">
        <v>47520</v>
      </c>
      <c r="J40" s="593">
        <v>0.81852004960727576</v>
      </c>
      <c r="K40" s="593">
        <v>99</v>
      </c>
      <c r="L40" s="610">
        <v>582</v>
      </c>
      <c r="M40" s="610">
        <v>58056</v>
      </c>
      <c r="N40" s="593">
        <v>1</v>
      </c>
      <c r="O40" s="593">
        <v>99.75257731958763</v>
      </c>
      <c r="P40" s="610">
        <v>435</v>
      </c>
      <c r="Q40" s="610">
        <v>43500</v>
      </c>
      <c r="R40" s="598">
        <v>0.74927656056221581</v>
      </c>
      <c r="S40" s="611">
        <v>100</v>
      </c>
    </row>
    <row r="41" spans="1:19" ht="14.45" customHeight="1" x14ac:dyDescent="0.2">
      <c r="A41" s="592" t="s">
        <v>1661</v>
      </c>
      <c r="B41" s="593" t="s">
        <v>1662</v>
      </c>
      <c r="C41" s="593" t="s">
        <v>543</v>
      </c>
      <c r="D41" s="593" t="s">
        <v>1628</v>
      </c>
      <c r="E41" s="593" t="s">
        <v>1638</v>
      </c>
      <c r="F41" s="593" t="s">
        <v>1670</v>
      </c>
      <c r="G41" s="593" t="s">
        <v>1671</v>
      </c>
      <c r="H41" s="610">
        <v>25</v>
      </c>
      <c r="I41" s="610">
        <v>5800</v>
      </c>
      <c r="J41" s="593">
        <v>0.67567567567567566</v>
      </c>
      <c r="K41" s="593">
        <v>232</v>
      </c>
      <c r="L41" s="610">
        <v>37</v>
      </c>
      <c r="M41" s="610">
        <v>8584</v>
      </c>
      <c r="N41" s="593">
        <v>1</v>
      </c>
      <c r="O41" s="593">
        <v>232</v>
      </c>
      <c r="P41" s="610">
        <v>30</v>
      </c>
      <c r="Q41" s="610">
        <v>7050</v>
      </c>
      <c r="R41" s="598">
        <v>0.82129543336439892</v>
      </c>
      <c r="S41" s="611">
        <v>235</v>
      </c>
    </row>
    <row r="42" spans="1:19" ht="14.45" customHeight="1" x14ac:dyDescent="0.2">
      <c r="A42" s="592" t="s">
        <v>1661</v>
      </c>
      <c r="B42" s="593" t="s">
        <v>1662</v>
      </c>
      <c r="C42" s="593" t="s">
        <v>543</v>
      </c>
      <c r="D42" s="593" t="s">
        <v>1628</v>
      </c>
      <c r="E42" s="593" t="s">
        <v>1638</v>
      </c>
      <c r="F42" s="593" t="s">
        <v>1672</v>
      </c>
      <c r="G42" s="593" t="s">
        <v>1673</v>
      </c>
      <c r="H42" s="610">
        <v>2606</v>
      </c>
      <c r="I42" s="610">
        <v>357022</v>
      </c>
      <c r="J42" s="593">
        <v>0.99276190476190473</v>
      </c>
      <c r="K42" s="593">
        <v>137</v>
      </c>
      <c r="L42" s="610">
        <v>2625</v>
      </c>
      <c r="M42" s="610">
        <v>359625</v>
      </c>
      <c r="N42" s="593">
        <v>1</v>
      </c>
      <c r="O42" s="593">
        <v>137</v>
      </c>
      <c r="P42" s="610">
        <v>2064</v>
      </c>
      <c r="Q42" s="610">
        <v>284832</v>
      </c>
      <c r="R42" s="598">
        <v>0.79202502606882164</v>
      </c>
      <c r="S42" s="611">
        <v>138</v>
      </c>
    </row>
    <row r="43" spans="1:19" ht="14.45" customHeight="1" x14ac:dyDescent="0.2">
      <c r="A43" s="592" t="s">
        <v>1661</v>
      </c>
      <c r="B43" s="593" t="s">
        <v>1662</v>
      </c>
      <c r="C43" s="593" t="s">
        <v>543</v>
      </c>
      <c r="D43" s="593" t="s">
        <v>1628</v>
      </c>
      <c r="E43" s="593" t="s">
        <v>1638</v>
      </c>
      <c r="F43" s="593" t="s">
        <v>1674</v>
      </c>
      <c r="G43" s="593" t="s">
        <v>1673</v>
      </c>
      <c r="H43" s="610">
        <v>288</v>
      </c>
      <c r="I43" s="610">
        <v>52704</v>
      </c>
      <c r="J43" s="593">
        <v>0.88405797101449279</v>
      </c>
      <c r="K43" s="593">
        <v>183</v>
      </c>
      <c r="L43" s="610">
        <v>324</v>
      </c>
      <c r="M43" s="610">
        <v>59616</v>
      </c>
      <c r="N43" s="593">
        <v>1</v>
      </c>
      <c r="O43" s="593">
        <v>184</v>
      </c>
      <c r="P43" s="610">
        <v>277</v>
      </c>
      <c r="Q43" s="610">
        <v>51245</v>
      </c>
      <c r="R43" s="598">
        <v>0.85958467525496507</v>
      </c>
      <c r="S43" s="611">
        <v>185</v>
      </c>
    </row>
    <row r="44" spans="1:19" ht="14.45" customHeight="1" x14ac:dyDescent="0.2">
      <c r="A44" s="592" t="s">
        <v>1661</v>
      </c>
      <c r="B44" s="593" t="s">
        <v>1662</v>
      </c>
      <c r="C44" s="593" t="s">
        <v>543</v>
      </c>
      <c r="D44" s="593" t="s">
        <v>1628</v>
      </c>
      <c r="E44" s="593" t="s">
        <v>1638</v>
      </c>
      <c r="F44" s="593" t="s">
        <v>1675</v>
      </c>
      <c r="G44" s="593" t="s">
        <v>1676</v>
      </c>
      <c r="H44" s="610"/>
      <c r="I44" s="610"/>
      <c r="J44" s="593"/>
      <c r="K44" s="593"/>
      <c r="L44" s="610">
        <v>2</v>
      </c>
      <c r="M44" s="610">
        <v>598</v>
      </c>
      <c r="N44" s="593">
        <v>1</v>
      </c>
      <c r="O44" s="593">
        <v>299</v>
      </c>
      <c r="P44" s="610"/>
      <c r="Q44" s="610"/>
      <c r="R44" s="598"/>
      <c r="S44" s="611"/>
    </row>
    <row r="45" spans="1:19" ht="14.45" customHeight="1" x14ac:dyDescent="0.2">
      <c r="A45" s="592" t="s">
        <v>1661</v>
      </c>
      <c r="B45" s="593" t="s">
        <v>1662</v>
      </c>
      <c r="C45" s="593" t="s">
        <v>543</v>
      </c>
      <c r="D45" s="593" t="s">
        <v>1628</v>
      </c>
      <c r="E45" s="593" t="s">
        <v>1638</v>
      </c>
      <c r="F45" s="593" t="s">
        <v>1677</v>
      </c>
      <c r="G45" s="593" t="s">
        <v>1678</v>
      </c>
      <c r="H45" s="610">
        <v>115</v>
      </c>
      <c r="I45" s="610">
        <v>73485</v>
      </c>
      <c r="J45" s="593">
        <v>0.90409694881889768</v>
      </c>
      <c r="K45" s="593">
        <v>639</v>
      </c>
      <c r="L45" s="610">
        <v>127</v>
      </c>
      <c r="M45" s="610">
        <v>81280</v>
      </c>
      <c r="N45" s="593">
        <v>1</v>
      </c>
      <c r="O45" s="593">
        <v>640</v>
      </c>
      <c r="P45" s="610">
        <v>93</v>
      </c>
      <c r="Q45" s="610">
        <v>59985</v>
      </c>
      <c r="R45" s="598">
        <v>0.73800442913385822</v>
      </c>
      <c r="S45" s="611">
        <v>645</v>
      </c>
    </row>
    <row r="46" spans="1:19" ht="14.45" customHeight="1" x14ac:dyDescent="0.2">
      <c r="A46" s="592" t="s">
        <v>1661</v>
      </c>
      <c r="B46" s="593" t="s">
        <v>1662</v>
      </c>
      <c r="C46" s="593" t="s">
        <v>543</v>
      </c>
      <c r="D46" s="593" t="s">
        <v>1628</v>
      </c>
      <c r="E46" s="593" t="s">
        <v>1638</v>
      </c>
      <c r="F46" s="593" t="s">
        <v>1679</v>
      </c>
      <c r="G46" s="593" t="s">
        <v>1680</v>
      </c>
      <c r="H46" s="610">
        <v>169</v>
      </c>
      <c r="I46" s="610">
        <v>102752</v>
      </c>
      <c r="J46" s="593">
        <v>1.3390674277373784</v>
      </c>
      <c r="K46" s="593">
        <v>608</v>
      </c>
      <c r="L46" s="610">
        <v>126</v>
      </c>
      <c r="M46" s="610">
        <v>76734</v>
      </c>
      <c r="N46" s="593">
        <v>1</v>
      </c>
      <c r="O46" s="593">
        <v>609</v>
      </c>
      <c r="P46" s="610">
        <v>98</v>
      </c>
      <c r="Q46" s="610">
        <v>60172</v>
      </c>
      <c r="R46" s="598">
        <v>0.78416347381864626</v>
      </c>
      <c r="S46" s="611">
        <v>614</v>
      </c>
    </row>
    <row r="47" spans="1:19" ht="14.45" customHeight="1" x14ac:dyDescent="0.2">
      <c r="A47" s="592" t="s">
        <v>1661</v>
      </c>
      <c r="B47" s="593" t="s">
        <v>1662</v>
      </c>
      <c r="C47" s="593" t="s">
        <v>543</v>
      </c>
      <c r="D47" s="593" t="s">
        <v>1628</v>
      </c>
      <c r="E47" s="593" t="s">
        <v>1638</v>
      </c>
      <c r="F47" s="593" t="s">
        <v>1681</v>
      </c>
      <c r="G47" s="593" t="s">
        <v>1682</v>
      </c>
      <c r="H47" s="610">
        <v>1386</v>
      </c>
      <c r="I47" s="610">
        <v>239778</v>
      </c>
      <c r="J47" s="593">
        <v>0.89077859260415038</v>
      </c>
      <c r="K47" s="593">
        <v>173</v>
      </c>
      <c r="L47" s="610">
        <v>1547</v>
      </c>
      <c r="M47" s="610">
        <v>269178</v>
      </c>
      <c r="N47" s="593">
        <v>1</v>
      </c>
      <c r="O47" s="593">
        <v>174</v>
      </c>
      <c r="P47" s="610">
        <v>1522</v>
      </c>
      <c r="Q47" s="610">
        <v>266350</v>
      </c>
      <c r="R47" s="598">
        <v>0.98949394081239928</v>
      </c>
      <c r="S47" s="611">
        <v>175</v>
      </c>
    </row>
    <row r="48" spans="1:19" ht="14.45" customHeight="1" x14ac:dyDescent="0.2">
      <c r="A48" s="592" t="s">
        <v>1661</v>
      </c>
      <c r="B48" s="593" t="s">
        <v>1662</v>
      </c>
      <c r="C48" s="593" t="s">
        <v>543</v>
      </c>
      <c r="D48" s="593" t="s">
        <v>1628</v>
      </c>
      <c r="E48" s="593" t="s">
        <v>1638</v>
      </c>
      <c r="F48" s="593" t="s">
        <v>1641</v>
      </c>
      <c r="G48" s="593" t="s">
        <v>1642</v>
      </c>
      <c r="H48" s="610">
        <v>1824</v>
      </c>
      <c r="I48" s="610">
        <v>632928</v>
      </c>
      <c r="J48" s="593">
        <v>1.2899575671852899</v>
      </c>
      <c r="K48" s="593">
        <v>347</v>
      </c>
      <c r="L48" s="610">
        <v>1414</v>
      </c>
      <c r="M48" s="610">
        <v>490658</v>
      </c>
      <c r="N48" s="593">
        <v>1</v>
      </c>
      <c r="O48" s="593">
        <v>347</v>
      </c>
      <c r="P48" s="610">
        <v>1336</v>
      </c>
      <c r="Q48" s="610">
        <v>464928</v>
      </c>
      <c r="R48" s="598">
        <v>0.94756021505814636</v>
      </c>
      <c r="S48" s="611">
        <v>348</v>
      </c>
    </row>
    <row r="49" spans="1:19" ht="14.45" customHeight="1" x14ac:dyDescent="0.2">
      <c r="A49" s="592" t="s">
        <v>1661</v>
      </c>
      <c r="B49" s="593" t="s">
        <v>1662</v>
      </c>
      <c r="C49" s="593" t="s">
        <v>543</v>
      </c>
      <c r="D49" s="593" t="s">
        <v>1628</v>
      </c>
      <c r="E49" s="593" t="s">
        <v>1638</v>
      </c>
      <c r="F49" s="593" t="s">
        <v>1683</v>
      </c>
      <c r="G49" s="593" t="s">
        <v>1684</v>
      </c>
      <c r="H49" s="610">
        <v>6770</v>
      </c>
      <c r="I49" s="610">
        <v>115090</v>
      </c>
      <c r="J49" s="593">
        <v>1.0688348594884749</v>
      </c>
      <c r="K49" s="593">
        <v>17</v>
      </c>
      <c r="L49" s="610">
        <v>6334</v>
      </c>
      <c r="M49" s="610">
        <v>107678</v>
      </c>
      <c r="N49" s="593">
        <v>1</v>
      </c>
      <c r="O49" s="593">
        <v>17</v>
      </c>
      <c r="P49" s="610">
        <v>5529</v>
      </c>
      <c r="Q49" s="610">
        <v>93993</v>
      </c>
      <c r="R49" s="598">
        <v>0.87290811493526999</v>
      </c>
      <c r="S49" s="611">
        <v>17</v>
      </c>
    </row>
    <row r="50" spans="1:19" ht="14.45" customHeight="1" x14ac:dyDescent="0.2">
      <c r="A50" s="592" t="s">
        <v>1661</v>
      </c>
      <c r="B50" s="593" t="s">
        <v>1662</v>
      </c>
      <c r="C50" s="593" t="s">
        <v>543</v>
      </c>
      <c r="D50" s="593" t="s">
        <v>1628</v>
      </c>
      <c r="E50" s="593" t="s">
        <v>1638</v>
      </c>
      <c r="F50" s="593" t="s">
        <v>1685</v>
      </c>
      <c r="G50" s="593" t="s">
        <v>1686</v>
      </c>
      <c r="H50" s="610">
        <v>432</v>
      </c>
      <c r="I50" s="610">
        <v>118368</v>
      </c>
      <c r="J50" s="593">
        <v>0.33179723502304148</v>
      </c>
      <c r="K50" s="593">
        <v>274</v>
      </c>
      <c r="L50" s="610">
        <v>1302</v>
      </c>
      <c r="M50" s="610">
        <v>356748</v>
      </c>
      <c r="N50" s="593">
        <v>1</v>
      </c>
      <c r="O50" s="593">
        <v>274</v>
      </c>
      <c r="P50" s="610">
        <v>903</v>
      </c>
      <c r="Q50" s="610">
        <v>250131</v>
      </c>
      <c r="R50" s="598">
        <v>0.70114198257593596</v>
      </c>
      <c r="S50" s="611">
        <v>277</v>
      </c>
    </row>
    <row r="51" spans="1:19" ht="14.45" customHeight="1" x14ac:dyDescent="0.2">
      <c r="A51" s="592" t="s">
        <v>1661</v>
      </c>
      <c r="B51" s="593" t="s">
        <v>1662</v>
      </c>
      <c r="C51" s="593" t="s">
        <v>543</v>
      </c>
      <c r="D51" s="593" t="s">
        <v>1628</v>
      </c>
      <c r="E51" s="593" t="s">
        <v>1638</v>
      </c>
      <c r="F51" s="593" t="s">
        <v>1687</v>
      </c>
      <c r="G51" s="593" t="s">
        <v>1688</v>
      </c>
      <c r="H51" s="610">
        <v>1425</v>
      </c>
      <c r="I51" s="610">
        <v>202350</v>
      </c>
      <c r="J51" s="593">
        <v>0.93616844092215024</v>
      </c>
      <c r="K51" s="593">
        <v>142</v>
      </c>
      <c r="L51" s="610">
        <v>1525</v>
      </c>
      <c r="M51" s="610">
        <v>216147</v>
      </c>
      <c r="N51" s="593">
        <v>1</v>
      </c>
      <c r="O51" s="593">
        <v>141.73573770491802</v>
      </c>
      <c r="P51" s="610">
        <v>1707</v>
      </c>
      <c r="Q51" s="610">
        <v>240687</v>
      </c>
      <c r="R51" s="598">
        <v>1.1135338450221377</v>
      </c>
      <c r="S51" s="611">
        <v>141</v>
      </c>
    </row>
    <row r="52" spans="1:19" ht="14.45" customHeight="1" x14ac:dyDescent="0.2">
      <c r="A52" s="592" t="s">
        <v>1661</v>
      </c>
      <c r="B52" s="593" t="s">
        <v>1662</v>
      </c>
      <c r="C52" s="593" t="s">
        <v>543</v>
      </c>
      <c r="D52" s="593" t="s">
        <v>1628</v>
      </c>
      <c r="E52" s="593" t="s">
        <v>1638</v>
      </c>
      <c r="F52" s="593" t="s">
        <v>1689</v>
      </c>
      <c r="G52" s="593" t="s">
        <v>1688</v>
      </c>
      <c r="H52" s="610">
        <v>2604</v>
      </c>
      <c r="I52" s="610">
        <v>203112</v>
      </c>
      <c r="J52" s="593">
        <v>1.0028587933818192</v>
      </c>
      <c r="K52" s="593">
        <v>78</v>
      </c>
      <c r="L52" s="610">
        <v>2588</v>
      </c>
      <c r="M52" s="610">
        <v>202533</v>
      </c>
      <c r="N52" s="593">
        <v>1</v>
      </c>
      <c r="O52" s="593">
        <v>78.258500772797532</v>
      </c>
      <c r="P52" s="610">
        <v>2064</v>
      </c>
      <c r="Q52" s="610">
        <v>163056</v>
      </c>
      <c r="R52" s="598">
        <v>0.80508361600331801</v>
      </c>
      <c r="S52" s="611">
        <v>79</v>
      </c>
    </row>
    <row r="53" spans="1:19" ht="14.45" customHeight="1" x14ac:dyDescent="0.2">
      <c r="A53" s="592" t="s">
        <v>1661</v>
      </c>
      <c r="B53" s="593" t="s">
        <v>1662</v>
      </c>
      <c r="C53" s="593" t="s">
        <v>543</v>
      </c>
      <c r="D53" s="593" t="s">
        <v>1628</v>
      </c>
      <c r="E53" s="593" t="s">
        <v>1638</v>
      </c>
      <c r="F53" s="593" t="s">
        <v>1690</v>
      </c>
      <c r="G53" s="593" t="s">
        <v>1691</v>
      </c>
      <c r="H53" s="610">
        <v>1425</v>
      </c>
      <c r="I53" s="610">
        <v>447450</v>
      </c>
      <c r="J53" s="593">
        <v>0.93442622950819676</v>
      </c>
      <c r="K53" s="593">
        <v>314</v>
      </c>
      <c r="L53" s="610">
        <v>1525</v>
      </c>
      <c r="M53" s="610">
        <v>478850</v>
      </c>
      <c r="N53" s="593">
        <v>1</v>
      </c>
      <c r="O53" s="593">
        <v>314</v>
      </c>
      <c r="P53" s="610">
        <v>1707</v>
      </c>
      <c r="Q53" s="610">
        <v>539412</v>
      </c>
      <c r="R53" s="598">
        <v>1.1264738435835857</v>
      </c>
      <c r="S53" s="611">
        <v>316</v>
      </c>
    </row>
    <row r="54" spans="1:19" ht="14.45" customHeight="1" x14ac:dyDescent="0.2">
      <c r="A54" s="592" t="s">
        <v>1661</v>
      </c>
      <c r="B54" s="593" t="s">
        <v>1662</v>
      </c>
      <c r="C54" s="593" t="s">
        <v>543</v>
      </c>
      <c r="D54" s="593" t="s">
        <v>1628</v>
      </c>
      <c r="E54" s="593" t="s">
        <v>1638</v>
      </c>
      <c r="F54" s="593" t="s">
        <v>1649</v>
      </c>
      <c r="G54" s="593" t="s">
        <v>1650</v>
      </c>
      <c r="H54" s="610">
        <v>2182</v>
      </c>
      <c r="I54" s="610">
        <v>715696</v>
      </c>
      <c r="J54" s="593">
        <v>1.386277001270648</v>
      </c>
      <c r="K54" s="593">
        <v>328</v>
      </c>
      <c r="L54" s="610">
        <v>1574</v>
      </c>
      <c r="M54" s="610">
        <v>516272</v>
      </c>
      <c r="N54" s="593">
        <v>1</v>
      </c>
      <c r="O54" s="593">
        <v>328</v>
      </c>
      <c r="P54" s="610">
        <v>1313</v>
      </c>
      <c r="Q54" s="610">
        <v>431977</v>
      </c>
      <c r="R54" s="598">
        <v>0.83672366504478257</v>
      </c>
      <c r="S54" s="611">
        <v>329</v>
      </c>
    </row>
    <row r="55" spans="1:19" ht="14.45" customHeight="1" x14ac:dyDescent="0.2">
      <c r="A55" s="592" t="s">
        <v>1661</v>
      </c>
      <c r="B55" s="593" t="s">
        <v>1662</v>
      </c>
      <c r="C55" s="593" t="s">
        <v>543</v>
      </c>
      <c r="D55" s="593" t="s">
        <v>1628</v>
      </c>
      <c r="E55" s="593" t="s">
        <v>1638</v>
      </c>
      <c r="F55" s="593" t="s">
        <v>1692</v>
      </c>
      <c r="G55" s="593" t="s">
        <v>1693</v>
      </c>
      <c r="H55" s="610">
        <v>3377</v>
      </c>
      <c r="I55" s="610">
        <v>550451</v>
      </c>
      <c r="J55" s="593">
        <v>1.4378245515050831</v>
      </c>
      <c r="K55" s="593">
        <v>163</v>
      </c>
      <c r="L55" s="610">
        <v>2345</v>
      </c>
      <c r="M55" s="610">
        <v>382836</v>
      </c>
      <c r="N55" s="593">
        <v>1</v>
      </c>
      <c r="O55" s="593">
        <v>163.25628997867804</v>
      </c>
      <c r="P55" s="610">
        <v>1815</v>
      </c>
      <c r="Q55" s="610">
        <v>299475</v>
      </c>
      <c r="R55" s="598">
        <v>0.78225401999811928</v>
      </c>
      <c r="S55" s="611">
        <v>165</v>
      </c>
    </row>
    <row r="56" spans="1:19" ht="14.45" customHeight="1" x14ac:dyDescent="0.2">
      <c r="A56" s="592" t="s">
        <v>1661</v>
      </c>
      <c r="B56" s="593" t="s">
        <v>1662</v>
      </c>
      <c r="C56" s="593" t="s">
        <v>543</v>
      </c>
      <c r="D56" s="593" t="s">
        <v>1628</v>
      </c>
      <c r="E56" s="593" t="s">
        <v>1638</v>
      </c>
      <c r="F56" s="593" t="s">
        <v>1651</v>
      </c>
      <c r="G56" s="593" t="s">
        <v>1652</v>
      </c>
      <c r="H56" s="610">
        <v>2141</v>
      </c>
      <c r="I56" s="610">
        <v>481725</v>
      </c>
      <c r="J56" s="593">
        <v>1.383118617010586</v>
      </c>
      <c r="K56" s="593">
        <v>225</v>
      </c>
      <c r="L56" s="610">
        <v>1546</v>
      </c>
      <c r="M56" s="610">
        <v>348289</v>
      </c>
      <c r="N56" s="593">
        <v>1</v>
      </c>
      <c r="O56" s="593">
        <v>225.28395860284604</v>
      </c>
      <c r="P56" s="610">
        <v>1390</v>
      </c>
      <c r="Q56" s="610">
        <v>315530</v>
      </c>
      <c r="R56" s="598">
        <v>0.90594305303928635</v>
      </c>
      <c r="S56" s="611">
        <v>227</v>
      </c>
    </row>
    <row r="57" spans="1:19" ht="14.45" customHeight="1" x14ac:dyDescent="0.2">
      <c r="A57" s="592" t="s">
        <v>1661</v>
      </c>
      <c r="B57" s="593" t="s">
        <v>1662</v>
      </c>
      <c r="C57" s="593" t="s">
        <v>543</v>
      </c>
      <c r="D57" s="593" t="s">
        <v>1628</v>
      </c>
      <c r="E57" s="593" t="s">
        <v>1638</v>
      </c>
      <c r="F57" s="593" t="s">
        <v>1694</v>
      </c>
      <c r="G57" s="593" t="s">
        <v>1664</v>
      </c>
      <c r="H57" s="610">
        <v>3283</v>
      </c>
      <c r="I57" s="610">
        <v>236376</v>
      </c>
      <c r="J57" s="593">
        <v>0.87166684490203816</v>
      </c>
      <c r="K57" s="593">
        <v>72</v>
      </c>
      <c r="L57" s="610">
        <v>3753</v>
      </c>
      <c r="M57" s="610">
        <v>271177</v>
      </c>
      <c r="N57" s="593">
        <v>1</v>
      </c>
      <c r="O57" s="593">
        <v>72.256061817212895</v>
      </c>
      <c r="P57" s="610">
        <v>3752</v>
      </c>
      <c r="Q57" s="610">
        <v>277648</v>
      </c>
      <c r="R57" s="598">
        <v>1.0238626432182671</v>
      </c>
      <c r="S57" s="611">
        <v>74</v>
      </c>
    </row>
    <row r="58" spans="1:19" ht="14.45" customHeight="1" x14ac:dyDescent="0.2">
      <c r="A58" s="592" t="s">
        <v>1661</v>
      </c>
      <c r="B58" s="593" t="s">
        <v>1662</v>
      </c>
      <c r="C58" s="593" t="s">
        <v>543</v>
      </c>
      <c r="D58" s="593" t="s">
        <v>1628</v>
      </c>
      <c r="E58" s="593" t="s">
        <v>1638</v>
      </c>
      <c r="F58" s="593" t="s">
        <v>1695</v>
      </c>
      <c r="G58" s="593" t="s">
        <v>1696</v>
      </c>
      <c r="H58" s="610">
        <v>518</v>
      </c>
      <c r="I58" s="610">
        <v>26936</v>
      </c>
      <c r="J58" s="593">
        <v>1.7210401891252955</v>
      </c>
      <c r="K58" s="593">
        <v>52</v>
      </c>
      <c r="L58" s="610">
        <v>300</v>
      </c>
      <c r="M58" s="610">
        <v>15651</v>
      </c>
      <c r="N58" s="593">
        <v>1</v>
      </c>
      <c r="O58" s="593">
        <v>52.17</v>
      </c>
      <c r="P58" s="610">
        <v>62</v>
      </c>
      <c r="Q58" s="610">
        <v>3348</v>
      </c>
      <c r="R58" s="598">
        <v>0.21391604370327774</v>
      </c>
      <c r="S58" s="611">
        <v>54</v>
      </c>
    </row>
    <row r="59" spans="1:19" ht="14.45" customHeight="1" x14ac:dyDescent="0.2">
      <c r="A59" s="592" t="s">
        <v>1661</v>
      </c>
      <c r="B59" s="593" t="s">
        <v>1662</v>
      </c>
      <c r="C59" s="593" t="s">
        <v>543</v>
      </c>
      <c r="D59" s="593" t="s">
        <v>1628</v>
      </c>
      <c r="E59" s="593" t="s">
        <v>1638</v>
      </c>
      <c r="F59" s="593" t="s">
        <v>1655</v>
      </c>
      <c r="G59" s="593" t="s">
        <v>1656</v>
      </c>
      <c r="H59" s="610">
        <v>3711</v>
      </c>
      <c r="I59" s="610">
        <v>1781280</v>
      </c>
      <c r="J59" s="593">
        <v>1.33585313174946</v>
      </c>
      <c r="K59" s="593">
        <v>480</v>
      </c>
      <c r="L59" s="610">
        <v>2778</v>
      </c>
      <c r="M59" s="610">
        <v>1333440</v>
      </c>
      <c r="N59" s="593">
        <v>1</v>
      </c>
      <c r="O59" s="593">
        <v>480</v>
      </c>
      <c r="P59" s="610">
        <v>2644</v>
      </c>
      <c r="Q59" s="610">
        <v>1271764</v>
      </c>
      <c r="R59" s="598">
        <v>0.9537467002639789</v>
      </c>
      <c r="S59" s="611">
        <v>481</v>
      </c>
    </row>
    <row r="60" spans="1:19" ht="14.45" customHeight="1" x14ac:dyDescent="0.2">
      <c r="A60" s="592" t="s">
        <v>1661</v>
      </c>
      <c r="B60" s="593" t="s">
        <v>1662</v>
      </c>
      <c r="C60" s="593" t="s">
        <v>543</v>
      </c>
      <c r="D60" s="593" t="s">
        <v>1628</v>
      </c>
      <c r="E60" s="593" t="s">
        <v>1638</v>
      </c>
      <c r="F60" s="593" t="s">
        <v>1697</v>
      </c>
      <c r="G60" s="593" t="s">
        <v>1698</v>
      </c>
      <c r="H60" s="610">
        <v>73</v>
      </c>
      <c r="I60" s="610">
        <v>16790</v>
      </c>
      <c r="J60" s="593">
        <v>1.0735294117647058</v>
      </c>
      <c r="K60" s="593">
        <v>230</v>
      </c>
      <c r="L60" s="610">
        <v>68</v>
      </c>
      <c r="M60" s="610">
        <v>15640</v>
      </c>
      <c r="N60" s="593">
        <v>1</v>
      </c>
      <c r="O60" s="593">
        <v>230</v>
      </c>
      <c r="P60" s="610">
        <v>54</v>
      </c>
      <c r="Q60" s="610">
        <v>12582</v>
      </c>
      <c r="R60" s="598">
        <v>0.80447570332480822</v>
      </c>
      <c r="S60" s="611">
        <v>233</v>
      </c>
    </row>
    <row r="61" spans="1:19" ht="14.45" customHeight="1" x14ac:dyDescent="0.2">
      <c r="A61" s="592" t="s">
        <v>1661</v>
      </c>
      <c r="B61" s="593" t="s">
        <v>1662</v>
      </c>
      <c r="C61" s="593" t="s">
        <v>543</v>
      </c>
      <c r="D61" s="593" t="s">
        <v>1628</v>
      </c>
      <c r="E61" s="593" t="s">
        <v>1638</v>
      </c>
      <c r="F61" s="593" t="s">
        <v>1699</v>
      </c>
      <c r="G61" s="593" t="s">
        <v>1700</v>
      </c>
      <c r="H61" s="610">
        <v>1287</v>
      </c>
      <c r="I61" s="610">
        <v>1558557</v>
      </c>
      <c r="J61" s="593">
        <v>0.89988671715317092</v>
      </c>
      <c r="K61" s="593">
        <v>1211</v>
      </c>
      <c r="L61" s="610">
        <v>1429</v>
      </c>
      <c r="M61" s="610">
        <v>1731948</v>
      </c>
      <c r="N61" s="593">
        <v>1</v>
      </c>
      <c r="O61" s="593">
        <v>1212</v>
      </c>
      <c r="P61" s="610">
        <v>1193</v>
      </c>
      <c r="Q61" s="610">
        <v>1450688</v>
      </c>
      <c r="R61" s="598">
        <v>0.83760482416331206</v>
      </c>
      <c r="S61" s="611">
        <v>1216</v>
      </c>
    </row>
    <row r="62" spans="1:19" ht="14.45" customHeight="1" x14ac:dyDescent="0.2">
      <c r="A62" s="592" t="s">
        <v>1661</v>
      </c>
      <c r="B62" s="593" t="s">
        <v>1662</v>
      </c>
      <c r="C62" s="593" t="s">
        <v>543</v>
      </c>
      <c r="D62" s="593" t="s">
        <v>1628</v>
      </c>
      <c r="E62" s="593" t="s">
        <v>1638</v>
      </c>
      <c r="F62" s="593" t="s">
        <v>1701</v>
      </c>
      <c r="G62" s="593" t="s">
        <v>1702</v>
      </c>
      <c r="H62" s="610">
        <v>1097</v>
      </c>
      <c r="I62" s="610">
        <v>125058</v>
      </c>
      <c r="J62" s="593">
        <v>0.91383266350018266</v>
      </c>
      <c r="K62" s="593">
        <v>114</v>
      </c>
      <c r="L62" s="610">
        <v>1190</v>
      </c>
      <c r="M62" s="610">
        <v>136850</v>
      </c>
      <c r="N62" s="593">
        <v>1</v>
      </c>
      <c r="O62" s="593">
        <v>115</v>
      </c>
      <c r="P62" s="610">
        <v>1024</v>
      </c>
      <c r="Q62" s="610">
        <v>118784</v>
      </c>
      <c r="R62" s="598">
        <v>0.86798684691267813</v>
      </c>
      <c r="S62" s="611">
        <v>116</v>
      </c>
    </row>
    <row r="63" spans="1:19" ht="14.45" customHeight="1" x14ac:dyDescent="0.2">
      <c r="A63" s="592" t="s">
        <v>1661</v>
      </c>
      <c r="B63" s="593" t="s">
        <v>1662</v>
      </c>
      <c r="C63" s="593" t="s">
        <v>543</v>
      </c>
      <c r="D63" s="593" t="s">
        <v>1628</v>
      </c>
      <c r="E63" s="593" t="s">
        <v>1638</v>
      </c>
      <c r="F63" s="593" t="s">
        <v>1703</v>
      </c>
      <c r="G63" s="593" t="s">
        <v>1704</v>
      </c>
      <c r="H63" s="610">
        <v>10</v>
      </c>
      <c r="I63" s="610">
        <v>3470</v>
      </c>
      <c r="J63" s="593">
        <v>0.27777777777777779</v>
      </c>
      <c r="K63" s="593">
        <v>347</v>
      </c>
      <c r="L63" s="610">
        <v>36</v>
      </c>
      <c r="M63" s="610">
        <v>12492</v>
      </c>
      <c r="N63" s="593">
        <v>1</v>
      </c>
      <c r="O63" s="593">
        <v>347</v>
      </c>
      <c r="P63" s="610">
        <v>42</v>
      </c>
      <c r="Q63" s="610">
        <v>14700</v>
      </c>
      <c r="R63" s="598">
        <v>1.1767531219980787</v>
      </c>
      <c r="S63" s="611">
        <v>350</v>
      </c>
    </row>
    <row r="64" spans="1:19" ht="14.45" customHeight="1" x14ac:dyDescent="0.2">
      <c r="A64" s="592" t="s">
        <v>1661</v>
      </c>
      <c r="B64" s="593" t="s">
        <v>1662</v>
      </c>
      <c r="C64" s="593" t="s">
        <v>543</v>
      </c>
      <c r="D64" s="593" t="s">
        <v>1628</v>
      </c>
      <c r="E64" s="593" t="s">
        <v>1638</v>
      </c>
      <c r="F64" s="593" t="s">
        <v>1705</v>
      </c>
      <c r="G64" s="593" t="s">
        <v>1706</v>
      </c>
      <c r="H64" s="610">
        <v>2</v>
      </c>
      <c r="I64" s="610">
        <v>118</v>
      </c>
      <c r="J64" s="593"/>
      <c r="K64" s="593">
        <v>59</v>
      </c>
      <c r="L64" s="610"/>
      <c r="M64" s="610"/>
      <c r="N64" s="593"/>
      <c r="O64" s="593"/>
      <c r="P64" s="610"/>
      <c r="Q64" s="610"/>
      <c r="R64" s="598"/>
      <c r="S64" s="611"/>
    </row>
    <row r="65" spans="1:19" ht="14.45" customHeight="1" x14ac:dyDescent="0.2">
      <c r="A65" s="592" t="s">
        <v>1661</v>
      </c>
      <c r="B65" s="593" t="s">
        <v>1662</v>
      </c>
      <c r="C65" s="593" t="s">
        <v>543</v>
      </c>
      <c r="D65" s="593" t="s">
        <v>1628</v>
      </c>
      <c r="E65" s="593" t="s">
        <v>1638</v>
      </c>
      <c r="F65" s="593" t="s">
        <v>1707</v>
      </c>
      <c r="G65" s="593" t="s">
        <v>1708</v>
      </c>
      <c r="H65" s="610">
        <v>18</v>
      </c>
      <c r="I65" s="610">
        <v>2700</v>
      </c>
      <c r="J65" s="593">
        <v>1.2771996215704824</v>
      </c>
      <c r="K65" s="593">
        <v>150</v>
      </c>
      <c r="L65" s="610">
        <v>14</v>
      </c>
      <c r="M65" s="610">
        <v>2114</v>
      </c>
      <c r="N65" s="593">
        <v>1</v>
      </c>
      <c r="O65" s="593">
        <v>151</v>
      </c>
      <c r="P65" s="610">
        <v>9</v>
      </c>
      <c r="Q65" s="610">
        <v>1368</v>
      </c>
      <c r="R65" s="598">
        <v>0.6471144749290445</v>
      </c>
      <c r="S65" s="611">
        <v>152</v>
      </c>
    </row>
    <row r="66" spans="1:19" ht="14.45" customHeight="1" x14ac:dyDescent="0.2">
      <c r="A66" s="592" t="s">
        <v>1661</v>
      </c>
      <c r="B66" s="593" t="s">
        <v>1662</v>
      </c>
      <c r="C66" s="593" t="s">
        <v>543</v>
      </c>
      <c r="D66" s="593" t="s">
        <v>1628</v>
      </c>
      <c r="E66" s="593" t="s">
        <v>1638</v>
      </c>
      <c r="F66" s="593" t="s">
        <v>1709</v>
      </c>
      <c r="G66" s="593" t="s">
        <v>1710</v>
      </c>
      <c r="H66" s="610">
        <v>89</v>
      </c>
      <c r="I66" s="610">
        <v>94785</v>
      </c>
      <c r="J66" s="593">
        <v>1.2004483396235974</v>
      </c>
      <c r="K66" s="593">
        <v>1065</v>
      </c>
      <c r="L66" s="610">
        <v>74</v>
      </c>
      <c r="M66" s="610">
        <v>78958</v>
      </c>
      <c r="N66" s="593">
        <v>1</v>
      </c>
      <c r="O66" s="593">
        <v>1067</v>
      </c>
      <c r="P66" s="610">
        <v>60</v>
      </c>
      <c r="Q66" s="610">
        <v>64500</v>
      </c>
      <c r="R66" s="598">
        <v>0.81688999214772406</v>
      </c>
      <c r="S66" s="611">
        <v>1075</v>
      </c>
    </row>
    <row r="67" spans="1:19" ht="14.45" customHeight="1" x14ac:dyDescent="0.2">
      <c r="A67" s="592" t="s">
        <v>1661</v>
      </c>
      <c r="B67" s="593" t="s">
        <v>1662</v>
      </c>
      <c r="C67" s="593" t="s">
        <v>543</v>
      </c>
      <c r="D67" s="593" t="s">
        <v>1628</v>
      </c>
      <c r="E67" s="593" t="s">
        <v>1638</v>
      </c>
      <c r="F67" s="593" t="s">
        <v>1711</v>
      </c>
      <c r="G67" s="593" t="s">
        <v>1712</v>
      </c>
      <c r="H67" s="610">
        <v>39</v>
      </c>
      <c r="I67" s="610">
        <v>11778</v>
      </c>
      <c r="J67" s="593">
        <v>0.76470588235294112</v>
      </c>
      <c r="K67" s="593">
        <v>302</v>
      </c>
      <c r="L67" s="610">
        <v>51</v>
      </c>
      <c r="M67" s="610">
        <v>15402</v>
      </c>
      <c r="N67" s="593">
        <v>1</v>
      </c>
      <c r="O67" s="593">
        <v>302</v>
      </c>
      <c r="P67" s="610">
        <v>22</v>
      </c>
      <c r="Q67" s="610">
        <v>6688</v>
      </c>
      <c r="R67" s="598">
        <v>0.43422932086741983</v>
      </c>
      <c r="S67" s="611">
        <v>304</v>
      </c>
    </row>
    <row r="68" spans="1:19" ht="14.45" customHeight="1" x14ac:dyDescent="0.2">
      <c r="A68" s="592" t="s">
        <v>1661</v>
      </c>
      <c r="B68" s="593" t="s">
        <v>1662</v>
      </c>
      <c r="C68" s="593" t="s">
        <v>543</v>
      </c>
      <c r="D68" s="593" t="s">
        <v>1628</v>
      </c>
      <c r="E68" s="593" t="s">
        <v>1638</v>
      </c>
      <c r="F68" s="593" t="s">
        <v>1713</v>
      </c>
      <c r="G68" s="593" t="s">
        <v>1714</v>
      </c>
      <c r="H68" s="610"/>
      <c r="I68" s="610"/>
      <c r="J68" s="593"/>
      <c r="K68" s="593"/>
      <c r="L68" s="610">
        <v>1</v>
      </c>
      <c r="M68" s="610">
        <v>814</v>
      </c>
      <c r="N68" s="593">
        <v>1</v>
      </c>
      <c r="O68" s="593">
        <v>814</v>
      </c>
      <c r="P68" s="610"/>
      <c r="Q68" s="610"/>
      <c r="R68" s="598"/>
      <c r="S68" s="611"/>
    </row>
    <row r="69" spans="1:19" ht="14.45" customHeight="1" x14ac:dyDescent="0.2">
      <c r="A69" s="592" t="s">
        <v>1661</v>
      </c>
      <c r="B69" s="593" t="s">
        <v>1662</v>
      </c>
      <c r="C69" s="593" t="s">
        <v>543</v>
      </c>
      <c r="D69" s="593" t="s">
        <v>1628</v>
      </c>
      <c r="E69" s="593" t="s">
        <v>1638</v>
      </c>
      <c r="F69" s="593" t="s">
        <v>1715</v>
      </c>
      <c r="G69" s="593" t="s">
        <v>1716</v>
      </c>
      <c r="H69" s="610">
        <v>7</v>
      </c>
      <c r="I69" s="610">
        <v>5257</v>
      </c>
      <c r="J69" s="593">
        <v>0.87383643617021278</v>
      </c>
      <c r="K69" s="593">
        <v>751</v>
      </c>
      <c r="L69" s="610">
        <v>8</v>
      </c>
      <c r="M69" s="610">
        <v>6016</v>
      </c>
      <c r="N69" s="593">
        <v>1</v>
      </c>
      <c r="O69" s="593">
        <v>752</v>
      </c>
      <c r="P69" s="610">
        <v>10</v>
      </c>
      <c r="Q69" s="610">
        <v>7570</v>
      </c>
      <c r="R69" s="598">
        <v>1.2583111702127661</v>
      </c>
      <c r="S69" s="611">
        <v>757</v>
      </c>
    </row>
    <row r="70" spans="1:19" ht="14.45" customHeight="1" x14ac:dyDescent="0.2">
      <c r="A70" s="592" t="s">
        <v>1661</v>
      </c>
      <c r="B70" s="593" t="s">
        <v>1662</v>
      </c>
      <c r="C70" s="593" t="s">
        <v>548</v>
      </c>
      <c r="D70" s="593" t="s">
        <v>1628</v>
      </c>
      <c r="E70" s="593" t="s">
        <v>1717</v>
      </c>
      <c r="F70" s="593" t="s">
        <v>1718</v>
      </c>
      <c r="G70" s="593" t="s">
        <v>1719</v>
      </c>
      <c r="H70" s="610">
        <v>120</v>
      </c>
      <c r="I70" s="610">
        <v>125391.59999999999</v>
      </c>
      <c r="J70" s="593"/>
      <c r="K70" s="593">
        <v>1044.9299999999998</v>
      </c>
      <c r="L70" s="610"/>
      <c r="M70" s="610"/>
      <c r="N70" s="593"/>
      <c r="O70" s="593"/>
      <c r="P70" s="610"/>
      <c r="Q70" s="610"/>
      <c r="R70" s="598"/>
      <c r="S70" s="611"/>
    </row>
    <row r="71" spans="1:19" ht="14.45" customHeight="1" x14ac:dyDescent="0.2">
      <c r="A71" s="592" t="s">
        <v>1661</v>
      </c>
      <c r="B71" s="593" t="s">
        <v>1662</v>
      </c>
      <c r="C71" s="593" t="s">
        <v>548</v>
      </c>
      <c r="D71" s="593" t="s">
        <v>1628</v>
      </c>
      <c r="E71" s="593" t="s">
        <v>1638</v>
      </c>
      <c r="F71" s="593" t="s">
        <v>1641</v>
      </c>
      <c r="G71" s="593" t="s">
        <v>1642</v>
      </c>
      <c r="H71" s="610">
        <v>218</v>
      </c>
      <c r="I71" s="610">
        <v>75646</v>
      </c>
      <c r="J71" s="593">
        <v>1.0283018867924529</v>
      </c>
      <c r="K71" s="593">
        <v>347</v>
      </c>
      <c r="L71" s="610">
        <v>212</v>
      </c>
      <c r="M71" s="610">
        <v>73564</v>
      </c>
      <c r="N71" s="593">
        <v>1</v>
      </c>
      <c r="O71" s="593">
        <v>347</v>
      </c>
      <c r="P71" s="610">
        <v>206</v>
      </c>
      <c r="Q71" s="610">
        <v>71688</v>
      </c>
      <c r="R71" s="598">
        <v>0.97449839595454302</v>
      </c>
      <c r="S71" s="611">
        <v>348</v>
      </c>
    </row>
    <row r="72" spans="1:19" ht="14.45" customHeight="1" x14ac:dyDescent="0.2">
      <c r="A72" s="592" t="s">
        <v>1661</v>
      </c>
      <c r="B72" s="593" t="s">
        <v>1662</v>
      </c>
      <c r="C72" s="593" t="s">
        <v>548</v>
      </c>
      <c r="D72" s="593" t="s">
        <v>1628</v>
      </c>
      <c r="E72" s="593" t="s">
        <v>1638</v>
      </c>
      <c r="F72" s="593" t="s">
        <v>1683</v>
      </c>
      <c r="G72" s="593" t="s">
        <v>1684</v>
      </c>
      <c r="H72" s="610">
        <v>178</v>
      </c>
      <c r="I72" s="610">
        <v>3026</v>
      </c>
      <c r="J72" s="593"/>
      <c r="K72" s="593">
        <v>17</v>
      </c>
      <c r="L72" s="610"/>
      <c r="M72" s="610"/>
      <c r="N72" s="593"/>
      <c r="O72" s="593"/>
      <c r="P72" s="610"/>
      <c r="Q72" s="610"/>
      <c r="R72" s="598"/>
      <c r="S72" s="611"/>
    </row>
    <row r="73" spans="1:19" ht="14.45" customHeight="1" x14ac:dyDescent="0.2">
      <c r="A73" s="592" t="s">
        <v>1661</v>
      </c>
      <c r="B73" s="593" t="s">
        <v>1662</v>
      </c>
      <c r="C73" s="593" t="s">
        <v>548</v>
      </c>
      <c r="D73" s="593" t="s">
        <v>1628</v>
      </c>
      <c r="E73" s="593" t="s">
        <v>1638</v>
      </c>
      <c r="F73" s="593" t="s">
        <v>1649</v>
      </c>
      <c r="G73" s="593" t="s">
        <v>1650</v>
      </c>
      <c r="H73" s="610">
        <v>218</v>
      </c>
      <c r="I73" s="610">
        <v>71504</v>
      </c>
      <c r="J73" s="593">
        <v>1.0283018867924529</v>
      </c>
      <c r="K73" s="593">
        <v>328</v>
      </c>
      <c r="L73" s="610">
        <v>212</v>
      </c>
      <c r="M73" s="610">
        <v>69536</v>
      </c>
      <c r="N73" s="593">
        <v>1</v>
      </c>
      <c r="O73" s="593">
        <v>328</v>
      </c>
      <c r="P73" s="610">
        <v>206</v>
      </c>
      <c r="Q73" s="610">
        <v>67774</v>
      </c>
      <c r="R73" s="598">
        <v>0.97466060745513117</v>
      </c>
      <c r="S73" s="611">
        <v>329</v>
      </c>
    </row>
    <row r="74" spans="1:19" ht="14.45" customHeight="1" x14ac:dyDescent="0.2">
      <c r="A74" s="592" t="s">
        <v>1661</v>
      </c>
      <c r="B74" s="593" t="s">
        <v>1662</v>
      </c>
      <c r="C74" s="593" t="s">
        <v>548</v>
      </c>
      <c r="D74" s="593" t="s">
        <v>1628</v>
      </c>
      <c r="E74" s="593" t="s">
        <v>1638</v>
      </c>
      <c r="F74" s="593" t="s">
        <v>1651</v>
      </c>
      <c r="G74" s="593" t="s">
        <v>1652</v>
      </c>
      <c r="H74" s="610">
        <v>217</v>
      </c>
      <c r="I74" s="610">
        <v>48825</v>
      </c>
      <c r="J74" s="593">
        <v>1.0219352408062456</v>
      </c>
      <c r="K74" s="593">
        <v>225</v>
      </c>
      <c r="L74" s="610">
        <v>212</v>
      </c>
      <c r="M74" s="610">
        <v>47777</v>
      </c>
      <c r="N74" s="593">
        <v>1</v>
      </c>
      <c r="O74" s="593">
        <v>225.36320754716982</v>
      </c>
      <c r="P74" s="610">
        <v>206</v>
      </c>
      <c r="Q74" s="610">
        <v>46762</v>
      </c>
      <c r="R74" s="598">
        <v>0.97875546811227154</v>
      </c>
      <c r="S74" s="611">
        <v>227</v>
      </c>
    </row>
    <row r="75" spans="1:19" ht="14.45" customHeight="1" x14ac:dyDescent="0.2">
      <c r="A75" s="592" t="s">
        <v>1661</v>
      </c>
      <c r="B75" s="593" t="s">
        <v>1662</v>
      </c>
      <c r="C75" s="593" t="s">
        <v>548</v>
      </c>
      <c r="D75" s="593" t="s">
        <v>1628</v>
      </c>
      <c r="E75" s="593" t="s">
        <v>1638</v>
      </c>
      <c r="F75" s="593" t="s">
        <v>1655</v>
      </c>
      <c r="G75" s="593" t="s">
        <v>1656</v>
      </c>
      <c r="H75" s="610">
        <v>218</v>
      </c>
      <c r="I75" s="610">
        <v>104640</v>
      </c>
      <c r="J75" s="593">
        <v>1.0283018867924529</v>
      </c>
      <c r="K75" s="593">
        <v>480</v>
      </c>
      <c r="L75" s="610">
        <v>212</v>
      </c>
      <c r="M75" s="610">
        <v>101760</v>
      </c>
      <c r="N75" s="593">
        <v>1</v>
      </c>
      <c r="O75" s="593">
        <v>480</v>
      </c>
      <c r="P75" s="610">
        <v>206</v>
      </c>
      <c r="Q75" s="610">
        <v>99086</v>
      </c>
      <c r="R75" s="598">
        <v>0.97372248427672958</v>
      </c>
      <c r="S75" s="611">
        <v>481</v>
      </c>
    </row>
    <row r="76" spans="1:19" ht="14.45" customHeight="1" thickBot="1" x14ac:dyDescent="0.25">
      <c r="A76" s="600" t="s">
        <v>1661</v>
      </c>
      <c r="B76" s="601" t="s">
        <v>1662</v>
      </c>
      <c r="C76" s="601" t="s">
        <v>548</v>
      </c>
      <c r="D76" s="601" t="s">
        <v>1628</v>
      </c>
      <c r="E76" s="601" t="s">
        <v>1638</v>
      </c>
      <c r="F76" s="601" t="s">
        <v>1705</v>
      </c>
      <c r="G76" s="601" t="s">
        <v>1706</v>
      </c>
      <c r="H76" s="612">
        <v>410</v>
      </c>
      <c r="I76" s="612">
        <v>24190</v>
      </c>
      <c r="J76" s="601">
        <v>1.0394912122384083</v>
      </c>
      <c r="K76" s="601">
        <v>59</v>
      </c>
      <c r="L76" s="612">
        <v>392</v>
      </c>
      <c r="M76" s="612">
        <v>23271</v>
      </c>
      <c r="N76" s="601">
        <v>1</v>
      </c>
      <c r="O76" s="601">
        <v>59.364795918367349</v>
      </c>
      <c r="P76" s="612">
        <v>360</v>
      </c>
      <c r="Q76" s="612">
        <v>21960</v>
      </c>
      <c r="R76" s="606">
        <v>0.94366378754673197</v>
      </c>
      <c r="S76" s="613">
        <v>61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1E6DD6A-77CA-4FBC-BE78-D707721C794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15060420</v>
      </c>
      <c r="C3" s="222">
        <f t="shared" ref="C3:R3" si="0">SUBTOTAL(9,C6:C1048576)</f>
        <v>33.751788900231766</v>
      </c>
      <c r="D3" s="222">
        <f t="shared" si="0"/>
        <v>16114960</v>
      </c>
      <c r="E3" s="222">
        <f t="shared" si="0"/>
        <v>27</v>
      </c>
      <c r="F3" s="222">
        <f t="shared" si="0"/>
        <v>15270715</v>
      </c>
      <c r="G3" s="225">
        <f>IF(D3&lt;&gt;0,F3/D3,"")</f>
        <v>0.94761110173404095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5" customHeight="1" x14ac:dyDescent="0.2">
      <c r="A6" s="617" t="s">
        <v>1722</v>
      </c>
      <c r="B6" s="648">
        <v>780744</v>
      </c>
      <c r="C6" s="586">
        <v>1.0351372636368699</v>
      </c>
      <c r="D6" s="648">
        <v>754242</v>
      </c>
      <c r="E6" s="586">
        <v>1</v>
      </c>
      <c r="F6" s="648">
        <v>713380</v>
      </c>
      <c r="G6" s="591">
        <v>0.945823754179693</v>
      </c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5" customHeight="1" x14ac:dyDescent="0.2">
      <c r="A7" s="618" t="s">
        <v>1723</v>
      </c>
      <c r="B7" s="650">
        <v>1024724</v>
      </c>
      <c r="C7" s="593">
        <v>0.85064396564963118</v>
      </c>
      <c r="D7" s="650">
        <v>1204645</v>
      </c>
      <c r="E7" s="593">
        <v>1</v>
      </c>
      <c r="F7" s="650">
        <v>1144644</v>
      </c>
      <c r="G7" s="598">
        <v>0.95019196526777594</v>
      </c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5" customHeight="1" x14ac:dyDescent="0.2">
      <c r="A8" s="618" t="s">
        <v>1724</v>
      </c>
      <c r="B8" s="650">
        <v>587260</v>
      </c>
      <c r="C8" s="593">
        <v>0.81566041326090555</v>
      </c>
      <c r="D8" s="650">
        <v>719981</v>
      </c>
      <c r="E8" s="593">
        <v>1</v>
      </c>
      <c r="F8" s="650">
        <v>639417</v>
      </c>
      <c r="G8" s="598">
        <v>0.88810260270757146</v>
      </c>
      <c r="H8" s="650"/>
      <c r="I8" s="593"/>
      <c r="J8" s="650"/>
      <c r="K8" s="593"/>
      <c r="L8" s="650"/>
      <c r="M8" s="598"/>
      <c r="N8" s="650"/>
      <c r="O8" s="593"/>
      <c r="P8" s="650"/>
      <c r="Q8" s="593"/>
      <c r="R8" s="650"/>
      <c r="S8" s="599"/>
    </row>
    <row r="9" spans="1:19" ht="14.45" customHeight="1" x14ac:dyDescent="0.2">
      <c r="A9" s="618" t="s">
        <v>1725</v>
      </c>
      <c r="B9" s="650">
        <v>1365982</v>
      </c>
      <c r="C9" s="593">
        <v>0.99105571315596641</v>
      </c>
      <c r="D9" s="650">
        <v>1378310</v>
      </c>
      <c r="E9" s="593">
        <v>1</v>
      </c>
      <c r="F9" s="650">
        <v>1399307</v>
      </c>
      <c r="G9" s="598">
        <v>1.0152338733666593</v>
      </c>
      <c r="H9" s="650"/>
      <c r="I9" s="593"/>
      <c r="J9" s="650"/>
      <c r="K9" s="593"/>
      <c r="L9" s="650"/>
      <c r="M9" s="598"/>
      <c r="N9" s="650"/>
      <c r="O9" s="593"/>
      <c r="P9" s="650"/>
      <c r="Q9" s="593"/>
      <c r="R9" s="650"/>
      <c r="S9" s="599"/>
    </row>
    <row r="10" spans="1:19" ht="14.45" customHeight="1" x14ac:dyDescent="0.2">
      <c r="A10" s="618" t="s">
        <v>1726</v>
      </c>
      <c r="B10" s="650">
        <v>577019</v>
      </c>
      <c r="C10" s="593">
        <v>0.87421955369303939</v>
      </c>
      <c r="D10" s="650">
        <v>660039</v>
      </c>
      <c r="E10" s="593">
        <v>1</v>
      </c>
      <c r="F10" s="650">
        <v>605646</v>
      </c>
      <c r="G10" s="598">
        <v>0.91759123324530822</v>
      </c>
      <c r="H10" s="650"/>
      <c r="I10" s="593"/>
      <c r="J10" s="650"/>
      <c r="K10" s="593"/>
      <c r="L10" s="650"/>
      <c r="M10" s="598"/>
      <c r="N10" s="650"/>
      <c r="O10" s="593"/>
      <c r="P10" s="650"/>
      <c r="Q10" s="593"/>
      <c r="R10" s="650"/>
      <c r="S10" s="599"/>
    </row>
    <row r="11" spans="1:19" ht="14.45" customHeight="1" x14ac:dyDescent="0.2">
      <c r="A11" s="618" t="s">
        <v>1727</v>
      </c>
      <c r="B11" s="650">
        <v>660061</v>
      </c>
      <c r="C11" s="593">
        <v>1.0986916790119348</v>
      </c>
      <c r="D11" s="650">
        <v>600770</v>
      </c>
      <c r="E11" s="593">
        <v>1</v>
      </c>
      <c r="F11" s="650">
        <v>682641</v>
      </c>
      <c r="G11" s="598">
        <v>1.1362767781347272</v>
      </c>
      <c r="H11" s="650"/>
      <c r="I11" s="593"/>
      <c r="J11" s="650"/>
      <c r="K11" s="593"/>
      <c r="L11" s="650"/>
      <c r="M11" s="598"/>
      <c r="N11" s="650"/>
      <c r="O11" s="593"/>
      <c r="P11" s="650"/>
      <c r="Q11" s="593"/>
      <c r="R11" s="650"/>
      <c r="S11" s="599"/>
    </row>
    <row r="12" spans="1:19" ht="14.45" customHeight="1" x14ac:dyDescent="0.2">
      <c r="A12" s="618" t="s">
        <v>1728</v>
      </c>
      <c r="B12" s="650">
        <v>509913</v>
      </c>
      <c r="C12" s="593">
        <v>0.67099024792714168</v>
      </c>
      <c r="D12" s="650">
        <v>759941</v>
      </c>
      <c r="E12" s="593">
        <v>1</v>
      </c>
      <c r="F12" s="650">
        <v>592719</v>
      </c>
      <c r="G12" s="598">
        <v>0.77995397011083756</v>
      </c>
      <c r="H12" s="650"/>
      <c r="I12" s="593"/>
      <c r="J12" s="650"/>
      <c r="K12" s="593"/>
      <c r="L12" s="650"/>
      <c r="M12" s="598"/>
      <c r="N12" s="650"/>
      <c r="O12" s="593"/>
      <c r="P12" s="650"/>
      <c r="Q12" s="593"/>
      <c r="R12" s="650"/>
      <c r="S12" s="599"/>
    </row>
    <row r="13" spans="1:19" ht="14.45" customHeight="1" x14ac:dyDescent="0.2">
      <c r="A13" s="618" t="s">
        <v>1729</v>
      </c>
      <c r="B13" s="650">
        <v>563615</v>
      </c>
      <c r="C13" s="593">
        <v>0.79331778456843727</v>
      </c>
      <c r="D13" s="650">
        <v>710453</v>
      </c>
      <c r="E13" s="593">
        <v>1</v>
      </c>
      <c r="F13" s="650">
        <v>545221</v>
      </c>
      <c r="G13" s="598">
        <v>0.76742726119813698</v>
      </c>
      <c r="H13" s="650"/>
      <c r="I13" s="593"/>
      <c r="J13" s="650"/>
      <c r="K13" s="593"/>
      <c r="L13" s="650"/>
      <c r="M13" s="598"/>
      <c r="N13" s="650"/>
      <c r="O13" s="593"/>
      <c r="P13" s="650"/>
      <c r="Q13" s="593"/>
      <c r="R13" s="650"/>
      <c r="S13" s="599"/>
    </row>
    <row r="14" spans="1:19" ht="14.45" customHeight="1" x14ac:dyDescent="0.2">
      <c r="A14" s="618" t="s">
        <v>1730</v>
      </c>
      <c r="B14" s="650">
        <v>1159812</v>
      </c>
      <c r="C14" s="593">
        <v>0.96336861550626995</v>
      </c>
      <c r="D14" s="650">
        <v>1203913</v>
      </c>
      <c r="E14" s="593">
        <v>1</v>
      </c>
      <c r="F14" s="650">
        <v>1049272</v>
      </c>
      <c r="G14" s="598">
        <v>0.87155134964071324</v>
      </c>
      <c r="H14" s="650"/>
      <c r="I14" s="593"/>
      <c r="J14" s="650"/>
      <c r="K14" s="593"/>
      <c r="L14" s="650"/>
      <c r="M14" s="598"/>
      <c r="N14" s="650"/>
      <c r="O14" s="593"/>
      <c r="P14" s="650"/>
      <c r="Q14" s="593"/>
      <c r="R14" s="650"/>
      <c r="S14" s="599"/>
    </row>
    <row r="15" spans="1:19" ht="14.45" customHeight="1" x14ac:dyDescent="0.2">
      <c r="A15" s="618" t="s">
        <v>1731</v>
      </c>
      <c r="B15" s="650">
        <v>349348</v>
      </c>
      <c r="C15" s="593">
        <v>1.5404233928752531</v>
      </c>
      <c r="D15" s="650">
        <v>226787</v>
      </c>
      <c r="E15" s="593">
        <v>1</v>
      </c>
      <c r="F15" s="650">
        <v>209480</v>
      </c>
      <c r="G15" s="598">
        <v>0.92368610193705991</v>
      </c>
      <c r="H15" s="650"/>
      <c r="I15" s="593"/>
      <c r="J15" s="650"/>
      <c r="K15" s="593"/>
      <c r="L15" s="650"/>
      <c r="M15" s="598"/>
      <c r="N15" s="650"/>
      <c r="O15" s="593"/>
      <c r="P15" s="650"/>
      <c r="Q15" s="593"/>
      <c r="R15" s="650"/>
      <c r="S15" s="599"/>
    </row>
    <row r="16" spans="1:19" ht="14.45" customHeight="1" x14ac:dyDescent="0.2">
      <c r="A16" s="618" t="s">
        <v>1732</v>
      </c>
      <c r="B16" s="650">
        <v>1042288</v>
      </c>
      <c r="C16" s="593">
        <v>0.92488905729089488</v>
      </c>
      <c r="D16" s="650">
        <v>1126933</v>
      </c>
      <c r="E16" s="593">
        <v>1</v>
      </c>
      <c r="F16" s="650">
        <v>1096810</v>
      </c>
      <c r="G16" s="598">
        <v>0.97326992820336256</v>
      </c>
      <c r="H16" s="650"/>
      <c r="I16" s="593"/>
      <c r="J16" s="650"/>
      <c r="K16" s="593"/>
      <c r="L16" s="650"/>
      <c r="M16" s="598"/>
      <c r="N16" s="650"/>
      <c r="O16" s="593"/>
      <c r="P16" s="650"/>
      <c r="Q16" s="593"/>
      <c r="R16" s="650"/>
      <c r="S16" s="599"/>
    </row>
    <row r="17" spans="1:19" ht="14.45" customHeight="1" x14ac:dyDescent="0.2">
      <c r="A17" s="618" t="s">
        <v>1733</v>
      </c>
      <c r="B17" s="650">
        <v>657183</v>
      </c>
      <c r="C17" s="593">
        <v>0.86719510811188849</v>
      </c>
      <c r="D17" s="650">
        <v>757826</v>
      </c>
      <c r="E17" s="593">
        <v>1</v>
      </c>
      <c r="F17" s="650">
        <v>769303</v>
      </c>
      <c r="G17" s="598">
        <v>1.0151446374233664</v>
      </c>
      <c r="H17" s="650"/>
      <c r="I17" s="593"/>
      <c r="J17" s="650"/>
      <c r="K17" s="593"/>
      <c r="L17" s="650"/>
      <c r="M17" s="598"/>
      <c r="N17" s="650"/>
      <c r="O17" s="593"/>
      <c r="P17" s="650"/>
      <c r="Q17" s="593"/>
      <c r="R17" s="650"/>
      <c r="S17" s="599"/>
    </row>
    <row r="18" spans="1:19" ht="14.45" customHeight="1" x14ac:dyDescent="0.2">
      <c r="A18" s="618" t="s">
        <v>1734</v>
      </c>
      <c r="B18" s="650">
        <v>54884</v>
      </c>
      <c r="C18" s="593">
        <v>0.77646992247184654</v>
      </c>
      <c r="D18" s="650">
        <v>70684</v>
      </c>
      <c r="E18" s="593">
        <v>1</v>
      </c>
      <c r="F18" s="650">
        <v>49266</v>
      </c>
      <c r="G18" s="598">
        <v>0.69698941769000056</v>
      </c>
      <c r="H18" s="650"/>
      <c r="I18" s="593"/>
      <c r="J18" s="650"/>
      <c r="K18" s="593"/>
      <c r="L18" s="650"/>
      <c r="M18" s="598"/>
      <c r="N18" s="650"/>
      <c r="O18" s="593"/>
      <c r="P18" s="650"/>
      <c r="Q18" s="593"/>
      <c r="R18" s="650"/>
      <c r="S18" s="599"/>
    </row>
    <row r="19" spans="1:19" ht="14.45" customHeight="1" x14ac:dyDescent="0.2">
      <c r="A19" s="618" t="s">
        <v>1735</v>
      </c>
      <c r="B19" s="650">
        <v>163</v>
      </c>
      <c r="C19" s="593">
        <v>0.25873015873015875</v>
      </c>
      <c r="D19" s="650">
        <v>630</v>
      </c>
      <c r="E19" s="593">
        <v>1</v>
      </c>
      <c r="F19" s="650"/>
      <c r="G19" s="598"/>
      <c r="H19" s="650"/>
      <c r="I19" s="593"/>
      <c r="J19" s="650"/>
      <c r="K19" s="593"/>
      <c r="L19" s="650"/>
      <c r="M19" s="598"/>
      <c r="N19" s="650"/>
      <c r="O19" s="593"/>
      <c r="P19" s="650"/>
      <c r="Q19" s="593"/>
      <c r="R19" s="650"/>
      <c r="S19" s="599"/>
    </row>
    <row r="20" spans="1:19" ht="14.45" customHeight="1" x14ac:dyDescent="0.2">
      <c r="A20" s="618" t="s">
        <v>1736</v>
      </c>
      <c r="B20" s="650">
        <v>284366</v>
      </c>
      <c r="C20" s="593">
        <v>1.2674201973561057</v>
      </c>
      <c r="D20" s="650">
        <v>224366</v>
      </c>
      <c r="E20" s="593">
        <v>1</v>
      </c>
      <c r="F20" s="650">
        <v>157517</v>
      </c>
      <c r="G20" s="598">
        <v>0.70205378711569488</v>
      </c>
      <c r="H20" s="650"/>
      <c r="I20" s="593"/>
      <c r="J20" s="650"/>
      <c r="K20" s="593"/>
      <c r="L20" s="650"/>
      <c r="M20" s="598"/>
      <c r="N20" s="650"/>
      <c r="O20" s="593"/>
      <c r="P20" s="650"/>
      <c r="Q20" s="593"/>
      <c r="R20" s="650"/>
      <c r="S20" s="599"/>
    </row>
    <row r="21" spans="1:19" ht="14.45" customHeight="1" x14ac:dyDescent="0.2">
      <c r="A21" s="618" t="s">
        <v>1737</v>
      </c>
      <c r="B21" s="650">
        <v>63760</v>
      </c>
      <c r="C21" s="593">
        <v>0.95322100793852504</v>
      </c>
      <c r="D21" s="650">
        <v>66889</v>
      </c>
      <c r="E21" s="593">
        <v>1</v>
      </c>
      <c r="F21" s="650">
        <v>89043</v>
      </c>
      <c r="G21" s="598">
        <v>1.3312054298913125</v>
      </c>
      <c r="H21" s="650"/>
      <c r="I21" s="593"/>
      <c r="J21" s="650"/>
      <c r="K21" s="593"/>
      <c r="L21" s="650"/>
      <c r="M21" s="598"/>
      <c r="N21" s="650"/>
      <c r="O21" s="593"/>
      <c r="P21" s="650"/>
      <c r="Q21" s="593"/>
      <c r="R21" s="650"/>
      <c r="S21" s="599"/>
    </row>
    <row r="22" spans="1:19" ht="14.45" customHeight="1" x14ac:dyDescent="0.2">
      <c r="A22" s="618" t="s">
        <v>1738</v>
      </c>
      <c r="B22" s="650">
        <v>4963</v>
      </c>
      <c r="C22" s="593">
        <v>7.3525925925925923</v>
      </c>
      <c r="D22" s="650">
        <v>675</v>
      </c>
      <c r="E22" s="593">
        <v>1</v>
      </c>
      <c r="F22" s="650">
        <v>547</v>
      </c>
      <c r="G22" s="598">
        <v>0.81037037037037041</v>
      </c>
      <c r="H22" s="650"/>
      <c r="I22" s="593"/>
      <c r="J22" s="650"/>
      <c r="K22" s="593"/>
      <c r="L22" s="650"/>
      <c r="M22" s="598"/>
      <c r="N22" s="650"/>
      <c r="O22" s="593"/>
      <c r="P22" s="650"/>
      <c r="Q22" s="593"/>
      <c r="R22" s="650"/>
      <c r="S22" s="599"/>
    </row>
    <row r="23" spans="1:19" ht="14.45" customHeight="1" x14ac:dyDescent="0.2">
      <c r="A23" s="618" t="s">
        <v>1739</v>
      </c>
      <c r="B23" s="650">
        <v>17780</v>
      </c>
      <c r="C23" s="593">
        <v>1.8115129903209373</v>
      </c>
      <c r="D23" s="650">
        <v>9815</v>
      </c>
      <c r="E23" s="593">
        <v>1</v>
      </c>
      <c r="F23" s="650">
        <v>4023</v>
      </c>
      <c r="G23" s="598">
        <v>0.40988283239938866</v>
      </c>
      <c r="H23" s="650"/>
      <c r="I23" s="593"/>
      <c r="J23" s="650"/>
      <c r="K23" s="593"/>
      <c r="L23" s="650"/>
      <c r="M23" s="598"/>
      <c r="N23" s="650"/>
      <c r="O23" s="593"/>
      <c r="P23" s="650"/>
      <c r="Q23" s="593"/>
      <c r="R23" s="650"/>
      <c r="S23" s="599"/>
    </row>
    <row r="24" spans="1:19" ht="14.45" customHeight="1" x14ac:dyDescent="0.2">
      <c r="A24" s="618" t="s">
        <v>1740</v>
      </c>
      <c r="B24" s="650">
        <v>439334</v>
      </c>
      <c r="C24" s="593">
        <v>1.0493913857677903</v>
      </c>
      <c r="D24" s="650">
        <v>418656</v>
      </c>
      <c r="E24" s="593">
        <v>1</v>
      </c>
      <c r="F24" s="650">
        <v>661453</v>
      </c>
      <c r="G24" s="598">
        <v>1.5799439157685546</v>
      </c>
      <c r="H24" s="650"/>
      <c r="I24" s="593"/>
      <c r="J24" s="650"/>
      <c r="K24" s="593"/>
      <c r="L24" s="650"/>
      <c r="M24" s="598"/>
      <c r="N24" s="650"/>
      <c r="O24" s="593"/>
      <c r="P24" s="650"/>
      <c r="Q24" s="593"/>
      <c r="R24" s="650"/>
      <c r="S24" s="599"/>
    </row>
    <row r="25" spans="1:19" ht="14.45" customHeight="1" x14ac:dyDescent="0.2">
      <c r="A25" s="618" t="s">
        <v>1741</v>
      </c>
      <c r="B25" s="650"/>
      <c r="C25" s="593"/>
      <c r="D25" s="650">
        <v>181</v>
      </c>
      <c r="E25" s="593">
        <v>1</v>
      </c>
      <c r="F25" s="650"/>
      <c r="G25" s="598"/>
      <c r="H25" s="650"/>
      <c r="I25" s="593"/>
      <c r="J25" s="650"/>
      <c r="K25" s="593"/>
      <c r="L25" s="650"/>
      <c r="M25" s="598"/>
      <c r="N25" s="650"/>
      <c r="O25" s="593"/>
      <c r="P25" s="650"/>
      <c r="Q25" s="593"/>
      <c r="R25" s="650"/>
      <c r="S25" s="599"/>
    </row>
    <row r="26" spans="1:19" ht="14.45" customHeight="1" x14ac:dyDescent="0.2">
      <c r="A26" s="618" t="s">
        <v>1742</v>
      </c>
      <c r="B26" s="650">
        <v>61776</v>
      </c>
      <c r="C26" s="593">
        <v>0.72518107222933081</v>
      </c>
      <c r="D26" s="650">
        <v>85187</v>
      </c>
      <c r="E26" s="593">
        <v>1</v>
      </c>
      <c r="F26" s="650">
        <v>39231</v>
      </c>
      <c r="G26" s="598">
        <v>0.46052801483794475</v>
      </c>
      <c r="H26" s="650"/>
      <c r="I26" s="593"/>
      <c r="J26" s="650"/>
      <c r="K26" s="593"/>
      <c r="L26" s="650"/>
      <c r="M26" s="598"/>
      <c r="N26" s="650"/>
      <c r="O26" s="593"/>
      <c r="P26" s="650"/>
      <c r="Q26" s="593"/>
      <c r="R26" s="650"/>
      <c r="S26" s="599"/>
    </row>
    <row r="27" spans="1:19" ht="14.45" customHeight="1" x14ac:dyDescent="0.2">
      <c r="A27" s="618" t="s">
        <v>1743</v>
      </c>
      <c r="B27" s="650">
        <v>3652</v>
      </c>
      <c r="C27" s="593">
        <v>3.8081334723670488</v>
      </c>
      <c r="D27" s="650">
        <v>959</v>
      </c>
      <c r="E27" s="593">
        <v>1</v>
      </c>
      <c r="F27" s="650">
        <v>4877</v>
      </c>
      <c r="G27" s="598">
        <v>5.0855057351407718</v>
      </c>
      <c r="H27" s="650"/>
      <c r="I27" s="593"/>
      <c r="J27" s="650"/>
      <c r="K27" s="593"/>
      <c r="L27" s="650"/>
      <c r="M27" s="598"/>
      <c r="N27" s="650"/>
      <c r="O27" s="593"/>
      <c r="P27" s="650"/>
      <c r="Q27" s="593"/>
      <c r="R27" s="650"/>
      <c r="S27" s="599"/>
    </row>
    <row r="28" spans="1:19" ht="14.45" customHeight="1" x14ac:dyDescent="0.2">
      <c r="A28" s="618" t="s">
        <v>1744</v>
      </c>
      <c r="B28" s="650">
        <v>44025</v>
      </c>
      <c r="C28" s="593">
        <v>0.59041654373306873</v>
      </c>
      <c r="D28" s="650">
        <v>74566</v>
      </c>
      <c r="E28" s="593">
        <v>1</v>
      </c>
      <c r="F28" s="650">
        <v>64682</v>
      </c>
      <c r="G28" s="598">
        <v>0.86744628919346622</v>
      </c>
      <c r="H28" s="650"/>
      <c r="I28" s="593"/>
      <c r="J28" s="650"/>
      <c r="K28" s="593"/>
      <c r="L28" s="650"/>
      <c r="M28" s="598"/>
      <c r="N28" s="650"/>
      <c r="O28" s="593"/>
      <c r="P28" s="650"/>
      <c r="Q28" s="593"/>
      <c r="R28" s="650"/>
      <c r="S28" s="599"/>
    </row>
    <row r="29" spans="1:19" ht="14.45" customHeight="1" x14ac:dyDescent="0.2">
      <c r="A29" s="618" t="s">
        <v>1745</v>
      </c>
      <c r="B29" s="650">
        <v>540493</v>
      </c>
      <c r="C29" s="593">
        <v>0.90381782274907985</v>
      </c>
      <c r="D29" s="650">
        <v>598011</v>
      </c>
      <c r="E29" s="593">
        <v>1</v>
      </c>
      <c r="F29" s="650">
        <v>627601</v>
      </c>
      <c r="G29" s="598">
        <v>1.0494806951711591</v>
      </c>
      <c r="H29" s="650"/>
      <c r="I29" s="593"/>
      <c r="J29" s="650"/>
      <c r="K29" s="593"/>
      <c r="L29" s="650"/>
      <c r="M29" s="598"/>
      <c r="N29" s="650"/>
      <c r="O29" s="593"/>
      <c r="P29" s="650"/>
      <c r="Q29" s="593"/>
      <c r="R29" s="650"/>
      <c r="S29" s="599"/>
    </row>
    <row r="30" spans="1:19" ht="14.45" customHeight="1" x14ac:dyDescent="0.2">
      <c r="A30" s="618" t="s">
        <v>1746</v>
      </c>
      <c r="B30" s="650">
        <v>2234768</v>
      </c>
      <c r="C30" s="593">
        <v>0.98005737987459229</v>
      </c>
      <c r="D30" s="650">
        <v>2280242</v>
      </c>
      <c r="E30" s="593">
        <v>1</v>
      </c>
      <c r="F30" s="650">
        <v>1889912</v>
      </c>
      <c r="G30" s="598">
        <v>0.82882080059923469</v>
      </c>
      <c r="H30" s="650"/>
      <c r="I30" s="593"/>
      <c r="J30" s="650"/>
      <c r="K30" s="593"/>
      <c r="L30" s="650"/>
      <c r="M30" s="598"/>
      <c r="N30" s="650"/>
      <c r="O30" s="593"/>
      <c r="P30" s="650"/>
      <c r="Q30" s="593"/>
      <c r="R30" s="650"/>
      <c r="S30" s="599"/>
    </row>
    <row r="31" spans="1:19" ht="14.45" customHeight="1" x14ac:dyDescent="0.2">
      <c r="A31" s="618" t="s">
        <v>1747</v>
      </c>
      <c r="B31" s="650">
        <v>1200932</v>
      </c>
      <c r="C31" s="593">
        <v>0.99741040654457869</v>
      </c>
      <c r="D31" s="650">
        <v>1204050</v>
      </c>
      <c r="E31" s="593">
        <v>1</v>
      </c>
      <c r="F31" s="650">
        <v>1330247</v>
      </c>
      <c r="G31" s="598">
        <v>1.1048104314604876</v>
      </c>
      <c r="H31" s="650"/>
      <c r="I31" s="593"/>
      <c r="J31" s="650"/>
      <c r="K31" s="593"/>
      <c r="L31" s="650"/>
      <c r="M31" s="598"/>
      <c r="N31" s="650"/>
      <c r="O31" s="593"/>
      <c r="P31" s="650"/>
      <c r="Q31" s="593"/>
      <c r="R31" s="650"/>
      <c r="S31" s="599"/>
    </row>
    <row r="32" spans="1:19" ht="14.45" customHeight="1" thickBot="1" x14ac:dyDescent="0.25">
      <c r="A32" s="654" t="s">
        <v>1748</v>
      </c>
      <c r="B32" s="652">
        <v>831575</v>
      </c>
      <c r="C32" s="601">
        <v>0.85184115286787976</v>
      </c>
      <c r="D32" s="652">
        <v>976209</v>
      </c>
      <c r="E32" s="601">
        <v>1</v>
      </c>
      <c r="F32" s="652">
        <v>904476</v>
      </c>
      <c r="G32" s="606">
        <v>0.92651880898455141</v>
      </c>
      <c r="H32" s="652"/>
      <c r="I32" s="601"/>
      <c r="J32" s="652"/>
      <c r="K32" s="601"/>
      <c r="L32" s="652"/>
      <c r="M32" s="606"/>
      <c r="N32" s="652"/>
      <c r="O32" s="601"/>
      <c r="P32" s="652"/>
      <c r="Q32" s="601"/>
      <c r="R32" s="652"/>
      <c r="S32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1B89954-8A29-4322-B204-3E436CB6391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93197</v>
      </c>
      <c r="G3" s="103">
        <f t="shared" si="0"/>
        <v>15060420</v>
      </c>
      <c r="H3" s="103"/>
      <c r="I3" s="103"/>
      <c r="J3" s="103">
        <f t="shared" si="0"/>
        <v>95541</v>
      </c>
      <c r="K3" s="103">
        <f t="shared" si="0"/>
        <v>16114960</v>
      </c>
      <c r="L3" s="103"/>
      <c r="M3" s="103"/>
      <c r="N3" s="103">
        <f t="shared" si="0"/>
        <v>90772</v>
      </c>
      <c r="O3" s="103">
        <f t="shared" si="0"/>
        <v>15270715</v>
      </c>
      <c r="P3" s="75">
        <f>IF(K3=0,0,O3/K3)</f>
        <v>0.94761110173404095</v>
      </c>
      <c r="Q3" s="104">
        <f>IF(N3=0,0,O3/N3)</f>
        <v>168.23155818975013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5" customHeight="1" x14ac:dyDescent="0.2">
      <c r="A6" s="585" t="s">
        <v>1749</v>
      </c>
      <c r="B6" s="586" t="s">
        <v>1662</v>
      </c>
      <c r="C6" s="586" t="s">
        <v>1638</v>
      </c>
      <c r="D6" s="586" t="s">
        <v>1663</v>
      </c>
      <c r="E6" s="586" t="s">
        <v>1664</v>
      </c>
      <c r="F6" s="116">
        <v>182</v>
      </c>
      <c r="G6" s="116">
        <v>38402</v>
      </c>
      <c r="H6" s="116">
        <v>0.92419137466307277</v>
      </c>
      <c r="I6" s="116">
        <v>211</v>
      </c>
      <c r="J6" s="116">
        <v>196</v>
      </c>
      <c r="K6" s="116">
        <v>41552</v>
      </c>
      <c r="L6" s="116">
        <v>1</v>
      </c>
      <c r="M6" s="116">
        <v>212</v>
      </c>
      <c r="N6" s="116">
        <v>179</v>
      </c>
      <c r="O6" s="116">
        <v>38127</v>
      </c>
      <c r="P6" s="591">
        <v>0.91757316134000766</v>
      </c>
      <c r="Q6" s="609">
        <v>213</v>
      </c>
    </row>
    <row r="7" spans="1:17" ht="14.45" customHeight="1" x14ac:dyDescent="0.2">
      <c r="A7" s="592" t="s">
        <v>1749</v>
      </c>
      <c r="B7" s="593" t="s">
        <v>1662</v>
      </c>
      <c r="C7" s="593" t="s">
        <v>1638</v>
      </c>
      <c r="D7" s="593" t="s">
        <v>1665</v>
      </c>
      <c r="E7" s="593" t="s">
        <v>1664</v>
      </c>
      <c r="F7" s="610">
        <v>3</v>
      </c>
      <c r="G7" s="610">
        <v>261</v>
      </c>
      <c r="H7" s="610"/>
      <c r="I7" s="610">
        <v>87</v>
      </c>
      <c r="J7" s="610"/>
      <c r="K7" s="610"/>
      <c r="L7" s="610"/>
      <c r="M7" s="610"/>
      <c r="N7" s="610">
        <v>3</v>
      </c>
      <c r="O7" s="610">
        <v>264</v>
      </c>
      <c r="P7" s="598"/>
      <c r="Q7" s="611">
        <v>88</v>
      </c>
    </row>
    <row r="8" spans="1:17" ht="14.45" customHeight="1" x14ac:dyDescent="0.2">
      <c r="A8" s="592" t="s">
        <v>1749</v>
      </c>
      <c r="B8" s="593" t="s">
        <v>1662</v>
      </c>
      <c r="C8" s="593" t="s">
        <v>1638</v>
      </c>
      <c r="D8" s="593" t="s">
        <v>1666</v>
      </c>
      <c r="E8" s="593" t="s">
        <v>1667</v>
      </c>
      <c r="F8" s="610">
        <v>619</v>
      </c>
      <c r="G8" s="610">
        <v>186319</v>
      </c>
      <c r="H8" s="610">
        <v>1.0421458296044388</v>
      </c>
      <c r="I8" s="610">
        <v>301</v>
      </c>
      <c r="J8" s="610">
        <v>592</v>
      </c>
      <c r="K8" s="610">
        <v>178784</v>
      </c>
      <c r="L8" s="610">
        <v>1</v>
      </c>
      <c r="M8" s="610">
        <v>302</v>
      </c>
      <c r="N8" s="610">
        <v>374</v>
      </c>
      <c r="O8" s="610">
        <v>113322</v>
      </c>
      <c r="P8" s="598">
        <v>0.63384866654734207</v>
      </c>
      <c r="Q8" s="611">
        <v>303</v>
      </c>
    </row>
    <row r="9" spans="1:17" ht="14.45" customHeight="1" x14ac:dyDescent="0.2">
      <c r="A9" s="592" t="s">
        <v>1749</v>
      </c>
      <c r="B9" s="593" t="s">
        <v>1662</v>
      </c>
      <c r="C9" s="593" t="s">
        <v>1638</v>
      </c>
      <c r="D9" s="593" t="s">
        <v>1668</v>
      </c>
      <c r="E9" s="593" t="s">
        <v>1669</v>
      </c>
      <c r="F9" s="610">
        <v>21</v>
      </c>
      <c r="G9" s="610">
        <v>2079</v>
      </c>
      <c r="H9" s="610">
        <v>1.3887775551102204</v>
      </c>
      <c r="I9" s="610">
        <v>99</v>
      </c>
      <c r="J9" s="610">
        <v>15</v>
      </c>
      <c r="K9" s="610">
        <v>1497</v>
      </c>
      <c r="L9" s="610">
        <v>1</v>
      </c>
      <c r="M9" s="610">
        <v>99.8</v>
      </c>
      <c r="N9" s="610">
        <v>21</v>
      </c>
      <c r="O9" s="610">
        <v>2100</v>
      </c>
      <c r="P9" s="598">
        <v>1.402805611222445</v>
      </c>
      <c r="Q9" s="611">
        <v>100</v>
      </c>
    </row>
    <row r="10" spans="1:17" ht="14.45" customHeight="1" x14ac:dyDescent="0.2">
      <c r="A10" s="592" t="s">
        <v>1749</v>
      </c>
      <c r="B10" s="593" t="s">
        <v>1662</v>
      </c>
      <c r="C10" s="593" t="s">
        <v>1638</v>
      </c>
      <c r="D10" s="593" t="s">
        <v>1670</v>
      </c>
      <c r="E10" s="593" t="s">
        <v>1671</v>
      </c>
      <c r="F10" s="610">
        <v>1</v>
      </c>
      <c r="G10" s="610">
        <v>232</v>
      </c>
      <c r="H10" s="610"/>
      <c r="I10" s="610">
        <v>232</v>
      </c>
      <c r="J10" s="610"/>
      <c r="K10" s="610"/>
      <c r="L10" s="610"/>
      <c r="M10" s="610"/>
      <c r="N10" s="610">
        <v>1</v>
      </c>
      <c r="O10" s="610">
        <v>235</v>
      </c>
      <c r="P10" s="598"/>
      <c r="Q10" s="611">
        <v>235</v>
      </c>
    </row>
    <row r="11" spans="1:17" ht="14.45" customHeight="1" x14ac:dyDescent="0.2">
      <c r="A11" s="592" t="s">
        <v>1749</v>
      </c>
      <c r="B11" s="593" t="s">
        <v>1662</v>
      </c>
      <c r="C11" s="593" t="s">
        <v>1638</v>
      </c>
      <c r="D11" s="593" t="s">
        <v>1672</v>
      </c>
      <c r="E11" s="593" t="s">
        <v>1673</v>
      </c>
      <c r="F11" s="610">
        <v>239</v>
      </c>
      <c r="G11" s="610">
        <v>32743</v>
      </c>
      <c r="H11" s="610">
        <v>1.0301724137931034</v>
      </c>
      <c r="I11" s="610">
        <v>137</v>
      </c>
      <c r="J11" s="610">
        <v>232</v>
      </c>
      <c r="K11" s="610">
        <v>31784</v>
      </c>
      <c r="L11" s="610">
        <v>1</v>
      </c>
      <c r="M11" s="610">
        <v>137</v>
      </c>
      <c r="N11" s="610">
        <v>347</v>
      </c>
      <c r="O11" s="610">
        <v>47886</v>
      </c>
      <c r="P11" s="598">
        <v>1.5066070979108985</v>
      </c>
      <c r="Q11" s="611">
        <v>138</v>
      </c>
    </row>
    <row r="12" spans="1:17" ht="14.45" customHeight="1" x14ac:dyDescent="0.2">
      <c r="A12" s="592" t="s">
        <v>1749</v>
      </c>
      <c r="B12" s="593" t="s">
        <v>1662</v>
      </c>
      <c r="C12" s="593" t="s">
        <v>1638</v>
      </c>
      <c r="D12" s="593" t="s">
        <v>1674</v>
      </c>
      <c r="E12" s="593" t="s">
        <v>1673</v>
      </c>
      <c r="F12" s="610">
        <v>3</v>
      </c>
      <c r="G12" s="610">
        <v>549</v>
      </c>
      <c r="H12" s="610"/>
      <c r="I12" s="610">
        <v>183</v>
      </c>
      <c r="J12" s="610"/>
      <c r="K12" s="610"/>
      <c r="L12" s="610"/>
      <c r="M12" s="610"/>
      <c r="N12" s="610">
        <v>2</v>
      </c>
      <c r="O12" s="610">
        <v>370</v>
      </c>
      <c r="P12" s="598"/>
      <c r="Q12" s="611">
        <v>185</v>
      </c>
    </row>
    <row r="13" spans="1:17" ht="14.45" customHeight="1" x14ac:dyDescent="0.2">
      <c r="A13" s="592" t="s">
        <v>1749</v>
      </c>
      <c r="B13" s="593" t="s">
        <v>1662</v>
      </c>
      <c r="C13" s="593" t="s">
        <v>1638</v>
      </c>
      <c r="D13" s="593" t="s">
        <v>1677</v>
      </c>
      <c r="E13" s="593" t="s">
        <v>1678</v>
      </c>
      <c r="F13" s="610">
        <v>3</v>
      </c>
      <c r="G13" s="610">
        <v>1917</v>
      </c>
      <c r="H13" s="610">
        <v>1.4976562499999999</v>
      </c>
      <c r="I13" s="610">
        <v>639</v>
      </c>
      <c r="J13" s="610">
        <v>2</v>
      </c>
      <c r="K13" s="610">
        <v>1280</v>
      </c>
      <c r="L13" s="610">
        <v>1</v>
      </c>
      <c r="M13" s="610">
        <v>640</v>
      </c>
      <c r="N13" s="610">
        <v>1</v>
      </c>
      <c r="O13" s="610">
        <v>645</v>
      </c>
      <c r="P13" s="598">
        <v>0.50390625</v>
      </c>
      <c r="Q13" s="611">
        <v>645</v>
      </c>
    </row>
    <row r="14" spans="1:17" ht="14.45" customHeight="1" x14ac:dyDescent="0.2">
      <c r="A14" s="592" t="s">
        <v>1749</v>
      </c>
      <c r="B14" s="593" t="s">
        <v>1662</v>
      </c>
      <c r="C14" s="593" t="s">
        <v>1638</v>
      </c>
      <c r="D14" s="593" t="s">
        <v>1679</v>
      </c>
      <c r="E14" s="593" t="s">
        <v>1680</v>
      </c>
      <c r="F14" s="610">
        <v>1</v>
      </c>
      <c r="G14" s="610">
        <v>608</v>
      </c>
      <c r="H14" s="610"/>
      <c r="I14" s="610">
        <v>608</v>
      </c>
      <c r="J14" s="610"/>
      <c r="K14" s="610"/>
      <c r="L14" s="610"/>
      <c r="M14" s="610"/>
      <c r="N14" s="610">
        <v>1</v>
      </c>
      <c r="O14" s="610">
        <v>614</v>
      </c>
      <c r="P14" s="598"/>
      <c r="Q14" s="611">
        <v>614</v>
      </c>
    </row>
    <row r="15" spans="1:17" ht="14.45" customHeight="1" x14ac:dyDescent="0.2">
      <c r="A15" s="592" t="s">
        <v>1749</v>
      </c>
      <c r="B15" s="593" t="s">
        <v>1662</v>
      </c>
      <c r="C15" s="593" t="s">
        <v>1638</v>
      </c>
      <c r="D15" s="593" t="s">
        <v>1681</v>
      </c>
      <c r="E15" s="593" t="s">
        <v>1682</v>
      </c>
      <c r="F15" s="610">
        <v>28</v>
      </c>
      <c r="G15" s="610">
        <v>4844</v>
      </c>
      <c r="H15" s="610">
        <v>0.79540229885057467</v>
      </c>
      <c r="I15" s="610">
        <v>173</v>
      </c>
      <c r="J15" s="610">
        <v>35</v>
      </c>
      <c r="K15" s="610">
        <v>6090</v>
      </c>
      <c r="L15" s="610">
        <v>1</v>
      </c>
      <c r="M15" s="610">
        <v>174</v>
      </c>
      <c r="N15" s="610">
        <v>24</v>
      </c>
      <c r="O15" s="610">
        <v>4200</v>
      </c>
      <c r="P15" s="598">
        <v>0.68965517241379315</v>
      </c>
      <c r="Q15" s="611">
        <v>175</v>
      </c>
    </row>
    <row r="16" spans="1:17" ht="14.45" customHeight="1" x14ac:dyDescent="0.2">
      <c r="A16" s="592" t="s">
        <v>1749</v>
      </c>
      <c r="B16" s="593" t="s">
        <v>1662</v>
      </c>
      <c r="C16" s="593" t="s">
        <v>1638</v>
      </c>
      <c r="D16" s="593" t="s">
        <v>1641</v>
      </c>
      <c r="E16" s="593" t="s">
        <v>1642</v>
      </c>
      <c r="F16" s="610">
        <v>245</v>
      </c>
      <c r="G16" s="610">
        <v>85015</v>
      </c>
      <c r="H16" s="610">
        <v>0.92105263157894735</v>
      </c>
      <c r="I16" s="610">
        <v>347</v>
      </c>
      <c r="J16" s="610">
        <v>266</v>
      </c>
      <c r="K16" s="610">
        <v>92302</v>
      </c>
      <c r="L16" s="610">
        <v>1</v>
      </c>
      <c r="M16" s="610">
        <v>347</v>
      </c>
      <c r="N16" s="610">
        <v>314</v>
      </c>
      <c r="O16" s="610">
        <v>109272</v>
      </c>
      <c r="P16" s="598">
        <v>1.1838530042685966</v>
      </c>
      <c r="Q16" s="611">
        <v>348</v>
      </c>
    </row>
    <row r="17" spans="1:17" ht="14.45" customHeight="1" x14ac:dyDescent="0.2">
      <c r="A17" s="592" t="s">
        <v>1749</v>
      </c>
      <c r="B17" s="593" t="s">
        <v>1662</v>
      </c>
      <c r="C17" s="593" t="s">
        <v>1638</v>
      </c>
      <c r="D17" s="593" t="s">
        <v>1683</v>
      </c>
      <c r="E17" s="593" t="s">
        <v>1684</v>
      </c>
      <c r="F17" s="610">
        <v>1202</v>
      </c>
      <c r="G17" s="610">
        <v>20434</v>
      </c>
      <c r="H17" s="610">
        <v>1.0406926406926407</v>
      </c>
      <c r="I17" s="610">
        <v>17</v>
      </c>
      <c r="J17" s="610">
        <v>1155</v>
      </c>
      <c r="K17" s="610">
        <v>19635</v>
      </c>
      <c r="L17" s="610">
        <v>1</v>
      </c>
      <c r="M17" s="610">
        <v>17</v>
      </c>
      <c r="N17" s="610">
        <v>945</v>
      </c>
      <c r="O17" s="610">
        <v>16065</v>
      </c>
      <c r="P17" s="598">
        <v>0.81818181818181823</v>
      </c>
      <c r="Q17" s="611">
        <v>17</v>
      </c>
    </row>
    <row r="18" spans="1:17" ht="14.45" customHeight="1" x14ac:dyDescent="0.2">
      <c r="A18" s="592" t="s">
        <v>1749</v>
      </c>
      <c r="B18" s="593" t="s">
        <v>1662</v>
      </c>
      <c r="C18" s="593" t="s">
        <v>1638</v>
      </c>
      <c r="D18" s="593" t="s">
        <v>1685</v>
      </c>
      <c r="E18" s="593" t="s">
        <v>1686</v>
      </c>
      <c r="F18" s="610">
        <v>14</v>
      </c>
      <c r="G18" s="610">
        <v>3836</v>
      </c>
      <c r="H18" s="610">
        <v>0.35</v>
      </c>
      <c r="I18" s="610">
        <v>274</v>
      </c>
      <c r="J18" s="610">
        <v>40</v>
      </c>
      <c r="K18" s="610">
        <v>10960</v>
      </c>
      <c r="L18" s="610">
        <v>1</v>
      </c>
      <c r="M18" s="610">
        <v>274</v>
      </c>
      <c r="N18" s="610">
        <v>34</v>
      </c>
      <c r="O18" s="610">
        <v>9418</v>
      </c>
      <c r="P18" s="598">
        <v>0.85930656934306571</v>
      </c>
      <c r="Q18" s="611">
        <v>277</v>
      </c>
    </row>
    <row r="19" spans="1:17" ht="14.45" customHeight="1" x14ac:dyDescent="0.2">
      <c r="A19" s="592" t="s">
        <v>1749</v>
      </c>
      <c r="B19" s="593" t="s">
        <v>1662</v>
      </c>
      <c r="C19" s="593" t="s">
        <v>1638</v>
      </c>
      <c r="D19" s="593" t="s">
        <v>1687</v>
      </c>
      <c r="E19" s="593" t="s">
        <v>1688</v>
      </c>
      <c r="F19" s="610">
        <v>47</v>
      </c>
      <c r="G19" s="610">
        <v>6674</v>
      </c>
      <c r="H19" s="610">
        <v>1.0462454930239848</v>
      </c>
      <c r="I19" s="610">
        <v>142</v>
      </c>
      <c r="J19" s="610">
        <v>45</v>
      </c>
      <c r="K19" s="610">
        <v>6379</v>
      </c>
      <c r="L19" s="610">
        <v>1</v>
      </c>
      <c r="M19" s="610">
        <v>141.75555555555556</v>
      </c>
      <c r="N19" s="610">
        <v>40</v>
      </c>
      <c r="O19" s="610">
        <v>5640</v>
      </c>
      <c r="P19" s="598">
        <v>0.88415112086533942</v>
      </c>
      <c r="Q19" s="611">
        <v>141</v>
      </c>
    </row>
    <row r="20" spans="1:17" ht="14.45" customHeight="1" x14ac:dyDescent="0.2">
      <c r="A20" s="592" t="s">
        <v>1749</v>
      </c>
      <c r="B20" s="593" t="s">
        <v>1662</v>
      </c>
      <c r="C20" s="593" t="s">
        <v>1638</v>
      </c>
      <c r="D20" s="593" t="s">
        <v>1689</v>
      </c>
      <c r="E20" s="593" t="s">
        <v>1688</v>
      </c>
      <c r="F20" s="610">
        <v>239</v>
      </c>
      <c r="G20" s="610">
        <v>18642</v>
      </c>
      <c r="H20" s="610">
        <v>1.025976884975234</v>
      </c>
      <c r="I20" s="610">
        <v>78</v>
      </c>
      <c r="J20" s="610">
        <v>232</v>
      </c>
      <c r="K20" s="610">
        <v>18170</v>
      </c>
      <c r="L20" s="610">
        <v>1</v>
      </c>
      <c r="M20" s="610">
        <v>78.318965517241381</v>
      </c>
      <c r="N20" s="610">
        <v>347</v>
      </c>
      <c r="O20" s="610">
        <v>27413</v>
      </c>
      <c r="P20" s="598">
        <v>1.508695652173913</v>
      </c>
      <c r="Q20" s="611">
        <v>79</v>
      </c>
    </row>
    <row r="21" spans="1:17" ht="14.45" customHeight="1" x14ac:dyDescent="0.2">
      <c r="A21" s="592" t="s">
        <v>1749</v>
      </c>
      <c r="B21" s="593" t="s">
        <v>1662</v>
      </c>
      <c r="C21" s="593" t="s">
        <v>1638</v>
      </c>
      <c r="D21" s="593" t="s">
        <v>1690</v>
      </c>
      <c r="E21" s="593" t="s">
        <v>1691</v>
      </c>
      <c r="F21" s="610">
        <v>47</v>
      </c>
      <c r="G21" s="610">
        <v>14758</v>
      </c>
      <c r="H21" s="610">
        <v>1.0444444444444445</v>
      </c>
      <c r="I21" s="610">
        <v>314</v>
      </c>
      <c r="J21" s="610">
        <v>45</v>
      </c>
      <c r="K21" s="610">
        <v>14130</v>
      </c>
      <c r="L21" s="610">
        <v>1</v>
      </c>
      <c r="M21" s="610">
        <v>314</v>
      </c>
      <c r="N21" s="610">
        <v>40</v>
      </c>
      <c r="O21" s="610">
        <v>12640</v>
      </c>
      <c r="P21" s="598">
        <v>0.89455060155697097</v>
      </c>
      <c r="Q21" s="611">
        <v>316</v>
      </c>
    </row>
    <row r="22" spans="1:17" ht="14.45" customHeight="1" x14ac:dyDescent="0.2">
      <c r="A22" s="592" t="s">
        <v>1749</v>
      </c>
      <c r="B22" s="593" t="s">
        <v>1662</v>
      </c>
      <c r="C22" s="593" t="s">
        <v>1638</v>
      </c>
      <c r="D22" s="593" t="s">
        <v>1649</v>
      </c>
      <c r="E22" s="593" t="s">
        <v>1650</v>
      </c>
      <c r="F22" s="610">
        <v>483</v>
      </c>
      <c r="G22" s="610">
        <v>158424</v>
      </c>
      <c r="H22" s="610">
        <v>1.0477223427331888</v>
      </c>
      <c r="I22" s="610">
        <v>328</v>
      </c>
      <c r="J22" s="610">
        <v>461</v>
      </c>
      <c r="K22" s="610">
        <v>151208</v>
      </c>
      <c r="L22" s="610">
        <v>1</v>
      </c>
      <c r="M22" s="610">
        <v>328</v>
      </c>
      <c r="N22" s="610">
        <v>507</v>
      </c>
      <c r="O22" s="610">
        <v>166803</v>
      </c>
      <c r="P22" s="598">
        <v>1.1031360774562193</v>
      </c>
      <c r="Q22" s="611">
        <v>329</v>
      </c>
    </row>
    <row r="23" spans="1:17" ht="14.45" customHeight="1" x14ac:dyDescent="0.2">
      <c r="A23" s="592" t="s">
        <v>1749</v>
      </c>
      <c r="B23" s="593" t="s">
        <v>1662</v>
      </c>
      <c r="C23" s="593" t="s">
        <v>1638</v>
      </c>
      <c r="D23" s="593" t="s">
        <v>1692</v>
      </c>
      <c r="E23" s="593" t="s">
        <v>1693</v>
      </c>
      <c r="F23" s="610">
        <v>625</v>
      </c>
      <c r="G23" s="610">
        <v>101875</v>
      </c>
      <c r="H23" s="610">
        <v>1.1199854882861886</v>
      </c>
      <c r="I23" s="610">
        <v>163</v>
      </c>
      <c r="J23" s="610">
        <v>557</v>
      </c>
      <c r="K23" s="610">
        <v>90961</v>
      </c>
      <c r="L23" s="610">
        <v>1</v>
      </c>
      <c r="M23" s="610">
        <v>163.3052064631957</v>
      </c>
      <c r="N23" s="610">
        <v>462</v>
      </c>
      <c r="O23" s="610">
        <v>76230</v>
      </c>
      <c r="P23" s="598">
        <v>0.83805147260914015</v>
      </c>
      <c r="Q23" s="611">
        <v>165</v>
      </c>
    </row>
    <row r="24" spans="1:17" ht="14.45" customHeight="1" x14ac:dyDescent="0.2">
      <c r="A24" s="592" t="s">
        <v>1749</v>
      </c>
      <c r="B24" s="593" t="s">
        <v>1662</v>
      </c>
      <c r="C24" s="593" t="s">
        <v>1638</v>
      </c>
      <c r="D24" s="593" t="s">
        <v>1694</v>
      </c>
      <c r="E24" s="593" t="s">
        <v>1664</v>
      </c>
      <c r="F24" s="610">
        <v>632</v>
      </c>
      <c r="G24" s="610">
        <v>45504</v>
      </c>
      <c r="H24" s="610">
        <v>1.2433466309634407</v>
      </c>
      <c r="I24" s="610">
        <v>72</v>
      </c>
      <c r="J24" s="610">
        <v>506</v>
      </c>
      <c r="K24" s="610">
        <v>36598</v>
      </c>
      <c r="L24" s="610">
        <v>1</v>
      </c>
      <c r="M24" s="610">
        <v>72.328063241106719</v>
      </c>
      <c r="N24" s="610">
        <v>501</v>
      </c>
      <c r="O24" s="610">
        <v>37074</v>
      </c>
      <c r="P24" s="598">
        <v>1.0130061752008306</v>
      </c>
      <c r="Q24" s="611">
        <v>74</v>
      </c>
    </row>
    <row r="25" spans="1:17" ht="14.45" customHeight="1" x14ac:dyDescent="0.2">
      <c r="A25" s="592" t="s">
        <v>1749</v>
      </c>
      <c r="B25" s="593" t="s">
        <v>1662</v>
      </c>
      <c r="C25" s="593" t="s">
        <v>1638</v>
      </c>
      <c r="D25" s="593" t="s">
        <v>1697</v>
      </c>
      <c r="E25" s="593" t="s">
        <v>1698</v>
      </c>
      <c r="F25" s="610"/>
      <c r="G25" s="610"/>
      <c r="H25" s="610"/>
      <c r="I25" s="610"/>
      <c r="J25" s="610"/>
      <c r="K25" s="610"/>
      <c r="L25" s="610"/>
      <c r="M25" s="610"/>
      <c r="N25" s="610">
        <v>1</v>
      </c>
      <c r="O25" s="610">
        <v>233</v>
      </c>
      <c r="P25" s="598"/>
      <c r="Q25" s="611">
        <v>233</v>
      </c>
    </row>
    <row r="26" spans="1:17" ht="14.45" customHeight="1" x14ac:dyDescent="0.2">
      <c r="A26" s="592" t="s">
        <v>1749</v>
      </c>
      <c r="B26" s="593" t="s">
        <v>1662</v>
      </c>
      <c r="C26" s="593" t="s">
        <v>1638</v>
      </c>
      <c r="D26" s="593" t="s">
        <v>1699</v>
      </c>
      <c r="E26" s="593" t="s">
        <v>1700</v>
      </c>
      <c r="F26" s="610">
        <v>43</v>
      </c>
      <c r="G26" s="610">
        <v>52073</v>
      </c>
      <c r="H26" s="610">
        <v>1.0479151573693954</v>
      </c>
      <c r="I26" s="610">
        <v>1211</v>
      </c>
      <c r="J26" s="610">
        <v>41</v>
      </c>
      <c r="K26" s="610">
        <v>49692</v>
      </c>
      <c r="L26" s="610">
        <v>1</v>
      </c>
      <c r="M26" s="610">
        <v>1212</v>
      </c>
      <c r="N26" s="610">
        <v>33</v>
      </c>
      <c r="O26" s="610">
        <v>40128</v>
      </c>
      <c r="P26" s="598">
        <v>0.8075344119777832</v>
      </c>
      <c r="Q26" s="611">
        <v>1216</v>
      </c>
    </row>
    <row r="27" spans="1:17" ht="14.45" customHeight="1" x14ac:dyDescent="0.2">
      <c r="A27" s="592" t="s">
        <v>1749</v>
      </c>
      <c r="B27" s="593" t="s">
        <v>1662</v>
      </c>
      <c r="C27" s="593" t="s">
        <v>1638</v>
      </c>
      <c r="D27" s="593" t="s">
        <v>1701</v>
      </c>
      <c r="E27" s="593" t="s">
        <v>1702</v>
      </c>
      <c r="F27" s="610">
        <v>27</v>
      </c>
      <c r="G27" s="610">
        <v>3078</v>
      </c>
      <c r="H27" s="610">
        <v>0.95590062111801244</v>
      </c>
      <c r="I27" s="610">
        <v>114</v>
      </c>
      <c r="J27" s="610">
        <v>28</v>
      </c>
      <c r="K27" s="610">
        <v>3220</v>
      </c>
      <c r="L27" s="610">
        <v>1</v>
      </c>
      <c r="M27" s="610">
        <v>115</v>
      </c>
      <c r="N27" s="610">
        <v>23</v>
      </c>
      <c r="O27" s="610">
        <v>2668</v>
      </c>
      <c r="P27" s="598">
        <v>0.82857142857142863</v>
      </c>
      <c r="Q27" s="611">
        <v>116</v>
      </c>
    </row>
    <row r="28" spans="1:17" ht="14.45" customHeight="1" x14ac:dyDescent="0.2">
      <c r="A28" s="592" t="s">
        <v>1749</v>
      </c>
      <c r="B28" s="593" t="s">
        <v>1662</v>
      </c>
      <c r="C28" s="593" t="s">
        <v>1638</v>
      </c>
      <c r="D28" s="593" t="s">
        <v>1703</v>
      </c>
      <c r="E28" s="593" t="s">
        <v>1704</v>
      </c>
      <c r="F28" s="610">
        <v>1</v>
      </c>
      <c r="G28" s="610">
        <v>347</v>
      </c>
      <c r="H28" s="610"/>
      <c r="I28" s="610">
        <v>347</v>
      </c>
      <c r="J28" s="610"/>
      <c r="K28" s="610"/>
      <c r="L28" s="610"/>
      <c r="M28" s="610"/>
      <c r="N28" s="610">
        <v>1</v>
      </c>
      <c r="O28" s="610">
        <v>350</v>
      </c>
      <c r="P28" s="598"/>
      <c r="Q28" s="611">
        <v>350</v>
      </c>
    </row>
    <row r="29" spans="1:17" ht="14.45" customHeight="1" x14ac:dyDescent="0.2">
      <c r="A29" s="592" t="s">
        <v>1749</v>
      </c>
      <c r="B29" s="593" t="s">
        <v>1662</v>
      </c>
      <c r="C29" s="593" t="s">
        <v>1638</v>
      </c>
      <c r="D29" s="593" t="s">
        <v>1709</v>
      </c>
      <c r="E29" s="593" t="s">
        <v>1710</v>
      </c>
      <c r="F29" s="610">
        <v>2</v>
      </c>
      <c r="G29" s="610">
        <v>2130</v>
      </c>
      <c r="H29" s="610"/>
      <c r="I29" s="610">
        <v>1065</v>
      </c>
      <c r="J29" s="610"/>
      <c r="K29" s="610"/>
      <c r="L29" s="610"/>
      <c r="M29" s="610"/>
      <c r="N29" s="610">
        <v>1</v>
      </c>
      <c r="O29" s="610">
        <v>1075</v>
      </c>
      <c r="P29" s="598"/>
      <c r="Q29" s="611">
        <v>1075</v>
      </c>
    </row>
    <row r="30" spans="1:17" ht="14.45" customHeight="1" x14ac:dyDescent="0.2">
      <c r="A30" s="592" t="s">
        <v>1749</v>
      </c>
      <c r="B30" s="593" t="s">
        <v>1662</v>
      </c>
      <c r="C30" s="593" t="s">
        <v>1638</v>
      </c>
      <c r="D30" s="593" t="s">
        <v>1711</v>
      </c>
      <c r="E30" s="593" t="s">
        <v>1712</v>
      </c>
      <c r="F30" s="610"/>
      <c r="G30" s="610"/>
      <c r="H30" s="610"/>
      <c r="I30" s="610"/>
      <c r="J30" s="610"/>
      <c r="K30" s="610"/>
      <c r="L30" s="610"/>
      <c r="M30" s="610"/>
      <c r="N30" s="610">
        <v>2</v>
      </c>
      <c r="O30" s="610">
        <v>608</v>
      </c>
      <c r="P30" s="598"/>
      <c r="Q30" s="611">
        <v>304</v>
      </c>
    </row>
    <row r="31" spans="1:17" ht="14.45" customHeight="1" x14ac:dyDescent="0.2">
      <c r="A31" s="592" t="s">
        <v>1750</v>
      </c>
      <c r="B31" s="593" t="s">
        <v>1662</v>
      </c>
      <c r="C31" s="593" t="s">
        <v>1638</v>
      </c>
      <c r="D31" s="593" t="s">
        <v>1663</v>
      </c>
      <c r="E31" s="593" t="s">
        <v>1664</v>
      </c>
      <c r="F31" s="610">
        <v>1185</v>
      </c>
      <c r="G31" s="610">
        <v>250035</v>
      </c>
      <c r="H31" s="610">
        <v>1.1688903640817547</v>
      </c>
      <c r="I31" s="610">
        <v>211</v>
      </c>
      <c r="J31" s="610">
        <v>1009</v>
      </c>
      <c r="K31" s="610">
        <v>213908</v>
      </c>
      <c r="L31" s="610">
        <v>1</v>
      </c>
      <c r="M31" s="610">
        <v>212</v>
      </c>
      <c r="N31" s="610">
        <v>1092</v>
      </c>
      <c r="O31" s="610">
        <v>232596</v>
      </c>
      <c r="P31" s="598">
        <v>1.0873646614432373</v>
      </c>
      <c r="Q31" s="611">
        <v>213</v>
      </c>
    </row>
    <row r="32" spans="1:17" ht="14.45" customHeight="1" x14ac:dyDescent="0.2">
      <c r="A32" s="592" t="s">
        <v>1750</v>
      </c>
      <c r="B32" s="593" t="s">
        <v>1662</v>
      </c>
      <c r="C32" s="593" t="s">
        <v>1638</v>
      </c>
      <c r="D32" s="593" t="s">
        <v>1665</v>
      </c>
      <c r="E32" s="593" t="s">
        <v>1664</v>
      </c>
      <c r="F32" s="610">
        <v>21</v>
      </c>
      <c r="G32" s="610">
        <v>1827</v>
      </c>
      <c r="H32" s="610">
        <v>4.2</v>
      </c>
      <c r="I32" s="610">
        <v>87</v>
      </c>
      <c r="J32" s="610">
        <v>5</v>
      </c>
      <c r="K32" s="610">
        <v>435</v>
      </c>
      <c r="L32" s="610">
        <v>1</v>
      </c>
      <c r="M32" s="610">
        <v>87</v>
      </c>
      <c r="N32" s="610">
        <v>21</v>
      </c>
      <c r="O32" s="610">
        <v>1848</v>
      </c>
      <c r="P32" s="598">
        <v>4.2482758620689651</v>
      </c>
      <c r="Q32" s="611">
        <v>88</v>
      </c>
    </row>
    <row r="33" spans="1:17" ht="14.45" customHeight="1" x14ac:dyDescent="0.2">
      <c r="A33" s="592" t="s">
        <v>1750</v>
      </c>
      <c r="B33" s="593" t="s">
        <v>1662</v>
      </c>
      <c r="C33" s="593" t="s">
        <v>1638</v>
      </c>
      <c r="D33" s="593" t="s">
        <v>1666</v>
      </c>
      <c r="E33" s="593" t="s">
        <v>1667</v>
      </c>
      <c r="F33" s="610">
        <v>1111</v>
      </c>
      <c r="G33" s="610">
        <v>334411</v>
      </c>
      <c r="H33" s="610">
        <v>0.67437344217599282</v>
      </c>
      <c r="I33" s="610">
        <v>301</v>
      </c>
      <c r="J33" s="610">
        <v>1642</v>
      </c>
      <c r="K33" s="610">
        <v>495884</v>
      </c>
      <c r="L33" s="610">
        <v>1</v>
      </c>
      <c r="M33" s="610">
        <v>302</v>
      </c>
      <c r="N33" s="610">
        <v>1246</v>
      </c>
      <c r="O33" s="610">
        <v>377538</v>
      </c>
      <c r="P33" s="598">
        <v>0.76134337869340407</v>
      </c>
      <c r="Q33" s="611">
        <v>303</v>
      </c>
    </row>
    <row r="34" spans="1:17" ht="14.45" customHeight="1" x14ac:dyDescent="0.2">
      <c r="A34" s="592" t="s">
        <v>1750</v>
      </c>
      <c r="B34" s="593" t="s">
        <v>1662</v>
      </c>
      <c r="C34" s="593" t="s">
        <v>1638</v>
      </c>
      <c r="D34" s="593" t="s">
        <v>1668</v>
      </c>
      <c r="E34" s="593" t="s">
        <v>1669</v>
      </c>
      <c r="F34" s="610">
        <v>27</v>
      </c>
      <c r="G34" s="610">
        <v>2673</v>
      </c>
      <c r="H34" s="610">
        <v>0.74436090225563911</v>
      </c>
      <c r="I34" s="610">
        <v>99</v>
      </c>
      <c r="J34" s="610">
        <v>36</v>
      </c>
      <c r="K34" s="610">
        <v>3591</v>
      </c>
      <c r="L34" s="610">
        <v>1</v>
      </c>
      <c r="M34" s="610">
        <v>99.75</v>
      </c>
      <c r="N34" s="610">
        <v>36</v>
      </c>
      <c r="O34" s="610">
        <v>3600</v>
      </c>
      <c r="P34" s="598">
        <v>1.0025062656641603</v>
      </c>
      <c r="Q34" s="611">
        <v>100</v>
      </c>
    </row>
    <row r="35" spans="1:17" ht="14.45" customHeight="1" x14ac:dyDescent="0.2">
      <c r="A35" s="592" t="s">
        <v>1750</v>
      </c>
      <c r="B35" s="593" t="s">
        <v>1662</v>
      </c>
      <c r="C35" s="593" t="s">
        <v>1638</v>
      </c>
      <c r="D35" s="593" t="s">
        <v>1670</v>
      </c>
      <c r="E35" s="593" t="s">
        <v>1671</v>
      </c>
      <c r="F35" s="610"/>
      <c r="G35" s="610"/>
      <c r="H35" s="610"/>
      <c r="I35" s="610"/>
      <c r="J35" s="610">
        <v>2</v>
      </c>
      <c r="K35" s="610">
        <v>464</v>
      </c>
      <c r="L35" s="610">
        <v>1</v>
      </c>
      <c r="M35" s="610">
        <v>232</v>
      </c>
      <c r="N35" s="610">
        <v>1</v>
      </c>
      <c r="O35" s="610">
        <v>235</v>
      </c>
      <c r="P35" s="598">
        <v>0.50646551724137934</v>
      </c>
      <c r="Q35" s="611">
        <v>235</v>
      </c>
    </row>
    <row r="36" spans="1:17" ht="14.45" customHeight="1" x14ac:dyDescent="0.2">
      <c r="A36" s="592" t="s">
        <v>1750</v>
      </c>
      <c r="B36" s="593" t="s">
        <v>1662</v>
      </c>
      <c r="C36" s="593" t="s">
        <v>1638</v>
      </c>
      <c r="D36" s="593" t="s">
        <v>1672</v>
      </c>
      <c r="E36" s="593" t="s">
        <v>1673</v>
      </c>
      <c r="F36" s="610">
        <v>260</v>
      </c>
      <c r="G36" s="610">
        <v>35620</v>
      </c>
      <c r="H36" s="610">
        <v>0.95588235294117652</v>
      </c>
      <c r="I36" s="610">
        <v>137</v>
      </c>
      <c r="J36" s="610">
        <v>272</v>
      </c>
      <c r="K36" s="610">
        <v>37264</v>
      </c>
      <c r="L36" s="610">
        <v>1</v>
      </c>
      <c r="M36" s="610">
        <v>137</v>
      </c>
      <c r="N36" s="610">
        <v>371</v>
      </c>
      <c r="O36" s="610">
        <v>51198</v>
      </c>
      <c r="P36" s="598">
        <v>1.3739265779304421</v>
      </c>
      <c r="Q36" s="611">
        <v>138</v>
      </c>
    </row>
    <row r="37" spans="1:17" ht="14.45" customHeight="1" x14ac:dyDescent="0.2">
      <c r="A37" s="592" t="s">
        <v>1750</v>
      </c>
      <c r="B37" s="593" t="s">
        <v>1662</v>
      </c>
      <c r="C37" s="593" t="s">
        <v>1638</v>
      </c>
      <c r="D37" s="593" t="s">
        <v>1674</v>
      </c>
      <c r="E37" s="593" t="s">
        <v>1673</v>
      </c>
      <c r="F37" s="610">
        <v>8</v>
      </c>
      <c r="G37" s="610">
        <v>1464</v>
      </c>
      <c r="H37" s="610">
        <v>2.652173913043478</v>
      </c>
      <c r="I37" s="610">
        <v>183</v>
      </c>
      <c r="J37" s="610">
        <v>3</v>
      </c>
      <c r="K37" s="610">
        <v>552</v>
      </c>
      <c r="L37" s="610">
        <v>1</v>
      </c>
      <c r="M37" s="610">
        <v>184</v>
      </c>
      <c r="N37" s="610">
        <v>7</v>
      </c>
      <c r="O37" s="610">
        <v>1295</v>
      </c>
      <c r="P37" s="598">
        <v>2.3460144927536231</v>
      </c>
      <c r="Q37" s="611">
        <v>185</v>
      </c>
    </row>
    <row r="38" spans="1:17" ht="14.45" customHeight="1" x14ac:dyDescent="0.2">
      <c r="A38" s="592" t="s">
        <v>1750</v>
      </c>
      <c r="B38" s="593" t="s">
        <v>1662</v>
      </c>
      <c r="C38" s="593" t="s">
        <v>1638</v>
      </c>
      <c r="D38" s="593" t="s">
        <v>1677</v>
      </c>
      <c r="E38" s="593" t="s">
        <v>1678</v>
      </c>
      <c r="F38" s="610"/>
      <c r="G38" s="610"/>
      <c r="H38" s="610"/>
      <c r="I38" s="610"/>
      <c r="J38" s="610">
        <v>2</v>
      </c>
      <c r="K38" s="610">
        <v>1280</v>
      </c>
      <c r="L38" s="610">
        <v>1</v>
      </c>
      <c r="M38" s="610">
        <v>640</v>
      </c>
      <c r="N38" s="610">
        <v>3</v>
      </c>
      <c r="O38" s="610">
        <v>1935</v>
      </c>
      <c r="P38" s="598">
        <v>1.51171875</v>
      </c>
      <c r="Q38" s="611">
        <v>645</v>
      </c>
    </row>
    <row r="39" spans="1:17" ht="14.45" customHeight="1" x14ac:dyDescent="0.2">
      <c r="A39" s="592" t="s">
        <v>1750</v>
      </c>
      <c r="B39" s="593" t="s">
        <v>1662</v>
      </c>
      <c r="C39" s="593" t="s">
        <v>1638</v>
      </c>
      <c r="D39" s="593" t="s">
        <v>1679</v>
      </c>
      <c r="E39" s="593" t="s">
        <v>1680</v>
      </c>
      <c r="F39" s="610">
        <v>3</v>
      </c>
      <c r="G39" s="610">
        <v>1824</v>
      </c>
      <c r="H39" s="610">
        <v>2.9950738916256157</v>
      </c>
      <c r="I39" s="610">
        <v>608</v>
      </c>
      <c r="J39" s="610">
        <v>1</v>
      </c>
      <c r="K39" s="610">
        <v>609</v>
      </c>
      <c r="L39" s="610">
        <v>1</v>
      </c>
      <c r="M39" s="610">
        <v>609</v>
      </c>
      <c r="N39" s="610">
        <v>1</v>
      </c>
      <c r="O39" s="610">
        <v>614</v>
      </c>
      <c r="P39" s="598">
        <v>1.0082101806239738</v>
      </c>
      <c r="Q39" s="611">
        <v>614</v>
      </c>
    </row>
    <row r="40" spans="1:17" ht="14.45" customHeight="1" x14ac:dyDescent="0.2">
      <c r="A40" s="592" t="s">
        <v>1750</v>
      </c>
      <c r="B40" s="593" t="s">
        <v>1662</v>
      </c>
      <c r="C40" s="593" t="s">
        <v>1638</v>
      </c>
      <c r="D40" s="593" t="s">
        <v>1681</v>
      </c>
      <c r="E40" s="593" t="s">
        <v>1682</v>
      </c>
      <c r="F40" s="610">
        <v>49</v>
      </c>
      <c r="G40" s="610">
        <v>8477</v>
      </c>
      <c r="H40" s="610">
        <v>0.76122485632183912</v>
      </c>
      <c r="I40" s="610">
        <v>173</v>
      </c>
      <c r="J40" s="610">
        <v>64</v>
      </c>
      <c r="K40" s="610">
        <v>11136</v>
      </c>
      <c r="L40" s="610">
        <v>1</v>
      </c>
      <c r="M40" s="610">
        <v>174</v>
      </c>
      <c r="N40" s="610">
        <v>58</v>
      </c>
      <c r="O40" s="610">
        <v>10150</v>
      </c>
      <c r="P40" s="598">
        <v>0.91145833333333337</v>
      </c>
      <c r="Q40" s="611">
        <v>175</v>
      </c>
    </row>
    <row r="41" spans="1:17" ht="14.45" customHeight="1" x14ac:dyDescent="0.2">
      <c r="A41" s="592" t="s">
        <v>1750</v>
      </c>
      <c r="B41" s="593" t="s">
        <v>1662</v>
      </c>
      <c r="C41" s="593" t="s">
        <v>1638</v>
      </c>
      <c r="D41" s="593" t="s">
        <v>1641</v>
      </c>
      <c r="E41" s="593" t="s">
        <v>1642</v>
      </c>
      <c r="F41" s="610"/>
      <c r="G41" s="610"/>
      <c r="H41" s="610"/>
      <c r="I41" s="610"/>
      <c r="J41" s="610">
        <v>1</v>
      </c>
      <c r="K41" s="610">
        <v>347</v>
      </c>
      <c r="L41" s="610">
        <v>1</v>
      </c>
      <c r="M41" s="610">
        <v>347</v>
      </c>
      <c r="N41" s="610">
        <v>7</v>
      </c>
      <c r="O41" s="610">
        <v>2436</v>
      </c>
      <c r="P41" s="598">
        <v>7.0201729106628239</v>
      </c>
      <c r="Q41" s="611">
        <v>348</v>
      </c>
    </row>
    <row r="42" spans="1:17" ht="14.45" customHeight="1" x14ac:dyDescent="0.2">
      <c r="A42" s="592" t="s">
        <v>1750</v>
      </c>
      <c r="B42" s="593" t="s">
        <v>1662</v>
      </c>
      <c r="C42" s="593" t="s">
        <v>1638</v>
      </c>
      <c r="D42" s="593" t="s">
        <v>1683</v>
      </c>
      <c r="E42" s="593" t="s">
        <v>1684</v>
      </c>
      <c r="F42" s="610">
        <v>604</v>
      </c>
      <c r="G42" s="610">
        <v>10268</v>
      </c>
      <c r="H42" s="610">
        <v>1.0237288135593221</v>
      </c>
      <c r="I42" s="610">
        <v>17</v>
      </c>
      <c r="J42" s="610">
        <v>590</v>
      </c>
      <c r="K42" s="610">
        <v>10030</v>
      </c>
      <c r="L42" s="610">
        <v>1</v>
      </c>
      <c r="M42" s="610">
        <v>17</v>
      </c>
      <c r="N42" s="610">
        <v>707</v>
      </c>
      <c r="O42" s="610">
        <v>12019</v>
      </c>
      <c r="P42" s="598">
        <v>1.1983050847457628</v>
      </c>
      <c r="Q42" s="611">
        <v>17</v>
      </c>
    </row>
    <row r="43" spans="1:17" ht="14.45" customHeight="1" x14ac:dyDescent="0.2">
      <c r="A43" s="592" t="s">
        <v>1750</v>
      </c>
      <c r="B43" s="593" t="s">
        <v>1662</v>
      </c>
      <c r="C43" s="593" t="s">
        <v>1638</v>
      </c>
      <c r="D43" s="593" t="s">
        <v>1685</v>
      </c>
      <c r="E43" s="593" t="s">
        <v>1686</v>
      </c>
      <c r="F43" s="610">
        <v>100</v>
      </c>
      <c r="G43" s="610">
        <v>27400</v>
      </c>
      <c r="H43" s="610">
        <v>0.38610038610038611</v>
      </c>
      <c r="I43" s="610">
        <v>274</v>
      </c>
      <c r="J43" s="610">
        <v>259</v>
      </c>
      <c r="K43" s="610">
        <v>70966</v>
      </c>
      <c r="L43" s="610">
        <v>1</v>
      </c>
      <c r="M43" s="610">
        <v>274</v>
      </c>
      <c r="N43" s="610">
        <v>255</v>
      </c>
      <c r="O43" s="610">
        <v>70635</v>
      </c>
      <c r="P43" s="598">
        <v>0.99533579460586763</v>
      </c>
      <c r="Q43" s="611">
        <v>277</v>
      </c>
    </row>
    <row r="44" spans="1:17" ht="14.45" customHeight="1" x14ac:dyDescent="0.2">
      <c r="A44" s="592" t="s">
        <v>1750</v>
      </c>
      <c r="B44" s="593" t="s">
        <v>1662</v>
      </c>
      <c r="C44" s="593" t="s">
        <v>1638</v>
      </c>
      <c r="D44" s="593" t="s">
        <v>1687</v>
      </c>
      <c r="E44" s="593" t="s">
        <v>1688</v>
      </c>
      <c r="F44" s="610">
        <v>326</v>
      </c>
      <c r="G44" s="610">
        <v>46292</v>
      </c>
      <c r="H44" s="610">
        <v>1.0746587426873433</v>
      </c>
      <c r="I44" s="610">
        <v>142</v>
      </c>
      <c r="J44" s="610">
        <v>304</v>
      </c>
      <c r="K44" s="610">
        <v>43076</v>
      </c>
      <c r="L44" s="610">
        <v>1</v>
      </c>
      <c r="M44" s="610">
        <v>141.69736842105263</v>
      </c>
      <c r="N44" s="610">
        <v>314</v>
      </c>
      <c r="O44" s="610">
        <v>44274</v>
      </c>
      <c r="P44" s="598">
        <v>1.0278113102423623</v>
      </c>
      <c r="Q44" s="611">
        <v>141</v>
      </c>
    </row>
    <row r="45" spans="1:17" ht="14.45" customHeight="1" x14ac:dyDescent="0.2">
      <c r="A45" s="592" t="s">
        <v>1750</v>
      </c>
      <c r="B45" s="593" t="s">
        <v>1662</v>
      </c>
      <c r="C45" s="593" t="s">
        <v>1638</v>
      </c>
      <c r="D45" s="593" t="s">
        <v>1689</v>
      </c>
      <c r="E45" s="593" t="s">
        <v>1688</v>
      </c>
      <c r="F45" s="610">
        <v>260</v>
      </c>
      <c r="G45" s="610">
        <v>20280</v>
      </c>
      <c r="H45" s="610">
        <v>0.9528731851712634</v>
      </c>
      <c r="I45" s="610">
        <v>78</v>
      </c>
      <c r="J45" s="610">
        <v>272</v>
      </c>
      <c r="K45" s="610">
        <v>21283</v>
      </c>
      <c r="L45" s="610">
        <v>1</v>
      </c>
      <c r="M45" s="610">
        <v>78.246323529411768</v>
      </c>
      <c r="N45" s="610">
        <v>371</v>
      </c>
      <c r="O45" s="610">
        <v>29309</v>
      </c>
      <c r="P45" s="598">
        <v>1.3771084903444064</v>
      </c>
      <c r="Q45" s="611">
        <v>79</v>
      </c>
    </row>
    <row r="46" spans="1:17" ht="14.45" customHeight="1" x14ac:dyDescent="0.2">
      <c r="A46" s="592" t="s">
        <v>1750</v>
      </c>
      <c r="B46" s="593" t="s">
        <v>1662</v>
      </c>
      <c r="C46" s="593" t="s">
        <v>1638</v>
      </c>
      <c r="D46" s="593" t="s">
        <v>1690</v>
      </c>
      <c r="E46" s="593" t="s">
        <v>1691</v>
      </c>
      <c r="F46" s="610">
        <v>327</v>
      </c>
      <c r="G46" s="610">
        <v>102678</v>
      </c>
      <c r="H46" s="610">
        <v>1.075657894736842</v>
      </c>
      <c r="I46" s="610">
        <v>314</v>
      </c>
      <c r="J46" s="610">
        <v>304</v>
      </c>
      <c r="K46" s="610">
        <v>95456</v>
      </c>
      <c r="L46" s="610">
        <v>1</v>
      </c>
      <c r="M46" s="610">
        <v>314</v>
      </c>
      <c r="N46" s="610">
        <v>314</v>
      </c>
      <c r="O46" s="610">
        <v>99224</v>
      </c>
      <c r="P46" s="598">
        <v>1.0394736842105263</v>
      </c>
      <c r="Q46" s="611">
        <v>316</v>
      </c>
    </row>
    <row r="47" spans="1:17" ht="14.45" customHeight="1" x14ac:dyDescent="0.2">
      <c r="A47" s="592" t="s">
        <v>1750</v>
      </c>
      <c r="B47" s="593" t="s">
        <v>1662</v>
      </c>
      <c r="C47" s="593" t="s">
        <v>1638</v>
      </c>
      <c r="D47" s="593" t="s">
        <v>1649</v>
      </c>
      <c r="E47" s="593" t="s">
        <v>1650</v>
      </c>
      <c r="F47" s="610"/>
      <c r="G47" s="610"/>
      <c r="H47" s="610"/>
      <c r="I47" s="610"/>
      <c r="J47" s="610">
        <v>1</v>
      </c>
      <c r="K47" s="610">
        <v>328</v>
      </c>
      <c r="L47" s="610">
        <v>1</v>
      </c>
      <c r="M47" s="610">
        <v>328</v>
      </c>
      <c r="N47" s="610">
        <v>3</v>
      </c>
      <c r="O47" s="610">
        <v>987</v>
      </c>
      <c r="P47" s="598">
        <v>3.0091463414634148</v>
      </c>
      <c r="Q47" s="611">
        <v>329</v>
      </c>
    </row>
    <row r="48" spans="1:17" ht="14.45" customHeight="1" x14ac:dyDescent="0.2">
      <c r="A48" s="592" t="s">
        <v>1750</v>
      </c>
      <c r="B48" s="593" t="s">
        <v>1662</v>
      </c>
      <c r="C48" s="593" t="s">
        <v>1638</v>
      </c>
      <c r="D48" s="593" t="s">
        <v>1692</v>
      </c>
      <c r="E48" s="593" t="s">
        <v>1693</v>
      </c>
      <c r="F48" s="610">
        <v>419</v>
      </c>
      <c r="G48" s="610">
        <v>68297</v>
      </c>
      <c r="H48" s="610">
        <v>1.6940000496068657</v>
      </c>
      <c r="I48" s="610">
        <v>163</v>
      </c>
      <c r="J48" s="610">
        <v>247</v>
      </c>
      <c r="K48" s="610">
        <v>40317</v>
      </c>
      <c r="L48" s="610">
        <v>1</v>
      </c>
      <c r="M48" s="610">
        <v>163.22672064777328</v>
      </c>
      <c r="N48" s="610">
        <v>299</v>
      </c>
      <c r="O48" s="610">
        <v>49335</v>
      </c>
      <c r="P48" s="598">
        <v>1.2236773569462014</v>
      </c>
      <c r="Q48" s="611">
        <v>165</v>
      </c>
    </row>
    <row r="49" spans="1:17" ht="14.45" customHeight="1" x14ac:dyDescent="0.2">
      <c r="A49" s="592" t="s">
        <v>1750</v>
      </c>
      <c r="B49" s="593" t="s">
        <v>1662</v>
      </c>
      <c r="C49" s="593" t="s">
        <v>1638</v>
      </c>
      <c r="D49" s="593" t="s">
        <v>1694</v>
      </c>
      <c r="E49" s="593" t="s">
        <v>1664</v>
      </c>
      <c r="F49" s="610">
        <v>839</v>
      </c>
      <c r="G49" s="610">
        <v>60408</v>
      </c>
      <c r="H49" s="610">
        <v>0.78911066987145995</v>
      </c>
      <c r="I49" s="610">
        <v>72</v>
      </c>
      <c r="J49" s="610">
        <v>1059</v>
      </c>
      <c r="K49" s="610">
        <v>76552</v>
      </c>
      <c r="L49" s="610">
        <v>1</v>
      </c>
      <c r="M49" s="610">
        <v>72.287063267233236</v>
      </c>
      <c r="N49" s="610">
        <v>1257</v>
      </c>
      <c r="O49" s="610">
        <v>93018</v>
      </c>
      <c r="P49" s="598">
        <v>1.2150956212770405</v>
      </c>
      <c r="Q49" s="611">
        <v>74</v>
      </c>
    </row>
    <row r="50" spans="1:17" ht="14.45" customHeight="1" x14ac:dyDescent="0.2">
      <c r="A50" s="592" t="s">
        <v>1750</v>
      </c>
      <c r="B50" s="593" t="s">
        <v>1662</v>
      </c>
      <c r="C50" s="593" t="s">
        <v>1638</v>
      </c>
      <c r="D50" s="593" t="s">
        <v>1697</v>
      </c>
      <c r="E50" s="593" t="s">
        <v>1698</v>
      </c>
      <c r="F50" s="610">
        <v>1</v>
      </c>
      <c r="G50" s="610">
        <v>230</v>
      </c>
      <c r="H50" s="610">
        <v>0.5</v>
      </c>
      <c r="I50" s="610">
        <v>230</v>
      </c>
      <c r="J50" s="610">
        <v>2</v>
      </c>
      <c r="K50" s="610">
        <v>460</v>
      </c>
      <c r="L50" s="610">
        <v>1</v>
      </c>
      <c r="M50" s="610">
        <v>230</v>
      </c>
      <c r="N50" s="610">
        <v>3</v>
      </c>
      <c r="O50" s="610">
        <v>699</v>
      </c>
      <c r="P50" s="598">
        <v>1.5195652173913043</v>
      </c>
      <c r="Q50" s="611">
        <v>233</v>
      </c>
    </row>
    <row r="51" spans="1:17" ht="14.45" customHeight="1" x14ac:dyDescent="0.2">
      <c r="A51" s="592" t="s">
        <v>1750</v>
      </c>
      <c r="B51" s="593" t="s">
        <v>1662</v>
      </c>
      <c r="C51" s="593" t="s">
        <v>1638</v>
      </c>
      <c r="D51" s="593" t="s">
        <v>1699</v>
      </c>
      <c r="E51" s="593" t="s">
        <v>1700</v>
      </c>
      <c r="F51" s="610">
        <v>36</v>
      </c>
      <c r="G51" s="610">
        <v>43596</v>
      </c>
      <c r="H51" s="610">
        <v>0.59950495049504948</v>
      </c>
      <c r="I51" s="610">
        <v>1211</v>
      </c>
      <c r="J51" s="610">
        <v>60</v>
      </c>
      <c r="K51" s="610">
        <v>72720</v>
      </c>
      <c r="L51" s="610">
        <v>1</v>
      </c>
      <c r="M51" s="610">
        <v>1212</v>
      </c>
      <c r="N51" s="610">
        <v>43</v>
      </c>
      <c r="O51" s="610">
        <v>52288</v>
      </c>
      <c r="P51" s="598">
        <v>0.71903190319031907</v>
      </c>
      <c r="Q51" s="611">
        <v>1216</v>
      </c>
    </row>
    <row r="52" spans="1:17" ht="14.45" customHeight="1" x14ac:dyDescent="0.2">
      <c r="A52" s="592" t="s">
        <v>1750</v>
      </c>
      <c r="B52" s="593" t="s">
        <v>1662</v>
      </c>
      <c r="C52" s="593" t="s">
        <v>1638</v>
      </c>
      <c r="D52" s="593" t="s">
        <v>1701</v>
      </c>
      <c r="E52" s="593" t="s">
        <v>1702</v>
      </c>
      <c r="F52" s="610">
        <v>36</v>
      </c>
      <c r="G52" s="610">
        <v>4104</v>
      </c>
      <c r="H52" s="610">
        <v>0.89217391304347826</v>
      </c>
      <c r="I52" s="610">
        <v>114</v>
      </c>
      <c r="J52" s="610">
        <v>40</v>
      </c>
      <c r="K52" s="610">
        <v>4600</v>
      </c>
      <c r="L52" s="610">
        <v>1</v>
      </c>
      <c r="M52" s="610">
        <v>115</v>
      </c>
      <c r="N52" s="610">
        <v>33</v>
      </c>
      <c r="O52" s="610">
        <v>3828</v>
      </c>
      <c r="P52" s="598">
        <v>0.83217391304347821</v>
      </c>
      <c r="Q52" s="611">
        <v>116</v>
      </c>
    </row>
    <row r="53" spans="1:17" ht="14.45" customHeight="1" x14ac:dyDescent="0.2">
      <c r="A53" s="592" t="s">
        <v>1750</v>
      </c>
      <c r="B53" s="593" t="s">
        <v>1662</v>
      </c>
      <c r="C53" s="593" t="s">
        <v>1638</v>
      </c>
      <c r="D53" s="593" t="s">
        <v>1703</v>
      </c>
      <c r="E53" s="593" t="s">
        <v>1704</v>
      </c>
      <c r="F53" s="610">
        <v>3</v>
      </c>
      <c r="G53" s="610">
        <v>1041</v>
      </c>
      <c r="H53" s="610">
        <v>3</v>
      </c>
      <c r="I53" s="610">
        <v>347</v>
      </c>
      <c r="J53" s="610">
        <v>1</v>
      </c>
      <c r="K53" s="610">
        <v>347</v>
      </c>
      <c r="L53" s="610">
        <v>1</v>
      </c>
      <c r="M53" s="610">
        <v>347</v>
      </c>
      <c r="N53" s="610">
        <v>5</v>
      </c>
      <c r="O53" s="610">
        <v>1750</v>
      </c>
      <c r="P53" s="598">
        <v>5.043227665706052</v>
      </c>
      <c r="Q53" s="611">
        <v>350</v>
      </c>
    </row>
    <row r="54" spans="1:17" ht="14.45" customHeight="1" x14ac:dyDescent="0.2">
      <c r="A54" s="592" t="s">
        <v>1750</v>
      </c>
      <c r="B54" s="593" t="s">
        <v>1662</v>
      </c>
      <c r="C54" s="593" t="s">
        <v>1638</v>
      </c>
      <c r="D54" s="593" t="s">
        <v>1709</v>
      </c>
      <c r="E54" s="593" t="s">
        <v>1710</v>
      </c>
      <c r="F54" s="610">
        <v>3</v>
      </c>
      <c r="G54" s="610">
        <v>3195</v>
      </c>
      <c r="H54" s="610">
        <v>1.4971883786316775</v>
      </c>
      <c r="I54" s="610">
        <v>1065</v>
      </c>
      <c r="J54" s="610">
        <v>2</v>
      </c>
      <c r="K54" s="610">
        <v>2134</v>
      </c>
      <c r="L54" s="610">
        <v>1</v>
      </c>
      <c r="M54" s="610">
        <v>1067</v>
      </c>
      <c r="N54" s="610">
        <v>3</v>
      </c>
      <c r="O54" s="610">
        <v>3225</v>
      </c>
      <c r="P54" s="598">
        <v>1.5112464854732897</v>
      </c>
      <c r="Q54" s="611">
        <v>1075</v>
      </c>
    </row>
    <row r="55" spans="1:17" ht="14.45" customHeight="1" x14ac:dyDescent="0.2">
      <c r="A55" s="592" t="s">
        <v>1750</v>
      </c>
      <c r="B55" s="593" t="s">
        <v>1662</v>
      </c>
      <c r="C55" s="593" t="s">
        <v>1638</v>
      </c>
      <c r="D55" s="593" t="s">
        <v>1711</v>
      </c>
      <c r="E55" s="593" t="s">
        <v>1712</v>
      </c>
      <c r="F55" s="610">
        <v>2</v>
      </c>
      <c r="G55" s="610">
        <v>604</v>
      </c>
      <c r="H55" s="610">
        <v>0.66666666666666663</v>
      </c>
      <c r="I55" s="610">
        <v>302</v>
      </c>
      <c r="J55" s="610">
        <v>3</v>
      </c>
      <c r="K55" s="610">
        <v>906</v>
      </c>
      <c r="L55" s="610">
        <v>1</v>
      </c>
      <c r="M55" s="610">
        <v>302</v>
      </c>
      <c r="N55" s="610">
        <v>2</v>
      </c>
      <c r="O55" s="610">
        <v>608</v>
      </c>
      <c r="P55" s="598">
        <v>0.67108167770419425</v>
      </c>
      <c r="Q55" s="611">
        <v>304</v>
      </c>
    </row>
    <row r="56" spans="1:17" ht="14.45" customHeight="1" x14ac:dyDescent="0.2">
      <c r="A56" s="592" t="s">
        <v>1751</v>
      </c>
      <c r="B56" s="593" t="s">
        <v>1662</v>
      </c>
      <c r="C56" s="593" t="s">
        <v>1638</v>
      </c>
      <c r="D56" s="593" t="s">
        <v>1663</v>
      </c>
      <c r="E56" s="593" t="s">
        <v>1664</v>
      </c>
      <c r="F56" s="610">
        <v>241</v>
      </c>
      <c r="G56" s="610">
        <v>50851</v>
      </c>
      <c r="H56" s="610">
        <v>1.0520316120489903</v>
      </c>
      <c r="I56" s="610">
        <v>211</v>
      </c>
      <c r="J56" s="610">
        <v>228</v>
      </c>
      <c r="K56" s="610">
        <v>48336</v>
      </c>
      <c r="L56" s="610">
        <v>1</v>
      </c>
      <c r="M56" s="610">
        <v>212</v>
      </c>
      <c r="N56" s="610">
        <v>226</v>
      </c>
      <c r="O56" s="610">
        <v>48138</v>
      </c>
      <c r="P56" s="598">
        <v>0.99590367428003967</v>
      </c>
      <c r="Q56" s="611">
        <v>213</v>
      </c>
    </row>
    <row r="57" spans="1:17" ht="14.45" customHeight="1" x14ac:dyDescent="0.2">
      <c r="A57" s="592" t="s">
        <v>1751</v>
      </c>
      <c r="B57" s="593" t="s">
        <v>1662</v>
      </c>
      <c r="C57" s="593" t="s">
        <v>1638</v>
      </c>
      <c r="D57" s="593" t="s">
        <v>1665</v>
      </c>
      <c r="E57" s="593" t="s">
        <v>1664</v>
      </c>
      <c r="F57" s="610">
        <v>13</v>
      </c>
      <c r="G57" s="610">
        <v>1131</v>
      </c>
      <c r="H57" s="610">
        <v>0.61904761904761907</v>
      </c>
      <c r="I57" s="610">
        <v>87</v>
      </c>
      <c r="J57" s="610">
        <v>21</v>
      </c>
      <c r="K57" s="610">
        <v>1827</v>
      </c>
      <c r="L57" s="610">
        <v>1</v>
      </c>
      <c r="M57" s="610">
        <v>87</v>
      </c>
      <c r="N57" s="610">
        <v>9</v>
      </c>
      <c r="O57" s="610">
        <v>792</v>
      </c>
      <c r="P57" s="598">
        <v>0.43349753694581283</v>
      </c>
      <c r="Q57" s="611">
        <v>88</v>
      </c>
    </row>
    <row r="58" spans="1:17" ht="14.45" customHeight="1" x14ac:dyDescent="0.2">
      <c r="A58" s="592" t="s">
        <v>1751</v>
      </c>
      <c r="B58" s="593" t="s">
        <v>1662</v>
      </c>
      <c r="C58" s="593" t="s">
        <v>1638</v>
      </c>
      <c r="D58" s="593" t="s">
        <v>1666</v>
      </c>
      <c r="E58" s="593" t="s">
        <v>1667</v>
      </c>
      <c r="F58" s="610">
        <v>740</v>
      </c>
      <c r="G58" s="610">
        <v>222740</v>
      </c>
      <c r="H58" s="610">
        <v>0.64134753815145407</v>
      </c>
      <c r="I58" s="610">
        <v>301</v>
      </c>
      <c r="J58" s="610">
        <v>1150</v>
      </c>
      <c r="K58" s="610">
        <v>347300</v>
      </c>
      <c r="L58" s="610">
        <v>1</v>
      </c>
      <c r="M58" s="610">
        <v>302</v>
      </c>
      <c r="N58" s="610">
        <v>955</v>
      </c>
      <c r="O58" s="610">
        <v>289365</v>
      </c>
      <c r="P58" s="598">
        <v>0.83318456665706886</v>
      </c>
      <c r="Q58" s="611">
        <v>303</v>
      </c>
    </row>
    <row r="59" spans="1:17" ht="14.45" customHeight="1" x14ac:dyDescent="0.2">
      <c r="A59" s="592" t="s">
        <v>1751</v>
      </c>
      <c r="B59" s="593" t="s">
        <v>1662</v>
      </c>
      <c r="C59" s="593" t="s">
        <v>1638</v>
      </c>
      <c r="D59" s="593" t="s">
        <v>1668</v>
      </c>
      <c r="E59" s="593" t="s">
        <v>1669</v>
      </c>
      <c r="F59" s="610">
        <v>63</v>
      </c>
      <c r="G59" s="610">
        <v>6237</v>
      </c>
      <c r="H59" s="610">
        <v>1.1562847608453837</v>
      </c>
      <c r="I59" s="610">
        <v>99</v>
      </c>
      <c r="J59" s="610">
        <v>54</v>
      </c>
      <c r="K59" s="610">
        <v>5394</v>
      </c>
      <c r="L59" s="610">
        <v>1</v>
      </c>
      <c r="M59" s="610">
        <v>99.888888888888886</v>
      </c>
      <c r="N59" s="610">
        <v>51</v>
      </c>
      <c r="O59" s="610">
        <v>5100</v>
      </c>
      <c r="P59" s="598">
        <v>0.94549499443826479</v>
      </c>
      <c r="Q59" s="611">
        <v>100</v>
      </c>
    </row>
    <row r="60" spans="1:17" ht="14.45" customHeight="1" x14ac:dyDescent="0.2">
      <c r="A60" s="592" t="s">
        <v>1751</v>
      </c>
      <c r="B60" s="593" t="s">
        <v>1662</v>
      </c>
      <c r="C60" s="593" t="s">
        <v>1638</v>
      </c>
      <c r="D60" s="593" t="s">
        <v>1670</v>
      </c>
      <c r="E60" s="593" t="s">
        <v>1671</v>
      </c>
      <c r="F60" s="610">
        <v>2</v>
      </c>
      <c r="G60" s="610">
        <v>464</v>
      </c>
      <c r="H60" s="610">
        <v>1</v>
      </c>
      <c r="I60" s="610">
        <v>232</v>
      </c>
      <c r="J60" s="610">
        <v>2</v>
      </c>
      <c r="K60" s="610">
        <v>464</v>
      </c>
      <c r="L60" s="610">
        <v>1</v>
      </c>
      <c r="M60" s="610">
        <v>232</v>
      </c>
      <c r="N60" s="610">
        <v>1</v>
      </c>
      <c r="O60" s="610">
        <v>235</v>
      </c>
      <c r="P60" s="598">
        <v>0.50646551724137934</v>
      </c>
      <c r="Q60" s="611">
        <v>235</v>
      </c>
    </row>
    <row r="61" spans="1:17" ht="14.45" customHeight="1" x14ac:dyDescent="0.2">
      <c r="A61" s="592" t="s">
        <v>1751</v>
      </c>
      <c r="B61" s="593" t="s">
        <v>1662</v>
      </c>
      <c r="C61" s="593" t="s">
        <v>1638</v>
      </c>
      <c r="D61" s="593" t="s">
        <v>1672</v>
      </c>
      <c r="E61" s="593" t="s">
        <v>1673</v>
      </c>
      <c r="F61" s="610">
        <v>304</v>
      </c>
      <c r="G61" s="610">
        <v>41648</v>
      </c>
      <c r="H61" s="610">
        <v>0.94409937888198758</v>
      </c>
      <c r="I61" s="610">
        <v>137</v>
      </c>
      <c r="J61" s="610">
        <v>322</v>
      </c>
      <c r="K61" s="610">
        <v>44114</v>
      </c>
      <c r="L61" s="610">
        <v>1</v>
      </c>
      <c r="M61" s="610">
        <v>137</v>
      </c>
      <c r="N61" s="610">
        <v>303</v>
      </c>
      <c r="O61" s="610">
        <v>41814</v>
      </c>
      <c r="P61" s="598">
        <v>0.94786235662148066</v>
      </c>
      <c r="Q61" s="611">
        <v>138</v>
      </c>
    </row>
    <row r="62" spans="1:17" ht="14.45" customHeight="1" x14ac:dyDescent="0.2">
      <c r="A62" s="592" t="s">
        <v>1751</v>
      </c>
      <c r="B62" s="593" t="s">
        <v>1662</v>
      </c>
      <c r="C62" s="593" t="s">
        <v>1638</v>
      </c>
      <c r="D62" s="593" t="s">
        <v>1674</v>
      </c>
      <c r="E62" s="593" t="s">
        <v>1673</v>
      </c>
      <c r="F62" s="610">
        <v>11</v>
      </c>
      <c r="G62" s="610">
        <v>2013</v>
      </c>
      <c r="H62" s="610">
        <v>0.78144409937888204</v>
      </c>
      <c r="I62" s="610">
        <v>183</v>
      </c>
      <c r="J62" s="610">
        <v>14</v>
      </c>
      <c r="K62" s="610">
        <v>2576</v>
      </c>
      <c r="L62" s="610">
        <v>1</v>
      </c>
      <c r="M62" s="610">
        <v>184</v>
      </c>
      <c r="N62" s="610">
        <v>9</v>
      </c>
      <c r="O62" s="610">
        <v>1665</v>
      </c>
      <c r="P62" s="598">
        <v>0.64635093167701863</v>
      </c>
      <c r="Q62" s="611">
        <v>185</v>
      </c>
    </row>
    <row r="63" spans="1:17" ht="14.45" customHeight="1" x14ac:dyDescent="0.2">
      <c r="A63" s="592" t="s">
        <v>1751</v>
      </c>
      <c r="B63" s="593" t="s">
        <v>1662</v>
      </c>
      <c r="C63" s="593" t="s">
        <v>1638</v>
      </c>
      <c r="D63" s="593" t="s">
        <v>1677</v>
      </c>
      <c r="E63" s="593" t="s">
        <v>1678</v>
      </c>
      <c r="F63" s="610">
        <v>5</v>
      </c>
      <c r="G63" s="610">
        <v>3195</v>
      </c>
      <c r="H63" s="610">
        <v>2.49609375</v>
      </c>
      <c r="I63" s="610">
        <v>639</v>
      </c>
      <c r="J63" s="610">
        <v>2</v>
      </c>
      <c r="K63" s="610">
        <v>1280</v>
      </c>
      <c r="L63" s="610">
        <v>1</v>
      </c>
      <c r="M63" s="610">
        <v>640</v>
      </c>
      <c r="N63" s="610">
        <v>1</v>
      </c>
      <c r="O63" s="610">
        <v>645</v>
      </c>
      <c r="P63" s="598">
        <v>0.50390625</v>
      </c>
      <c r="Q63" s="611">
        <v>645</v>
      </c>
    </row>
    <row r="64" spans="1:17" ht="14.45" customHeight="1" x14ac:dyDescent="0.2">
      <c r="A64" s="592" t="s">
        <v>1751</v>
      </c>
      <c r="B64" s="593" t="s">
        <v>1662</v>
      </c>
      <c r="C64" s="593" t="s">
        <v>1638</v>
      </c>
      <c r="D64" s="593" t="s">
        <v>1679</v>
      </c>
      <c r="E64" s="593" t="s">
        <v>1680</v>
      </c>
      <c r="F64" s="610">
        <v>7</v>
      </c>
      <c r="G64" s="610">
        <v>4256</v>
      </c>
      <c r="H64" s="610">
        <v>1.3977011494252873</v>
      </c>
      <c r="I64" s="610">
        <v>608</v>
      </c>
      <c r="J64" s="610">
        <v>5</v>
      </c>
      <c r="K64" s="610">
        <v>3045</v>
      </c>
      <c r="L64" s="610">
        <v>1</v>
      </c>
      <c r="M64" s="610">
        <v>609</v>
      </c>
      <c r="N64" s="610">
        <v>2</v>
      </c>
      <c r="O64" s="610">
        <v>1228</v>
      </c>
      <c r="P64" s="598">
        <v>0.40328407224958951</v>
      </c>
      <c r="Q64" s="611">
        <v>614</v>
      </c>
    </row>
    <row r="65" spans="1:17" ht="14.45" customHeight="1" x14ac:dyDescent="0.2">
      <c r="A65" s="592" t="s">
        <v>1751</v>
      </c>
      <c r="B65" s="593" t="s">
        <v>1662</v>
      </c>
      <c r="C65" s="593" t="s">
        <v>1638</v>
      </c>
      <c r="D65" s="593" t="s">
        <v>1681</v>
      </c>
      <c r="E65" s="593" t="s">
        <v>1682</v>
      </c>
      <c r="F65" s="610">
        <v>53</v>
      </c>
      <c r="G65" s="610">
        <v>9169</v>
      </c>
      <c r="H65" s="610">
        <v>0.70260536398467432</v>
      </c>
      <c r="I65" s="610">
        <v>173</v>
      </c>
      <c r="J65" s="610">
        <v>75</v>
      </c>
      <c r="K65" s="610">
        <v>13050</v>
      </c>
      <c r="L65" s="610">
        <v>1</v>
      </c>
      <c r="M65" s="610">
        <v>174</v>
      </c>
      <c r="N65" s="610">
        <v>71</v>
      </c>
      <c r="O65" s="610">
        <v>12425</v>
      </c>
      <c r="P65" s="598">
        <v>0.95210727969348663</v>
      </c>
      <c r="Q65" s="611">
        <v>175</v>
      </c>
    </row>
    <row r="66" spans="1:17" ht="14.45" customHeight="1" x14ac:dyDescent="0.2">
      <c r="A66" s="592" t="s">
        <v>1751</v>
      </c>
      <c r="B66" s="593" t="s">
        <v>1662</v>
      </c>
      <c r="C66" s="593" t="s">
        <v>1638</v>
      </c>
      <c r="D66" s="593" t="s">
        <v>1641</v>
      </c>
      <c r="E66" s="593" t="s">
        <v>1642</v>
      </c>
      <c r="F66" s="610">
        <v>2</v>
      </c>
      <c r="G66" s="610">
        <v>694</v>
      </c>
      <c r="H66" s="610">
        <v>1</v>
      </c>
      <c r="I66" s="610">
        <v>347</v>
      </c>
      <c r="J66" s="610">
        <v>2</v>
      </c>
      <c r="K66" s="610">
        <v>694</v>
      </c>
      <c r="L66" s="610">
        <v>1</v>
      </c>
      <c r="M66" s="610">
        <v>347</v>
      </c>
      <c r="N66" s="610">
        <v>1</v>
      </c>
      <c r="O66" s="610">
        <v>348</v>
      </c>
      <c r="P66" s="598">
        <v>0.50144092219020175</v>
      </c>
      <c r="Q66" s="611">
        <v>348</v>
      </c>
    </row>
    <row r="67" spans="1:17" ht="14.45" customHeight="1" x14ac:dyDescent="0.2">
      <c r="A67" s="592" t="s">
        <v>1751</v>
      </c>
      <c r="B67" s="593" t="s">
        <v>1662</v>
      </c>
      <c r="C67" s="593" t="s">
        <v>1638</v>
      </c>
      <c r="D67" s="593" t="s">
        <v>1683</v>
      </c>
      <c r="E67" s="593" t="s">
        <v>1684</v>
      </c>
      <c r="F67" s="610">
        <v>407</v>
      </c>
      <c r="G67" s="610">
        <v>6919</v>
      </c>
      <c r="H67" s="610">
        <v>0.96904761904761905</v>
      </c>
      <c r="I67" s="610">
        <v>17</v>
      </c>
      <c r="J67" s="610">
        <v>420</v>
      </c>
      <c r="K67" s="610">
        <v>7140</v>
      </c>
      <c r="L67" s="610">
        <v>1</v>
      </c>
      <c r="M67" s="610">
        <v>17</v>
      </c>
      <c r="N67" s="610">
        <v>413</v>
      </c>
      <c r="O67" s="610">
        <v>7021</v>
      </c>
      <c r="P67" s="598">
        <v>0.98333333333333328</v>
      </c>
      <c r="Q67" s="611">
        <v>17</v>
      </c>
    </row>
    <row r="68" spans="1:17" ht="14.45" customHeight="1" x14ac:dyDescent="0.2">
      <c r="A68" s="592" t="s">
        <v>1751</v>
      </c>
      <c r="B68" s="593" t="s">
        <v>1662</v>
      </c>
      <c r="C68" s="593" t="s">
        <v>1638</v>
      </c>
      <c r="D68" s="593" t="s">
        <v>1685</v>
      </c>
      <c r="E68" s="593" t="s">
        <v>1686</v>
      </c>
      <c r="F68" s="610">
        <v>28</v>
      </c>
      <c r="G68" s="610">
        <v>7672</v>
      </c>
      <c r="H68" s="610">
        <v>0.35897435897435898</v>
      </c>
      <c r="I68" s="610">
        <v>274</v>
      </c>
      <c r="J68" s="610">
        <v>78</v>
      </c>
      <c r="K68" s="610">
        <v>21372</v>
      </c>
      <c r="L68" s="610">
        <v>1</v>
      </c>
      <c r="M68" s="610">
        <v>274</v>
      </c>
      <c r="N68" s="610">
        <v>63</v>
      </c>
      <c r="O68" s="610">
        <v>17451</v>
      </c>
      <c r="P68" s="598">
        <v>0.81653565412689499</v>
      </c>
      <c r="Q68" s="611">
        <v>277</v>
      </c>
    </row>
    <row r="69" spans="1:17" ht="14.45" customHeight="1" x14ac:dyDescent="0.2">
      <c r="A69" s="592" t="s">
        <v>1751</v>
      </c>
      <c r="B69" s="593" t="s">
        <v>1662</v>
      </c>
      <c r="C69" s="593" t="s">
        <v>1638</v>
      </c>
      <c r="D69" s="593" t="s">
        <v>1687</v>
      </c>
      <c r="E69" s="593" t="s">
        <v>1688</v>
      </c>
      <c r="F69" s="610">
        <v>77</v>
      </c>
      <c r="G69" s="610">
        <v>10934</v>
      </c>
      <c r="H69" s="610">
        <v>0.91782086795937212</v>
      </c>
      <c r="I69" s="610">
        <v>142</v>
      </c>
      <c r="J69" s="610">
        <v>84</v>
      </c>
      <c r="K69" s="610">
        <v>11913</v>
      </c>
      <c r="L69" s="610">
        <v>1</v>
      </c>
      <c r="M69" s="610">
        <v>141.82142857142858</v>
      </c>
      <c r="N69" s="610">
        <v>85</v>
      </c>
      <c r="O69" s="610">
        <v>11985</v>
      </c>
      <c r="P69" s="598">
        <v>1.0060438176781668</v>
      </c>
      <c r="Q69" s="611">
        <v>141</v>
      </c>
    </row>
    <row r="70" spans="1:17" ht="14.45" customHeight="1" x14ac:dyDescent="0.2">
      <c r="A70" s="592" t="s">
        <v>1751</v>
      </c>
      <c r="B70" s="593" t="s">
        <v>1662</v>
      </c>
      <c r="C70" s="593" t="s">
        <v>1638</v>
      </c>
      <c r="D70" s="593" t="s">
        <v>1689</v>
      </c>
      <c r="E70" s="593" t="s">
        <v>1688</v>
      </c>
      <c r="F70" s="610">
        <v>286</v>
      </c>
      <c r="G70" s="610">
        <v>22308</v>
      </c>
      <c r="H70" s="610">
        <v>0.96242288278182841</v>
      </c>
      <c r="I70" s="610">
        <v>78</v>
      </c>
      <c r="J70" s="610">
        <v>296</v>
      </c>
      <c r="K70" s="610">
        <v>23179</v>
      </c>
      <c r="L70" s="610">
        <v>1</v>
      </c>
      <c r="M70" s="610">
        <v>78.307432432432435</v>
      </c>
      <c r="N70" s="610">
        <v>284</v>
      </c>
      <c r="O70" s="610">
        <v>22436</v>
      </c>
      <c r="P70" s="598">
        <v>0.96794512274041156</v>
      </c>
      <c r="Q70" s="611">
        <v>79</v>
      </c>
    </row>
    <row r="71" spans="1:17" ht="14.45" customHeight="1" x14ac:dyDescent="0.2">
      <c r="A71" s="592" t="s">
        <v>1751</v>
      </c>
      <c r="B71" s="593" t="s">
        <v>1662</v>
      </c>
      <c r="C71" s="593" t="s">
        <v>1638</v>
      </c>
      <c r="D71" s="593" t="s">
        <v>1690</v>
      </c>
      <c r="E71" s="593" t="s">
        <v>1691</v>
      </c>
      <c r="F71" s="610">
        <v>77</v>
      </c>
      <c r="G71" s="610">
        <v>24178</v>
      </c>
      <c r="H71" s="610">
        <v>0.91666666666666663</v>
      </c>
      <c r="I71" s="610">
        <v>314</v>
      </c>
      <c r="J71" s="610">
        <v>84</v>
      </c>
      <c r="K71" s="610">
        <v>26376</v>
      </c>
      <c r="L71" s="610">
        <v>1</v>
      </c>
      <c r="M71" s="610">
        <v>314</v>
      </c>
      <c r="N71" s="610">
        <v>85</v>
      </c>
      <c r="O71" s="610">
        <v>26860</v>
      </c>
      <c r="P71" s="598">
        <v>1.0183500151653018</v>
      </c>
      <c r="Q71" s="611">
        <v>316</v>
      </c>
    </row>
    <row r="72" spans="1:17" ht="14.45" customHeight="1" x14ac:dyDescent="0.2">
      <c r="A72" s="592" t="s">
        <v>1751</v>
      </c>
      <c r="B72" s="593" t="s">
        <v>1662</v>
      </c>
      <c r="C72" s="593" t="s">
        <v>1638</v>
      </c>
      <c r="D72" s="593" t="s">
        <v>1649</v>
      </c>
      <c r="E72" s="593" t="s">
        <v>1650</v>
      </c>
      <c r="F72" s="610">
        <v>2</v>
      </c>
      <c r="G72" s="610">
        <v>656</v>
      </c>
      <c r="H72" s="610">
        <v>1</v>
      </c>
      <c r="I72" s="610">
        <v>328</v>
      </c>
      <c r="J72" s="610">
        <v>2</v>
      </c>
      <c r="K72" s="610">
        <v>656</v>
      </c>
      <c r="L72" s="610">
        <v>1</v>
      </c>
      <c r="M72" s="610">
        <v>328</v>
      </c>
      <c r="N72" s="610">
        <v>2</v>
      </c>
      <c r="O72" s="610">
        <v>658</v>
      </c>
      <c r="P72" s="598">
        <v>1.0030487804878048</v>
      </c>
      <c r="Q72" s="611">
        <v>329</v>
      </c>
    </row>
    <row r="73" spans="1:17" ht="14.45" customHeight="1" x14ac:dyDescent="0.2">
      <c r="A73" s="592" t="s">
        <v>1751</v>
      </c>
      <c r="B73" s="593" t="s">
        <v>1662</v>
      </c>
      <c r="C73" s="593" t="s">
        <v>1638</v>
      </c>
      <c r="D73" s="593" t="s">
        <v>1692</v>
      </c>
      <c r="E73" s="593" t="s">
        <v>1693</v>
      </c>
      <c r="F73" s="610">
        <v>274</v>
      </c>
      <c r="G73" s="610">
        <v>44662</v>
      </c>
      <c r="H73" s="610">
        <v>1.0602003513269715</v>
      </c>
      <c r="I73" s="610">
        <v>163</v>
      </c>
      <c r="J73" s="610">
        <v>258</v>
      </c>
      <c r="K73" s="610">
        <v>42126</v>
      </c>
      <c r="L73" s="610">
        <v>1</v>
      </c>
      <c r="M73" s="610">
        <v>163.27906976744185</v>
      </c>
      <c r="N73" s="610">
        <v>213</v>
      </c>
      <c r="O73" s="610">
        <v>35145</v>
      </c>
      <c r="P73" s="598">
        <v>0.83428286568864829</v>
      </c>
      <c r="Q73" s="611">
        <v>165</v>
      </c>
    </row>
    <row r="74" spans="1:17" ht="14.45" customHeight="1" x14ac:dyDescent="0.2">
      <c r="A74" s="592" t="s">
        <v>1751</v>
      </c>
      <c r="B74" s="593" t="s">
        <v>1662</v>
      </c>
      <c r="C74" s="593" t="s">
        <v>1638</v>
      </c>
      <c r="D74" s="593" t="s">
        <v>1694</v>
      </c>
      <c r="E74" s="593" t="s">
        <v>1664</v>
      </c>
      <c r="F74" s="610">
        <v>638</v>
      </c>
      <c r="G74" s="610">
        <v>45936</v>
      </c>
      <c r="H74" s="610">
        <v>0.97902813299232738</v>
      </c>
      <c r="I74" s="610">
        <v>72</v>
      </c>
      <c r="J74" s="610">
        <v>649</v>
      </c>
      <c r="K74" s="610">
        <v>46920</v>
      </c>
      <c r="L74" s="610">
        <v>1</v>
      </c>
      <c r="M74" s="610">
        <v>72.295839753466879</v>
      </c>
      <c r="N74" s="610">
        <v>637</v>
      </c>
      <c r="O74" s="610">
        <v>47138</v>
      </c>
      <c r="P74" s="598">
        <v>1.0046462063086103</v>
      </c>
      <c r="Q74" s="611">
        <v>74</v>
      </c>
    </row>
    <row r="75" spans="1:17" ht="14.45" customHeight="1" x14ac:dyDescent="0.2">
      <c r="A75" s="592" t="s">
        <v>1751</v>
      </c>
      <c r="B75" s="593" t="s">
        <v>1662</v>
      </c>
      <c r="C75" s="593" t="s">
        <v>1638</v>
      </c>
      <c r="D75" s="593" t="s">
        <v>1697</v>
      </c>
      <c r="E75" s="593" t="s">
        <v>1698</v>
      </c>
      <c r="F75" s="610">
        <v>4</v>
      </c>
      <c r="G75" s="610">
        <v>920</v>
      </c>
      <c r="H75" s="610">
        <v>0.8</v>
      </c>
      <c r="I75" s="610">
        <v>230</v>
      </c>
      <c r="J75" s="610">
        <v>5</v>
      </c>
      <c r="K75" s="610">
        <v>1150</v>
      </c>
      <c r="L75" s="610">
        <v>1</v>
      </c>
      <c r="M75" s="610">
        <v>230</v>
      </c>
      <c r="N75" s="610">
        <v>2</v>
      </c>
      <c r="O75" s="610">
        <v>466</v>
      </c>
      <c r="P75" s="598">
        <v>0.40521739130434781</v>
      </c>
      <c r="Q75" s="611">
        <v>233</v>
      </c>
    </row>
    <row r="76" spans="1:17" ht="14.45" customHeight="1" x14ac:dyDescent="0.2">
      <c r="A76" s="592" t="s">
        <v>1751</v>
      </c>
      <c r="B76" s="593" t="s">
        <v>1662</v>
      </c>
      <c r="C76" s="593" t="s">
        <v>1638</v>
      </c>
      <c r="D76" s="593" t="s">
        <v>1699</v>
      </c>
      <c r="E76" s="593" t="s">
        <v>1700</v>
      </c>
      <c r="F76" s="610">
        <v>55</v>
      </c>
      <c r="G76" s="610">
        <v>66605</v>
      </c>
      <c r="H76" s="610">
        <v>1.1692472438733235</v>
      </c>
      <c r="I76" s="610">
        <v>1211</v>
      </c>
      <c r="J76" s="610">
        <v>47</v>
      </c>
      <c r="K76" s="610">
        <v>56964</v>
      </c>
      <c r="L76" s="610">
        <v>1</v>
      </c>
      <c r="M76" s="610">
        <v>1212</v>
      </c>
      <c r="N76" s="610">
        <v>47</v>
      </c>
      <c r="O76" s="610">
        <v>57152</v>
      </c>
      <c r="P76" s="598">
        <v>1.0033003300330032</v>
      </c>
      <c r="Q76" s="611">
        <v>1216</v>
      </c>
    </row>
    <row r="77" spans="1:17" ht="14.45" customHeight="1" x14ac:dyDescent="0.2">
      <c r="A77" s="592" t="s">
        <v>1751</v>
      </c>
      <c r="B77" s="593" t="s">
        <v>1662</v>
      </c>
      <c r="C77" s="593" t="s">
        <v>1638</v>
      </c>
      <c r="D77" s="593" t="s">
        <v>1701</v>
      </c>
      <c r="E77" s="593" t="s">
        <v>1702</v>
      </c>
      <c r="F77" s="610">
        <v>57</v>
      </c>
      <c r="G77" s="610">
        <v>6498</v>
      </c>
      <c r="H77" s="610">
        <v>0.81890359168241966</v>
      </c>
      <c r="I77" s="610">
        <v>114</v>
      </c>
      <c r="J77" s="610">
        <v>69</v>
      </c>
      <c r="K77" s="610">
        <v>7935</v>
      </c>
      <c r="L77" s="610">
        <v>1</v>
      </c>
      <c r="M77" s="610">
        <v>115</v>
      </c>
      <c r="N77" s="610">
        <v>62</v>
      </c>
      <c r="O77" s="610">
        <v>7192</v>
      </c>
      <c r="P77" s="598">
        <v>0.90636420919974792</v>
      </c>
      <c r="Q77" s="611">
        <v>116</v>
      </c>
    </row>
    <row r="78" spans="1:17" ht="14.45" customHeight="1" x14ac:dyDescent="0.2">
      <c r="A78" s="592" t="s">
        <v>1751</v>
      </c>
      <c r="B78" s="593" t="s">
        <v>1662</v>
      </c>
      <c r="C78" s="593" t="s">
        <v>1638</v>
      </c>
      <c r="D78" s="593" t="s">
        <v>1703</v>
      </c>
      <c r="E78" s="593" t="s">
        <v>1704</v>
      </c>
      <c r="F78" s="610">
        <v>3</v>
      </c>
      <c r="G78" s="610">
        <v>1041</v>
      </c>
      <c r="H78" s="610">
        <v>1.5</v>
      </c>
      <c r="I78" s="610">
        <v>347</v>
      </c>
      <c r="J78" s="610">
        <v>2</v>
      </c>
      <c r="K78" s="610">
        <v>694</v>
      </c>
      <c r="L78" s="610">
        <v>1</v>
      </c>
      <c r="M78" s="610">
        <v>347</v>
      </c>
      <c r="N78" s="610">
        <v>4</v>
      </c>
      <c r="O78" s="610">
        <v>1400</v>
      </c>
      <c r="P78" s="598">
        <v>2.0172910662824206</v>
      </c>
      <c r="Q78" s="611">
        <v>350</v>
      </c>
    </row>
    <row r="79" spans="1:17" ht="14.45" customHeight="1" x14ac:dyDescent="0.2">
      <c r="A79" s="592" t="s">
        <v>1751</v>
      </c>
      <c r="B79" s="593" t="s">
        <v>1662</v>
      </c>
      <c r="C79" s="593" t="s">
        <v>1638</v>
      </c>
      <c r="D79" s="593" t="s">
        <v>1709</v>
      </c>
      <c r="E79" s="593" t="s">
        <v>1710</v>
      </c>
      <c r="F79" s="610">
        <v>5</v>
      </c>
      <c r="G79" s="610">
        <v>5325</v>
      </c>
      <c r="H79" s="610">
        <v>1.2476569821930648</v>
      </c>
      <c r="I79" s="610">
        <v>1065</v>
      </c>
      <c r="J79" s="610">
        <v>4</v>
      </c>
      <c r="K79" s="610">
        <v>4268</v>
      </c>
      <c r="L79" s="610">
        <v>1</v>
      </c>
      <c r="M79" s="610">
        <v>1067</v>
      </c>
      <c r="N79" s="610">
        <v>2</v>
      </c>
      <c r="O79" s="610">
        <v>2150</v>
      </c>
      <c r="P79" s="598">
        <v>0.50374882849109648</v>
      </c>
      <c r="Q79" s="611">
        <v>1075</v>
      </c>
    </row>
    <row r="80" spans="1:17" ht="14.45" customHeight="1" x14ac:dyDescent="0.2">
      <c r="A80" s="592" t="s">
        <v>1751</v>
      </c>
      <c r="B80" s="593" t="s">
        <v>1662</v>
      </c>
      <c r="C80" s="593" t="s">
        <v>1638</v>
      </c>
      <c r="D80" s="593" t="s">
        <v>1711</v>
      </c>
      <c r="E80" s="593" t="s">
        <v>1712</v>
      </c>
      <c r="F80" s="610">
        <v>4</v>
      </c>
      <c r="G80" s="610">
        <v>1208</v>
      </c>
      <c r="H80" s="610">
        <v>1</v>
      </c>
      <c r="I80" s="610">
        <v>302</v>
      </c>
      <c r="J80" s="610">
        <v>4</v>
      </c>
      <c r="K80" s="610">
        <v>1208</v>
      </c>
      <c r="L80" s="610">
        <v>1</v>
      </c>
      <c r="M80" s="610">
        <v>302</v>
      </c>
      <c r="N80" s="610">
        <v>2</v>
      </c>
      <c r="O80" s="610">
        <v>608</v>
      </c>
      <c r="P80" s="598">
        <v>0.50331125827814571</v>
      </c>
      <c r="Q80" s="611">
        <v>304</v>
      </c>
    </row>
    <row r="81" spans="1:17" ht="14.45" customHeight="1" x14ac:dyDescent="0.2">
      <c r="A81" s="592" t="s">
        <v>1752</v>
      </c>
      <c r="B81" s="593" t="s">
        <v>1662</v>
      </c>
      <c r="C81" s="593" t="s">
        <v>1638</v>
      </c>
      <c r="D81" s="593" t="s">
        <v>1663</v>
      </c>
      <c r="E81" s="593" t="s">
        <v>1664</v>
      </c>
      <c r="F81" s="610">
        <v>658</v>
      </c>
      <c r="G81" s="610">
        <v>138838</v>
      </c>
      <c r="H81" s="610">
        <v>0.83003324006982804</v>
      </c>
      <c r="I81" s="610">
        <v>211</v>
      </c>
      <c r="J81" s="610">
        <v>789</v>
      </c>
      <c r="K81" s="610">
        <v>167268</v>
      </c>
      <c r="L81" s="610">
        <v>1</v>
      </c>
      <c r="M81" s="610">
        <v>212</v>
      </c>
      <c r="N81" s="610">
        <v>815</v>
      </c>
      <c r="O81" s="610">
        <v>173595</v>
      </c>
      <c r="P81" s="598">
        <v>1.0378255255039817</v>
      </c>
      <c r="Q81" s="611">
        <v>213</v>
      </c>
    </row>
    <row r="82" spans="1:17" ht="14.45" customHeight="1" x14ac:dyDescent="0.2">
      <c r="A82" s="592" t="s">
        <v>1752</v>
      </c>
      <c r="B82" s="593" t="s">
        <v>1662</v>
      </c>
      <c r="C82" s="593" t="s">
        <v>1638</v>
      </c>
      <c r="D82" s="593" t="s">
        <v>1666</v>
      </c>
      <c r="E82" s="593" t="s">
        <v>1667</v>
      </c>
      <c r="F82" s="610">
        <v>1718</v>
      </c>
      <c r="G82" s="610">
        <v>517118</v>
      </c>
      <c r="H82" s="610">
        <v>1.1220912570630051</v>
      </c>
      <c r="I82" s="610">
        <v>301</v>
      </c>
      <c r="J82" s="610">
        <v>1526</v>
      </c>
      <c r="K82" s="610">
        <v>460852</v>
      </c>
      <c r="L82" s="610">
        <v>1</v>
      </c>
      <c r="M82" s="610">
        <v>302</v>
      </c>
      <c r="N82" s="610">
        <v>1481</v>
      </c>
      <c r="O82" s="610">
        <v>448743</v>
      </c>
      <c r="P82" s="598">
        <v>0.97372475328304964</v>
      </c>
      <c r="Q82" s="611">
        <v>303</v>
      </c>
    </row>
    <row r="83" spans="1:17" ht="14.45" customHeight="1" x14ac:dyDescent="0.2">
      <c r="A83" s="592" t="s">
        <v>1752</v>
      </c>
      <c r="B83" s="593" t="s">
        <v>1662</v>
      </c>
      <c r="C83" s="593" t="s">
        <v>1638</v>
      </c>
      <c r="D83" s="593" t="s">
        <v>1668</v>
      </c>
      <c r="E83" s="593" t="s">
        <v>1669</v>
      </c>
      <c r="F83" s="610">
        <v>27</v>
      </c>
      <c r="G83" s="610">
        <v>2673</v>
      </c>
      <c r="H83" s="610">
        <v>1.2783357245337159</v>
      </c>
      <c r="I83" s="610">
        <v>99</v>
      </c>
      <c r="J83" s="610">
        <v>21</v>
      </c>
      <c r="K83" s="610">
        <v>2091</v>
      </c>
      <c r="L83" s="610">
        <v>1</v>
      </c>
      <c r="M83" s="610">
        <v>99.571428571428569</v>
      </c>
      <c r="N83" s="610">
        <v>18</v>
      </c>
      <c r="O83" s="610">
        <v>1800</v>
      </c>
      <c r="P83" s="598">
        <v>0.86083213773314204</v>
      </c>
      <c r="Q83" s="611">
        <v>100</v>
      </c>
    </row>
    <row r="84" spans="1:17" ht="14.45" customHeight="1" x14ac:dyDescent="0.2">
      <c r="A84" s="592" t="s">
        <v>1752</v>
      </c>
      <c r="B84" s="593" t="s">
        <v>1662</v>
      </c>
      <c r="C84" s="593" t="s">
        <v>1638</v>
      </c>
      <c r="D84" s="593" t="s">
        <v>1670</v>
      </c>
      <c r="E84" s="593" t="s">
        <v>1671</v>
      </c>
      <c r="F84" s="610"/>
      <c r="G84" s="610"/>
      <c r="H84" s="610"/>
      <c r="I84" s="610"/>
      <c r="J84" s="610"/>
      <c r="K84" s="610"/>
      <c r="L84" s="610"/>
      <c r="M84" s="610"/>
      <c r="N84" s="610">
        <v>1</v>
      </c>
      <c r="O84" s="610">
        <v>235</v>
      </c>
      <c r="P84" s="598"/>
      <c r="Q84" s="611">
        <v>235</v>
      </c>
    </row>
    <row r="85" spans="1:17" ht="14.45" customHeight="1" x14ac:dyDescent="0.2">
      <c r="A85" s="592" t="s">
        <v>1752</v>
      </c>
      <c r="B85" s="593" t="s">
        <v>1662</v>
      </c>
      <c r="C85" s="593" t="s">
        <v>1638</v>
      </c>
      <c r="D85" s="593" t="s">
        <v>1672</v>
      </c>
      <c r="E85" s="593" t="s">
        <v>1673</v>
      </c>
      <c r="F85" s="610">
        <v>822</v>
      </c>
      <c r="G85" s="610">
        <v>112614</v>
      </c>
      <c r="H85" s="610">
        <v>0.95915985997666275</v>
      </c>
      <c r="I85" s="610">
        <v>137</v>
      </c>
      <c r="J85" s="610">
        <v>857</v>
      </c>
      <c r="K85" s="610">
        <v>117409</v>
      </c>
      <c r="L85" s="610">
        <v>1</v>
      </c>
      <c r="M85" s="610">
        <v>137</v>
      </c>
      <c r="N85" s="610">
        <v>894</v>
      </c>
      <c r="O85" s="610">
        <v>123372</v>
      </c>
      <c r="P85" s="598">
        <v>1.0507882700644755</v>
      </c>
      <c r="Q85" s="611">
        <v>138</v>
      </c>
    </row>
    <row r="86" spans="1:17" ht="14.45" customHeight="1" x14ac:dyDescent="0.2">
      <c r="A86" s="592" t="s">
        <v>1752</v>
      </c>
      <c r="B86" s="593" t="s">
        <v>1662</v>
      </c>
      <c r="C86" s="593" t="s">
        <v>1638</v>
      </c>
      <c r="D86" s="593" t="s">
        <v>1674</v>
      </c>
      <c r="E86" s="593" t="s">
        <v>1673</v>
      </c>
      <c r="F86" s="610">
        <v>1</v>
      </c>
      <c r="G86" s="610">
        <v>183</v>
      </c>
      <c r="H86" s="610"/>
      <c r="I86" s="610">
        <v>183</v>
      </c>
      <c r="J86" s="610"/>
      <c r="K86" s="610"/>
      <c r="L86" s="610"/>
      <c r="M86" s="610"/>
      <c r="N86" s="610"/>
      <c r="O86" s="610"/>
      <c r="P86" s="598"/>
      <c r="Q86" s="611"/>
    </row>
    <row r="87" spans="1:17" ht="14.45" customHeight="1" x14ac:dyDescent="0.2">
      <c r="A87" s="592" t="s">
        <v>1752</v>
      </c>
      <c r="B87" s="593" t="s">
        <v>1662</v>
      </c>
      <c r="C87" s="593" t="s">
        <v>1638</v>
      </c>
      <c r="D87" s="593" t="s">
        <v>1677</v>
      </c>
      <c r="E87" s="593" t="s">
        <v>1678</v>
      </c>
      <c r="F87" s="610">
        <v>8</v>
      </c>
      <c r="G87" s="610">
        <v>5112</v>
      </c>
      <c r="H87" s="610">
        <v>1.996875</v>
      </c>
      <c r="I87" s="610">
        <v>639</v>
      </c>
      <c r="J87" s="610">
        <v>4</v>
      </c>
      <c r="K87" s="610">
        <v>2560</v>
      </c>
      <c r="L87" s="610">
        <v>1</v>
      </c>
      <c r="M87" s="610">
        <v>640</v>
      </c>
      <c r="N87" s="610">
        <v>4</v>
      </c>
      <c r="O87" s="610">
        <v>2580</v>
      </c>
      <c r="P87" s="598">
        <v>1.0078125</v>
      </c>
      <c r="Q87" s="611">
        <v>645</v>
      </c>
    </row>
    <row r="88" spans="1:17" ht="14.45" customHeight="1" x14ac:dyDescent="0.2">
      <c r="A88" s="592" t="s">
        <v>1752</v>
      </c>
      <c r="B88" s="593" t="s">
        <v>1662</v>
      </c>
      <c r="C88" s="593" t="s">
        <v>1638</v>
      </c>
      <c r="D88" s="593" t="s">
        <v>1679</v>
      </c>
      <c r="E88" s="593" t="s">
        <v>1680</v>
      </c>
      <c r="F88" s="610"/>
      <c r="G88" s="610"/>
      <c r="H88" s="610"/>
      <c r="I88" s="610"/>
      <c r="J88" s="610">
        <v>1</v>
      </c>
      <c r="K88" s="610">
        <v>609</v>
      </c>
      <c r="L88" s="610">
        <v>1</v>
      </c>
      <c r="M88" s="610">
        <v>609</v>
      </c>
      <c r="N88" s="610"/>
      <c r="O88" s="610"/>
      <c r="P88" s="598"/>
      <c r="Q88" s="611"/>
    </row>
    <row r="89" spans="1:17" ht="14.45" customHeight="1" x14ac:dyDescent="0.2">
      <c r="A89" s="592" t="s">
        <v>1752</v>
      </c>
      <c r="B89" s="593" t="s">
        <v>1662</v>
      </c>
      <c r="C89" s="593" t="s">
        <v>1638</v>
      </c>
      <c r="D89" s="593" t="s">
        <v>1681</v>
      </c>
      <c r="E89" s="593" t="s">
        <v>1682</v>
      </c>
      <c r="F89" s="610">
        <v>62</v>
      </c>
      <c r="G89" s="610">
        <v>10726</v>
      </c>
      <c r="H89" s="610">
        <v>1.0448081044223652</v>
      </c>
      <c r="I89" s="610">
        <v>173</v>
      </c>
      <c r="J89" s="610">
        <v>59</v>
      </c>
      <c r="K89" s="610">
        <v>10266</v>
      </c>
      <c r="L89" s="610">
        <v>1</v>
      </c>
      <c r="M89" s="610">
        <v>174</v>
      </c>
      <c r="N89" s="610">
        <v>67</v>
      </c>
      <c r="O89" s="610">
        <v>11725</v>
      </c>
      <c r="P89" s="598">
        <v>1.1421196181570232</v>
      </c>
      <c r="Q89" s="611">
        <v>175</v>
      </c>
    </row>
    <row r="90" spans="1:17" ht="14.45" customHeight="1" x14ac:dyDescent="0.2">
      <c r="A90" s="592" t="s">
        <v>1752</v>
      </c>
      <c r="B90" s="593" t="s">
        <v>1662</v>
      </c>
      <c r="C90" s="593" t="s">
        <v>1638</v>
      </c>
      <c r="D90" s="593" t="s">
        <v>1641</v>
      </c>
      <c r="E90" s="593" t="s">
        <v>1642</v>
      </c>
      <c r="F90" s="610">
        <v>1</v>
      </c>
      <c r="G90" s="610">
        <v>347</v>
      </c>
      <c r="H90" s="610"/>
      <c r="I90" s="610">
        <v>347</v>
      </c>
      <c r="J90" s="610"/>
      <c r="K90" s="610"/>
      <c r="L90" s="610"/>
      <c r="M90" s="610"/>
      <c r="N90" s="610"/>
      <c r="O90" s="610"/>
      <c r="P90" s="598"/>
      <c r="Q90" s="611"/>
    </row>
    <row r="91" spans="1:17" ht="14.45" customHeight="1" x14ac:dyDescent="0.2">
      <c r="A91" s="592" t="s">
        <v>1752</v>
      </c>
      <c r="B91" s="593" t="s">
        <v>1662</v>
      </c>
      <c r="C91" s="593" t="s">
        <v>1638</v>
      </c>
      <c r="D91" s="593" t="s">
        <v>1683</v>
      </c>
      <c r="E91" s="593" t="s">
        <v>1684</v>
      </c>
      <c r="F91" s="610">
        <v>991</v>
      </c>
      <c r="G91" s="610">
        <v>16847</v>
      </c>
      <c r="H91" s="610">
        <v>0.94201520912547532</v>
      </c>
      <c r="I91" s="610">
        <v>17</v>
      </c>
      <c r="J91" s="610">
        <v>1052</v>
      </c>
      <c r="K91" s="610">
        <v>17884</v>
      </c>
      <c r="L91" s="610">
        <v>1</v>
      </c>
      <c r="M91" s="610">
        <v>17</v>
      </c>
      <c r="N91" s="610">
        <v>1097</v>
      </c>
      <c r="O91" s="610">
        <v>18649</v>
      </c>
      <c r="P91" s="598">
        <v>1.0427756653992395</v>
      </c>
      <c r="Q91" s="611">
        <v>17</v>
      </c>
    </row>
    <row r="92" spans="1:17" ht="14.45" customHeight="1" x14ac:dyDescent="0.2">
      <c r="A92" s="592" t="s">
        <v>1752</v>
      </c>
      <c r="B92" s="593" t="s">
        <v>1662</v>
      </c>
      <c r="C92" s="593" t="s">
        <v>1638</v>
      </c>
      <c r="D92" s="593" t="s">
        <v>1685</v>
      </c>
      <c r="E92" s="593" t="s">
        <v>1686</v>
      </c>
      <c r="F92" s="610">
        <v>50</v>
      </c>
      <c r="G92" s="610">
        <v>13700</v>
      </c>
      <c r="H92" s="610">
        <v>0.3048780487804878</v>
      </c>
      <c r="I92" s="610">
        <v>274</v>
      </c>
      <c r="J92" s="610">
        <v>164</v>
      </c>
      <c r="K92" s="610">
        <v>44936</v>
      </c>
      <c r="L92" s="610">
        <v>1</v>
      </c>
      <c r="M92" s="610">
        <v>274</v>
      </c>
      <c r="N92" s="610">
        <v>146</v>
      </c>
      <c r="O92" s="610">
        <v>40442</v>
      </c>
      <c r="P92" s="598">
        <v>0.89999109845113046</v>
      </c>
      <c r="Q92" s="611">
        <v>277</v>
      </c>
    </row>
    <row r="93" spans="1:17" ht="14.45" customHeight="1" x14ac:dyDescent="0.2">
      <c r="A93" s="592" t="s">
        <v>1752</v>
      </c>
      <c r="B93" s="593" t="s">
        <v>1662</v>
      </c>
      <c r="C93" s="593" t="s">
        <v>1638</v>
      </c>
      <c r="D93" s="593" t="s">
        <v>1687</v>
      </c>
      <c r="E93" s="593" t="s">
        <v>1688</v>
      </c>
      <c r="F93" s="610">
        <v>158</v>
      </c>
      <c r="G93" s="610">
        <v>22436</v>
      </c>
      <c r="H93" s="610">
        <v>0.81579521489346229</v>
      </c>
      <c r="I93" s="610">
        <v>142</v>
      </c>
      <c r="J93" s="610">
        <v>194</v>
      </c>
      <c r="K93" s="610">
        <v>27502</v>
      </c>
      <c r="L93" s="610">
        <v>1</v>
      </c>
      <c r="M93" s="610">
        <v>141.76288659793815</v>
      </c>
      <c r="N93" s="610">
        <v>204</v>
      </c>
      <c r="O93" s="610">
        <v>28764</v>
      </c>
      <c r="P93" s="598">
        <v>1.045887571812959</v>
      </c>
      <c r="Q93" s="611">
        <v>141</v>
      </c>
    </row>
    <row r="94" spans="1:17" ht="14.45" customHeight="1" x14ac:dyDescent="0.2">
      <c r="A94" s="592" t="s">
        <v>1752</v>
      </c>
      <c r="B94" s="593" t="s">
        <v>1662</v>
      </c>
      <c r="C94" s="593" t="s">
        <v>1638</v>
      </c>
      <c r="D94" s="593" t="s">
        <v>1689</v>
      </c>
      <c r="E94" s="593" t="s">
        <v>1688</v>
      </c>
      <c r="F94" s="610">
        <v>822</v>
      </c>
      <c r="G94" s="610">
        <v>64116</v>
      </c>
      <c r="H94" s="610">
        <v>0.95601347925923719</v>
      </c>
      <c r="I94" s="610">
        <v>78</v>
      </c>
      <c r="J94" s="610">
        <v>857</v>
      </c>
      <c r="K94" s="610">
        <v>67066</v>
      </c>
      <c r="L94" s="610">
        <v>1</v>
      </c>
      <c r="M94" s="610">
        <v>78.256709451575261</v>
      </c>
      <c r="N94" s="610">
        <v>894</v>
      </c>
      <c r="O94" s="610">
        <v>70626</v>
      </c>
      <c r="P94" s="598">
        <v>1.0530820385888529</v>
      </c>
      <c r="Q94" s="611">
        <v>79</v>
      </c>
    </row>
    <row r="95" spans="1:17" ht="14.45" customHeight="1" x14ac:dyDescent="0.2">
      <c r="A95" s="592" t="s">
        <v>1752</v>
      </c>
      <c r="B95" s="593" t="s">
        <v>1662</v>
      </c>
      <c r="C95" s="593" t="s">
        <v>1638</v>
      </c>
      <c r="D95" s="593" t="s">
        <v>1690</v>
      </c>
      <c r="E95" s="593" t="s">
        <v>1691</v>
      </c>
      <c r="F95" s="610">
        <v>158</v>
      </c>
      <c r="G95" s="610">
        <v>49612</v>
      </c>
      <c r="H95" s="610">
        <v>0.81443298969072164</v>
      </c>
      <c r="I95" s="610">
        <v>314</v>
      </c>
      <c r="J95" s="610">
        <v>194</v>
      </c>
      <c r="K95" s="610">
        <v>60916</v>
      </c>
      <c r="L95" s="610">
        <v>1</v>
      </c>
      <c r="M95" s="610">
        <v>314</v>
      </c>
      <c r="N95" s="610">
        <v>204</v>
      </c>
      <c r="O95" s="610">
        <v>64464</v>
      </c>
      <c r="P95" s="598">
        <v>1.0582441394707467</v>
      </c>
      <c r="Q95" s="611">
        <v>316</v>
      </c>
    </row>
    <row r="96" spans="1:17" ht="14.45" customHeight="1" x14ac:dyDescent="0.2">
      <c r="A96" s="592" t="s">
        <v>1752</v>
      </c>
      <c r="B96" s="593" t="s">
        <v>1662</v>
      </c>
      <c r="C96" s="593" t="s">
        <v>1638</v>
      </c>
      <c r="D96" s="593" t="s">
        <v>1649</v>
      </c>
      <c r="E96" s="593" t="s">
        <v>1650</v>
      </c>
      <c r="F96" s="610">
        <v>2</v>
      </c>
      <c r="G96" s="610">
        <v>656</v>
      </c>
      <c r="H96" s="610"/>
      <c r="I96" s="610">
        <v>328</v>
      </c>
      <c r="J96" s="610"/>
      <c r="K96" s="610"/>
      <c r="L96" s="610"/>
      <c r="M96" s="610"/>
      <c r="N96" s="610"/>
      <c r="O96" s="610"/>
      <c r="P96" s="598"/>
      <c r="Q96" s="611"/>
    </row>
    <row r="97" spans="1:17" ht="14.45" customHeight="1" x14ac:dyDescent="0.2">
      <c r="A97" s="592" t="s">
        <v>1752</v>
      </c>
      <c r="B97" s="593" t="s">
        <v>1662</v>
      </c>
      <c r="C97" s="593" t="s">
        <v>1638</v>
      </c>
      <c r="D97" s="593" t="s">
        <v>1692</v>
      </c>
      <c r="E97" s="593" t="s">
        <v>1693</v>
      </c>
      <c r="F97" s="610">
        <v>872</v>
      </c>
      <c r="G97" s="610">
        <v>142136</v>
      </c>
      <c r="H97" s="610">
        <v>1.0829162000106665</v>
      </c>
      <c r="I97" s="610">
        <v>163</v>
      </c>
      <c r="J97" s="610">
        <v>804</v>
      </c>
      <c r="K97" s="610">
        <v>131253</v>
      </c>
      <c r="L97" s="610">
        <v>1</v>
      </c>
      <c r="M97" s="610">
        <v>163.25</v>
      </c>
      <c r="N97" s="610">
        <v>826</v>
      </c>
      <c r="O97" s="610">
        <v>136290</v>
      </c>
      <c r="P97" s="598">
        <v>1.0383762656853557</v>
      </c>
      <c r="Q97" s="611">
        <v>165</v>
      </c>
    </row>
    <row r="98" spans="1:17" ht="14.45" customHeight="1" x14ac:dyDescent="0.2">
      <c r="A98" s="592" t="s">
        <v>1752</v>
      </c>
      <c r="B98" s="593" t="s">
        <v>1662</v>
      </c>
      <c r="C98" s="593" t="s">
        <v>1638</v>
      </c>
      <c r="D98" s="593" t="s">
        <v>1694</v>
      </c>
      <c r="E98" s="593" t="s">
        <v>1664</v>
      </c>
      <c r="F98" s="610">
        <v>2310</v>
      </c>
      <c r="G98" s="610">
        <v>166320</v>
      </c>
      <c r="H98" s="610">
        <v>0.97971301335972294</v>
      </c>
      <c r="I98" s="610">
        <v>72</v>
      </c>
      <c r="J98" s="610">
        <v>2349</v>
      </c>
      <c r="K98" s="610">
        <v>169764</v>
      </c>
      <c r="L98" s="610">
        <v>1</v>
      </c>
      <c r="M98" s="610">
        <v>72.270753512132828</v>
      </c>
      <c r="N98" s="610">
        <v>2590</v>
      </c>
      <c r="O98" s="610">
        <v>191660</v>
      </c>
      <c r="P98" s="598">
        <v>1.1289790532739568</v>
      </c>
      <c r="Q98" s="611">
        <v>74</v>
      </c>
    </row>
    <row r="99" spans="1:17" ht="14.45" customHeight="1" x14ac:dyDescent="0.2">
      <c r="A99" s="592" t="s">
        <v>1752</v>
      </c>
      <c r="B99" s="593" t="s">
        <v>1662</v>
      </c>
      <c r="C99" s="593" t="s">
        <v>1638</v>
      </c>
      <c r="D99" s="593" t="s">
        <v>1699</v>
      </c>
      <c r="E99" s="593" t="s">
        <v>1700</v>
      </c>
      <c r="F99" s="610">
        <v>79</v>
      </c>
      <c r="G99" s="610">
        <v>95669</v>
      </c>
      <c r="H99" s="610">
        <v>1.0386160326558971</v>
      </c>
      <c r="I99" s="610">
        <v>1211</v>
      </c>
      <c r="J99" s="610">
        <v>76</v>
      </c>
      <c r="K99" s="610">
        <v>92112</v>
      </c>
      <c r="L99" s="610">
        <v>1</v>
      </c>
      <c r="M99" s="610">
        <v>1212</v>
      </c>
      <c r="N99" s="610">
        <v>66</v>
      </c>
      <c r="O99" s="610">
        <v>80256</v>
      </c>
      <c r="P99" s="598">
        <v>0.87128712871287128</v>
      </c>
      <c r="Q99" s="611">
        <v>1216</v>
      </c>
    </row>
    <row r="100" spans="1:17" ht="14.45" customHeight="1" x14ac:dyDescent="0.2">
      <c r="A100" s="592" t="s">
        <v>1752</v>
      </c>
      <c r="B100" s="593" t="s">
        <v>1662</v>
      </c>
      <c r="C100" s="593" t="s">
        <v>1638</v>
      </c>
      <c r="D100" s="593" t="s">
        <v>1701</v>
      </c>
      <c r="E100" s="593" t="s">
        <v>1702</v>
      </c>
      <c r="F100" s="610">
        <v>51</v>
      </c>
      <c r="G100" s="610">
        <v>5814</v>
      </c>
      <c r="H100" s="610">
        <v>1.0532608695652175</v>
      </c>
      <c r="I100" s="610">
        <v>114</v>
      </c>
      <c r="J100" s="610">
        <v>48</v>
      </c>
      <c r="K100" s="610">
        <v>5520</v>
      </c>
      <c r="L100" s="610">
        <v>1</v>
      </c>
      <c r="M100" s="610">
        <v>115</v>
      </c>
      <c r="N100" s="610">
        <v>47</v>
      </c>
      <c r="O100" s="610">
        <v>5452</v>
      </c>
      <c r="P100" s="598">
        <v>0.98768115942028989</v>
      </c>
      <c r="Q100" s="611">
        <v>116</v>
      </c>
    </row>
    <row r="101" spans="1:17" ht="14.45" customHeight="1" x14ac:dyDescent="0.2">
      <c r="A101" s="592" t="s">
        <v>1752</v>
      </c>
      <c r="B101" s="593" t="s">
        <v>1662</v>
      </c>
      <c r="C101" s="593" t="s">
        <v>1638</v>
      </c>
      <c r="D101" s="593" t="s">
        <v>1703</v>
      </c>
      <c r="E101" s="593" t="s">
        <v>1704</v>
      </c>
      <c r="F101" s="610"/>
      <c r="G101" s="610"/>
      <c r="H101" s="610"/>
      <c r="I101" s="610"/>
      <c r="J101" s="610"/>
      <c r="K101" s="610"/>
      <c r="L101" s="610"/>
      <c r="M101" s="610"/>
      <c r="N101" s="610">
        <v>1</v>
      </c>
      <c r="O101" s="610">
        <v>350</v>
      </c>
      <c r="P101" s="598"/>
      <c r="Q101" s="611">
        <v>350</v>
      </c>
    </row>
    <row r="102" spans="1:17" ht="14.45" customHeight="1" x14ac:dyDescent="0.2">
      <c r="A102" s="592" t="s">
        <v>1752</v>
      </c>
      <c r="B102" s="593" t="s">
        <v>1662</v>
      </c>
      <c r="C102" s="593" t="s">
        <v>1638</v>
      </c>
      <c r="D102" s="593" t="s">
        <v>1709</v>
      </c>
      <c r="E102" s="593" t="s">
        <v>1710</v>
      </c>
      <c r="F102" s="610">
        <v>1</v>
      </c>
      <c r="G102" s="610">
        <v>1065</v>
      </c>
      <c r="H102" s="610"/>
      <c r="I102" s="610">
        <v>1065</v>
      </c>
      <c r="J102" s="610"/>
      <c r="K102" s="610"/>
      <c r="L102" s="610"/>
      <c r="M102" s="610"/>
      <c r="N102" s="610"/>
      <c r="O102" s="610"/>
      <c r="P102" s="598"/>
      <c r="Q102" s="611"/>
    </row>
    <row r="103" spans="1:17" ht="14.45" customHeight="1" x14ac:dyDescent="0.2">
      <c r="A103" s="592" t="s">
        <v>1752</v>
      </c>
      <c r="B103" s="593" t="s">
        <v>1662</v>
      </c>
      <c r="C103" s="593" t="s">
        <v>1638</v>
      </c>
      <c r="D103" s="593" t="s">
        <v>1711</v>
      </c>
      <c r="E103" s="593" t="s">
        <v>1712</v>
      </c>
      <c r="F103" s="610"/>
      <c r="G103" s="610"/>
      <c r="H103" s="610"/>
      <c r="I103" s="610"/>
      <c r="J103" s="610">
        <v>1</v>
      </c>
      <c r="K103" s="610">
        <v>302</v>
      </c>
      <c r="L103" s="610">
        <v>1</v>
      </c>
      <c r="M103" s="610">
        <v>302</v>
      </c>
      <c r="N103" s="610">
        <v>1</v>
      </c>
      <c r="O103" s="610">
        <v>304</v>
      </c>
      <c r="P103" s="598">
        <v>1.0066225165562914</v>
      </c>
      <c r="Q103" s="611">
        <v>304</v>
      </c>
    </row>
    <row r="104" spans="1:17" ht="14.45" customHeight="1" x14ac:dyDescent="0.2">
      <c r="A104" s="592" t="s">
        <v>1753</v>
      </c>
      <c r="B104" s="593" t="s">
        <v>1662</v>
      </c>
      <c r="C104" s="593" t="s">
        <v>1638</v>
      </c>
      <c r="D104" s="593" t="s">
        <v>1663</v>
      </c>
      <c r="E104" s="593" t="s">
        <v>1664</v>
      </c>
      <c r="F104" s="610">
        <v>484</v>
      </c>
      <c r="G104" s="610">
        <v>102124</v>
      </c>
      <c r="H104" s="610">
        <v>0.91755615453728656</v>
      </c>
      <c r="I104" s="610">
        <v>211</v>
      </c>
      <c r="J104" s="610">
        <v>525</v>
      </c>
      <c r="K104" s="610">
        <v>111300</v>
      </c>
      <c r="L104" s="610">
        <v>1</v>
      </c>
      <c r="M104" s="610">
        <v>212</v>
      </c>
      <c r="N104" s="610">
        <v>412</v>
      </c>
      <c r="O104" s="610">
        <v>87756</v>
      </c>
      <c r="P104" s="598">
        <v>0.78846361185983826</v>
      </c>
      <c r="Q104" s="611">
        <v>213</v>
      </c>
    </row>
    <row r="105" spans="1:17" ht="14.45" customHeight="1" x14ac:dyDescent="0.2">
      <c r="A105" s="592" t="s">
        <v>1753</v>
      </c>
      <c r="B105" s="593" t="s">
        <v>1662</v>
      </c>
      <c r="C105" s="593" t="s">
        <v>1638</v>
      </c>
      <c r="D105" s="593" t="s">
        <v>1666</v>
      </c>
      <c r="E105" s="593" t="s">
        <v>1667</v>
      </c>
      <c r="F105" s="610">
        <v>596</v>
      </c>
      <c r="G105" s="610">
        <v>179396</v>
      </c>
      <c r="H105" s="610">
        <v>0.81709283365367968</v>
      </c>
      <c r="I105" s="610">
        <v>301</v>
      </c>
      <c r="J105" s="610">
        <v>727</v>
      </c>
      <c r="K105" s="610">
        <v>219554</v>
      </c>
      <c r="L105" s="610">
        <v>1</v>
      </c>
      <c r="M105" s="610">
        <v>302</v>
      </c>
      <c r="N105" s="610">
        <v>658</v>
      </c>
      <c r="O105" s="610">
        <v>199374</v>
      </c>
      <c r="P105" s="598">
        <v>0.90808639332464902</v>
      </c>
      <c r="Q105" s="611">
        <v>303</v>
      </c>
    </row>
    <row r="106" spans="1:17" ht="14.45" customHeight="1" x14ac:dyDescent="0.2">
      <c r="A106" s="592" t="s">
        <v>1753</v>
      </c>
      <c r="B106" s="593" t="s">
        <v>1662</v>
      </c>
      <c r="C106" s="593" t="s">
        <v>1638</v>
      </c>
      <c r="D106" s="593" t="s">
        <v>1668</v>
      </c>
      <c r="E106" s="593" t="s">
        <v>1669</v>
      </c>
      <c r="F106" s="610">
        <v>12</v>
      </c>
      <c r="G106" s="610">
        <v>1188</v>
      </c>
      <c r="H106" s="610">
        <v>1.3244147157190636</v>
      </c>
      <c r="I106" s="610">
        <v>99</v>
      </c>
      <c r="J106" s="610">
        <v>9</v>
      </c>
      <c r="K106" s="610">
        <v>897</v>
      </c>
      <c r="L106" s="610">
        <v>1</v>
      </c>
      <c r="M106" s="610">
        <v>99.666666666666671</v>
      </c>
      <c r="N106" s="610">
        <v>9</v>
      </c>
      <c r="O106" s="610">
        <v>900</v>
      </c>
      <c r="P106" s="598">
        <v>1.0033444816053512</v>
      </c>
      <c r="Q106" s="611">
        <v>100</v>
      </c>
    </row>
    <row r="107" spans="1:17" ht="14.45" customHeight="1" x14ac:dyDescent="0.2">
      <c r="A107" s="592" t="s">
        <v>1753</v>
      </c>
      <c r="B107" s="593" t="s">
        <v>1662</v>
      </c>
      <c r="C107" s="593" t="s">
        <v>1638</v>
      </c>
      <c r="D107" s="593" t="s">
        <v>1670</v>
      </c>
      <c r="E107" s="593" t="s">
        <v>1671</v>
      </c>
      <c r="F107" s="610"/>
      <c r="G107" s="610"/>
      <c r="H107" s="610"/>
      <c r="I107" s="610"/>
      <c r="J107" s="610">
        <v>1</v>
      </c>
      <c r="K107" s="610">
        <v>232</v>
      </c>
      <c r="L107" s="610">
        <v>1</v>
      </c>
      <c r="M107" s="610">
        <v>232</v>
      </c>
      <c r="N107" s="610"/>
      <c r="O107" s="610"/>
      <c r="P107" s="598"/>
      <c r="Q107" s="611"/>
    </row>
    <row r="108" spans="1:17" ht="14.45" customHeight="1" x14ac:dyDescent="0.2">
      <c r="A108" s="592" t="s">
        <v>1753</v>
      </c>
      <c r="B108" s="593" t="s">
        <v>1662</v>
      </c>
      <c r="C108" s="593" t="s">
        <v>1638</v>
      </c>
      <c r="D108" s="593" t="s">
        <v>1672</v>
      </c>
      <c r="E108" s="593" t="s">
        <v>1673</v>
      </c>
      <c r="F108" s="610">
        <v>299</v>
      </c>
      <c r="G108" s="610">
        <v>40963</v>
      </c>
      <c r="H108" s="610">
        <v>0.97394136807817588</v>
      </c>
      <c r="I108" s="610">
        <v>137</v>
      </c>
      <c r="J108" s="610">
        <v>307</v>
      </c>
      <c r="K108" s="610">
        <v>42059</v>
      </c>
      <c r="L108" s="610">
        <v>1</v>
      </c>
      <c r="M108" s="610">
        <v>137</v>
      </c>
      <c r="N108" s="610">
        <v>322</v>
      </c>
      <c r="O108" s="610">
        <v>44436</v>
      </c>
      <c r="P108" s="598">
        <v>1.0565158467866569</v>
      </c>
      <c r="Q108" s="611">
        <v>138</v>
      </c>
    </row>
    <row r="109" spans="1:17" ht="14.45" customHeight="1" x14ac:dyDescent="0.2">
      <c r="A109" s="592" t="s">
        <v>1753</v>
      </c>
      <c r="B109" s="593" t="s">
        <v>1662</v>
      </c>
      <c r="C109" s="593" t="s">
        <v>1638</v>
      </c>
      <c r="D109" s="593" t="s">
        <v>1677</v>
      </c>
      <c r="E109" s="593" t="s">
        <v>1678</v>
      </c>
      <c r="F109" s="610">
        <v>1</v>
      </c>
      <c r="G109" s="610">
        <v>639</v>
      </c>
      <c r="H109" s="610">
        <v>0.19968749999999999</v>
      </c>
      <c r="I109" s="610">
        <v>639</v>
      </c>
      <c r="J109" s="610">
        <v>5</v>
      </c>
      <c r="K109" s="610">
        <v>3200</v>
      </c>
      <c r="L109" s="610">
        <v>1</v>
      </c>
      <c r="M109" s="610">
        <v>640</v>
      </c>
      <c r="N109" s="610">
        <v>1</v>
      </c>
      <c r="O109" s="610">
        <v>645</v>
      </c>
      <c r="P109" s="598">
        <v>0.20156250000000001</v>
      </c>
      <c r="Q109" s="611">
        <v>645</v>
      </c>
    </row>
    <row r="110" spans="1:17" ht="14.45" customHeight="1" x14ac:dyDescent="0.2">
      <c r="A110" s="592" t="s">
        <v>1753</v>
      </c>
      <c r="B110" s="593" t="s">
        <v>1662</v>
      </c>
      <c r="C110" s="593" t="s">
        <v>1638</v>
      </c>
      <c r="D110" s="593" t="s">
        <v>1681</v>
      </c>
      <c r="E110" s="593" t="s">
        <v>1682</v>
      </c>
      <c r="F110" s="610">
        <v>23</v>
      </c>
      <c r="G110" s="610">
        <v>3979</v>
      </c>
      <c r="H110" s="610">
        <v>0.7376714868372265</v>
      </c>
      <c r="I110" s="610">
        <v>173</v>
      </c>
      <c r="J110" s="610">
        <v>31</v>
      </c>
      <c r="K110" s="610">
        <v>5394</v>
      </c>
      <c r="L110" s="610">
        <v>1</v>
      </c>
      <c r="M110" s="610">
        <v>174</v>
      </c>
      <c r="N110" s="610">
        <v>29</v>
      </c>
      <c r="O110" s="610">
        <v>5075</v>
      </c>
      <c r="P110" s="598">
        <v>0.94086021505376349</v>
      </c>
      <c r="Q110" s="611">
        <v>175</v>
      </c>
    </row>
    <row r="111" spans="1:17" ht="14.45" customHeight="1" x14ac:dyDescent="0.2">
      <c r="A111" s="592" t="s">
        <v>1753</v>
      </c>
      <c r="B111" s="593" t="s">
        <v>1662</v>
      </c>
      <c r="C111" s="593" t="s">
        <v>1638</v>
      </c>
      <c r="D111" s="593" t="s">
        <v>1641</v>
      </c>
      <c r="E111" s="593" t="s">
        <v>1642</v>
      </c>
      <c r="F111" s="610"/>
      <c r="G111" s="610"/>
      <c r="H111" s="610"/>
      <c r="I111" s="610"/>
      <c r="J111" s="610"/>
      <c r="K111" s="610"/>
      <c r="L111" s="610"/>
      <c r="M111" s="610"/>
      <c r="N111" s="610">
        <v>2</v>
      </c>
      <c r="O111" s="610">
        <v>696</v>
      </c>
      <c r="P111" s="598"/>
      <c r="Q111" s="611">
        <v>348</v>
      </c>
    </row>
    <row r="112" spans="1:17" ht="14.45" customHeight="1" x14ac:dyDescent="0.2">
      <c r="A112" s="592" t="s">
        <v>1753</v>
      </c>
      <c r="B112" s="593" t="s">
        <v>1662</v>
      </c>
      <c r="C112" s="593" t="s">
        <v>1638</v>
      </c>
      <c r="D112" s="593" t="s">
        <v>1683</v>
      </c>
      <c r="E112" s="593" t="s">
        <v>1684</v>
      </c>
      <c r="F112" s="610">
        <v>424</v>
      </c>
      <c r="G112" s="610">
        <v>7208</v>
      </c>
      <c r="H112" s="610">
        <v>0.93186813186813189</v>
      </c>
      <c r="I112" s="610">
        <v>17</v>
      </c>
      <c r="J112" s="610">
        <v>455</v>
      </c>
      <c r="K112" s="610">
        <v>7735</v>
      </c>
      <c r="L112" s="610">
        <v>1</v>
      </c>
      <c r="M112" s="610">
        <v>17</v>
      </c>
      <c r="N112" s="610">
        <v>437</v>
      </c>
      <c r="O112" s="610">
        <v>7429</v>
      </c>
      <c r="P112" s="598">
        <v>0.96043956043956047</v>
      </c>
      <c r="Q112" s="611">
        <v>17</v>
      </c>
    </row>
    <row r="113" spans="1:17" ht="14.45" customHeight="1" x14ac:dyDescent="0.2">
      <c r="A113" s="592" t="s">
        <v>1753</v>
      </c>
      <c r="B113" s="593" t="s">
        <v>1662</v>
      </c>
      <c r="C113" s="593" t="s">
        <v>1638</v>
      </c>
      <c r="D113" s="593" t="s">
        <v>1685</v>
      </c>
      <c r="E113" s="593" t="s">
        <v>1686</v>
      </c>
      <c r="F113" s="610">
        <v>36</v>
      </c>
      <c r="G113" s="610">
        <v>9864</v>
      </c>
      <c r="H113" s="610">
        <v>0.32727272727272727</v>
      </c>
      <c r="I113" s="610">
        <v>274</v>
      </c>
      <c r="J113" s="610">
        <v>110</v>
      </c>
      <c r="K113" s="610">
        <v>30140</v>
      </c>
      <c r="L113" s="610">
        <v>1</v>
      </c>
      <c r="M113" s="610">
        <v>274</v>
      </c>
      <c r="N113" s="610">
        <v>85</v>
      </c>
      <c r="O113" s="610">
        <v>23545</v>
      </c>
      <c r="P113" s="598">
        <v>0.78118779031187791</v>
      </c>
      <c r="Q113" s="611">
        <v>277</v>
      </c>
    </row>
    <row r="114" spans="1:17" ht="14.45" customHeight="1" x14ac:dyDescent="0.2">
      <c r="A114" s="592" t="s">
        <v>1753</v>
      </c>
      <c r="B114" s="593" t="s">
        <v>1662</v>
      </c>
      <c r="C114" s="593" t="s">
        <v>1638</v>
      </c>
      <c r="D114" s="593" t="s">
        <v>1687</v>
      </c>
      <c r="E114" s="593" t="s">
        <v>1688</v>
      </c>
      <c r="F114" s="610">
        <v>118</v>
      </c>
      <c r="G114" s="610">
        <v>16756</v>
      </c>
      <c r="H114" s="610">
        <v>0.92375544407078669</v>
      </c>
      <c r="I114" s="610">
        <v>142</v>
      </c>
      <c r="J114" s="610">
        <v>128</v>
      </c>
      <c r="K114" s="610">
        <v>18139</v>
      </c>
      <c r="L114" s="610">
        <v>1</v>
      </c>
      <c r="M114" s="610">
        <v>141.7109375</v>
      </c>
      <c r="N114" s="610">
        <v>100</v>
      </c>
      <c r="O114" s="610">
        <v>14100</v>
      </c>
      <c r="P114" s="598">
        <v>0.77733061359501632</v>
      </c>
      <c r="Q114" s="611">
        <v>141</v>
      </c>
    </row>
    <row r="115" spans="1:17" ht="14.45" customHeight="1" x14ac:dyDescent="0.2">
      <c r="A115" s="592" t="s">
        <v>1753</v>
      </c>
      <c r="B115" s="593" t="s">
        <v>1662</v>
      </c>
      <c r="C115" s="593" t="s">
        <v>1638</v>
      </c>
      <c r="D115" s="593" t="s">
        <v>1689</v>
      </c>
      <c r="E115" s="593" t="s">
        <v>1688</v>
      </c>
      <c r="F115" s="610">
        <v>299</v>
      </c>
      <c r="G115" s="610">
        <v>23322</v>
      </c>
      <c r="H115" s="610">
        <v>0.97110259826782142</v>
      </c>
      <c r="I115" s="610">
        <v>78</v>
      </c>
      <c r="J115" s="610">
        <v>307</v>
      </c>
      <c r="K115" s="610">
        <v>24016</v>
      </c>
      <c r="L115" s="610">
        <v>1</v>
      </c>
      <c r="M115" s="610">
        <v>78.22801302931596</v>
      </c>
      <c r="N115" s="610">
        <v>322</v>
      </c>
      <c r="O115" s="610">
        <v>25438</v>
      </c>
      <c r="P115" s="598">
        <v>1.0592105263157894</v>
      </c>
      <c r="Q115" s="611">
        <v>79</v>
      </c>
    </row>
    <row r="116" spans="1:17" ht="14.45" customHeight="1" x14ac:dyDescent="0.2">
      <c r="A116" s="592" t="s">
        <v>1753</v>
      </c>
      <c r="B116" s="593" t="s">
        <v>1662</v>
      </c>
      <c r="C116" s="593" t="s">
        <v>1638</v>
      </c>
      <c r="D116" s="593" t="s">
        <v>1690</v>
      </c>
      <c r="E116" s="593" t="s">
        <v>1691</v>
      </c>
      <c r="F116" s="610">
        <v>118</v>
      </c>
      <c r="G116" s="610">
        <v>37052</v>
      </c>
      <c r="H116" s="610">
        <v>0.921875</v>
      </c>
      <c r="I116" s="610">
        <v>314</v>
      </c>
      <c r="J116" s="610">
        <v>128</v>
      </c>
      <c r="K116" s="610">
        <v>40192</v>
      </c>
      <c r="L116" s="610">
        <v>1</v>
      </c>
      <c r="M116" s="610">
        <v>314</v>
      </c>
      <c r="N116" s="610">
        <v>100</v>
      </c>
      <c r="O116" s="610">
        <v>31600</v>
      </c>
      <c r="P116" s="598">
        <v>0.78622611464968151</v>
      </c>
      <c r="Q116" s="611">
        <v>316</v>
      </c>
    </row>
    <row r="117" spans="1:17" ht="14.45" customHeight="1" x14ac:dyDescent="0.2">
      <c r="A117" s="592" t="s">
        <v>1753</v>
      </c>
      <c r="B117" s="593" t="s">
        <v>1662</v>
      </c>
      <c r="C117" s="593" t="s">
        <v>1638</v>
      </c>
      <c r="D117" s="593" t="s">
        <v>1649</v>
      </c>
      <c r="E117" s="593" t="s">
        <v>1650</v>
      </c>
      <c r="F117" s="610"/>
      <c r="G117" s="610"/>
      <c r="H117" s="610"/>
      <c r="I117" s="610"/>
      <c r="J117" s="610"/>
      <c r="K117" s="610"/>
      <c r="L117" s="610"/>
      <c r="M117" s="610"/>
      <c r="N117" s="610">
        <v>2</v>
      </c>
      <c r="O117" s="610">
        <v>658</v>
      </c>
      <c r="P117" s="598"/>
      <c r="Q117" s="611">
        <v>329</v>
      </c>
    </row>
    <row r="118" spans="1:17" ht="14.45" customHeight="1" x14ac:dyDescent="0.2">
      <c r="A118" s="592" t="s">
        <v>1753</v>
      </c>
      <c r="B118" s="593" t="s">
        <v>1662</v>
      </c>
      <c r="C118" s="593" t="s">
        <v>1638</v>
      </c>
      <c r="D118" s="593" t="s">
        <v>1692</v>
      </c>
      <c r="E118" s="593" t="s">
        <v>1693</v>
      </c>
      <c r="F118" s="610">
        <v>353</v>
      </c>
      <c r="G118" s="610">
        <v>57539</v>
      </c>
      <c r="H118" s="610">
        <v>1.1868605610561056</v>
      </c>
      <c r="I118" s="610">
        <v>163</v>
      </c>
      <c r="J118" s="610">
        <v>297</v>
      </c>
      <c r="K118" s="610">
        <v>48480</v>
      </c>
      <c r="L118" s="610">
        <v>1</v>
      </c>
      <c r="M118" s="610">
        <v>163.23232323232324</v>
      </c>
      <c r="N118" s="610">
        <v>299</v>
      </c>
      <c r="O118" s="610">
        <v>49335</v>
      </c>
      <c r="P118" s="598">
        <v>1.0176361386138615</v>
      </c>
      <c r="Q118" s="611">
        <v>165</v>
      </c>
    </row>
    <row r="119" spans="1:17" ht="14.45" customHeight="1" x14ac:dyDescent="0.2">
      <c r="A119" s="592" t="s">
        <v>1753</v>
      </c>
      <c r="B119" s="593" t="s">
        <v>1662</v>
      </c>
      <c r="C119" s="593" t="s">
        <v>1638</v>
      </c>
      <c r="D119" s="593" t="s">
        <v>1694</v>
      </c>
      <c r="E119" s="593" t="s">
        <v>1664</v>
      </c>
      <c r="F119" s="610">
        <v>794</v>
      </c>
      <c r="G119" s="610">
        <v>57168</v>
      </c>
      <c r="H119" s="610">
        <v>0.98204868328380257</v>
      </c>
      <c r="I119" s="610">
        <v>72</v>
      </c>
      <c r="J119" s="610">
        <v>806</v>
      </c>
      <c r="K119" s="610">
        <v>58213</v>
      </c>
      <c r="L119" s="610">
        <v>1</v>
      </c>
      <c r="M119" s="610">
        <v>72.224565756823822</v>
      </c>
      <c r="N119" s="610">
        <v>798</v>
      </c>
      <c r="O119" s="610">
        <v>59052</v>
      </c>
      <c r="P119" s="598">
        <v>1.0144125882534829</v>
      </c>
      <c r="Q119" s="611">
        <v>74</v>
      </c>
    </row>
    <row r="120" spans="1:17" ht="14.45" customHeight="1" x14ac:dyDescent="0.2">
      <c r="A120" s="592" t="s">
        <v>1753</v>
      </c>
      <c r="B120" s="593" t="s">
        <v>1662</v>
      </c>
      <c r="C120" s="593" t="s">
        <v>1638</v>
      </c>
      <c r="D120" s="593" t="s">
        <v>1697</v>
      </c>
      <c r="E120" s="593" t="s">
        <v>1698</v>
      </c>
      <c r="F120" s="610"/>
      <c r="G120" s="610"/>
      <c r="H120" s="610"/>
      <c r="I120" s="610"/>
      <c r="J120" s="610"/>
      <c r="K120" s="610"/>
      <c r="L120" s="610"/>
      <c r="M120" s="610"/>
      <c r="N120" s="610">
        <v>1</v>
      </c>
      <c r="O120" s="610">
        <v>233</v>
      </c>
      <c r="P120" s="598"/>
      <c r="Q120" s="611">
        <v>233</v>
      </c>
    </row>
    <row r="121" spans="1:17" ht="14.45" customHeight="1" x14ac:dyDescent="0.2">
      <c r="A121" s="592" t="s">
        <v>1753</v>
      </c>
      <c r="B121" s="593" t="s">
        <v>1662</v>
      </c>
      <c r="C121" s="593" t="s">
        <v>1638</v>
      </c>
      <c r="D121" s="593" t="s">
        <v>1699</v>
      </c>
      <c r="E121" s="593" t="s">
        <v>1700</v>
      </c>
      <c r="F121" s="610">
        <v>31</v>
      </c>
      <c r="G121" s="610">
        <v>37541</v>
      </c>
      <c r="H121" s="610">
        <v>0.79421596005754425</v>
      </c>
      <c r="I121" s="610">
        <v>1211</v>
      </c>
      <c r="J121" s="610">
        <v>39</v>
      </c>
      <c r="K121" s="610">
        <v>47268</v>
      </c>
      <c r="L121" s="610">
        <v>1</v>
      </c>
      <c r="M121" s="610">
        <v>1212</v>
      </c>
      <c r="N121" s="610">
        <v>41</v>
      </c>
      <c r="O121" s="610">
        <v>49856</v>
      </c>
      <c r="P121" s="598">
        <v>1.0547516290090548</v>
      </c>
      <c r="Q121" s="611">
        <v>1216</v>
      </c>
    </row>
    <row r="122" spans="1:17" ht="14.45" customHeight="1" x14ac:dyDescent="0.2">
      <c r="A122" s="592" t="s">
        <v>1753</v>
      </c>
      <c r="B122" s="593" t="s">
        <v>1662</v>
      </c>
      <c r="C122" s="593" t="s">
        <v>1638</v>
      </c>
      <c r="D122" s="593" t="s">
        <v>1701</v>
      </c>
      <c r="E122" s="593" t="s">
        <v>1702</v>
      </c>
      <c r="F122" s="610">
        <v>20</v>
      </c>
      <c r="G122" s="610">
        <v>2280</v>
      </c>
      <c r="H122" s="610">
        <v>0.70807453416149069</v>
      </c>
      <c r="I122" s="610">
        <v>114</v>
      </c>
      <c r="J122" s="610">
        <v>28</v>
      </c>
      <c r="K122" s="610">
        <v>3220</v>
      </c>
      <c r="L122" s="610">
        <v>1</v>
      </c>
      <c r="M122" s="610">
        <v>115</v>
      </c>
      <c r="N122" s="610">
        <v>23</v>
      </c>
      <c r="O122" s="610">
        <v>2668</v>
      </c>
      <c r="P122" s="598">
        <v>0.82857142857142863</v>
      </c>
      <c r="Q122" s="611">
        <v>116</v>
      </c>
    </row>
    <row r="123" spans="1:17" ht="14.45" customHeight="1" x14ac:dyDescent="0.2">
      <c r="A123" s="592" t="s">
        <v>1753</v>
      </c>
      <c r="B123" s="593" t="s">
        <v>1662</v>
      </c>
      <c r="C123" s="593" t="s">
        <v>1638</v>
      </c>
      <c r="D123" s="593" t="s">
        <v>1703</v>
      </c>
      <c r="E123" s="593" t="s">
        <v>1704</v>
      </c>
      <c r="F123" s="610"/>
      <c r="G123" s="610"/>
      <c r="H123" s="610"/>
      <c r="I123" s="610"/>
      <c r="J123" s="610"/>
      <c r="K123" s="610"/>
      <c r="L123" s="610"/>
      <c r="M123" s="610"/>
      <c r="N123" s="610">
        <v>2</v>
      </c>
      <c r="O123" s="610">
        <v>700</v>
      </c>
      <c r="P123" s="598"/>
      <c r="Q123" s="611">
        <v>350</v>
      </c>
    </row>
    <row r="124" spans="1:17" ht="14.45" customHeight="1" x14ac:dyDescent="0.2">
      <c r="A124" s="592" t="s">
        <v>1753</v>
      </c>
      <c r="B124" s="593" t="s">
        <v>1662</v>
      </c>
      <c r="C124" s="593" t="s">
        <v>1638</v>
      </c>
      <c r="D124" s="593" t="s">
        <v>1709</v>
      </c>
      <c r="E124" s="593" t="s">
        <v>1710</v>
      </c>
      <c r="F124" s="610"/>
      <c r="G124" s="610"/>
      <c r="H124" s="610"/>
      <c r="I124" s="610"/>
      <c r="J124" s="610"/>
      <c r="K124" s="610"/>
      <c r="L124" s="610"/>
      <c r="M124" s="610"/>
      <c r="N124" s="610">
        <v>2</v>
      </c>
      <c r="O124" s="610">
        <v>2150</v>
      </c>
      <c r="P124" s="598"/>
      <c r="Q124" s="611">
        <v>1075</v>
      </c>
    </row>
    <row r="125" spans="1:17" ht="14.45" customHeight="1" x14ac:dyDescent="0.2">
      <c r="A125" s="592" t="s">
        <v>1636</v>
      </c>
      <c r="B125" s="593" t="s">
        <v>1662</v>
      </c>
      <c r="C125" s="593" t="s">
        <v>1638</v>
      </c>
      <c r="D125" s="593" t="s">
        <v>1663</v>
      </c>
      <c r="E125" s="593" t="s">
        <v>1664</v>
      </c>
      <c r="F125" s="610">
        <v>683</v>
      </c>
      <c r="G125" s="610">
        <v>144113</v>
      </c>
      <c r="H125" s="610">
        <v>1.1386571220884296</v>
      </c>
      <c r="I125" s="610">
        <v>211</v>
      </c>
      <c r="J125" s="610">
        <v>597</v>
      </c>
      <c r="K125" s="610">
        <v>126564</v>
      </c>
      <c r="L125" s="610">
        <v>1</v>
      </c>
      <c r="M125" s="610">
        <v>212</v>
      </c>
      <c r="N125" s="610">
        <v>664</v>
      </c>
      <c r="O125" s="610">
        <v>141432</v>
      </c>
      <c r="P125" s="598">
        <v>1.117474163269176</v>
      </c>
      <c r="Q125" s="611">
        <v>213</v>
      </c>
    </row>
    <row r="126" spans="1:17" ht="14.45" customHeight="1" x14ac:dyDescent="0.2">
      <c r="A126" s="592" t="s">
        <v>1636</v>
      </c>
      <c r="B126" s="593" t="s">
        <v>1662</v>
      </c>
      <c r="C126" s="593" t="s">
        <v>1638</v>
      </c>
      <c r="D126" s="593" t="s">
        <v>1665</v>
      </c>
      <c r="E126" s="593" t="s">
        <v>1664</v>
      </c>
      <c r="F126" s="610"/>
      <c r="G126" s="610"/>
      <c r="H126" s="610"/>
      <c r="I126" s="610"/>
      <c r="J126" s="610"/>
      <c r="K126" s="610"/>
      <c r="L126" s="610"/>
      <c r="M126" s="610"/>
      <c r="N126" s="610">
        <v>7</v>
      </c>
      <c r="O126" s="610">
        <v>616</v>
      </c>
      <c r="P126" s="598"/>
      <c r="Q126" s="611">
        <v>88</v>
      </c>
    </row>
    <row r="127" spans="1:17" ht="14.45" customHeight="1" x14ac:dyDescent="0.2">
      <c r="A127" s="592" t="s">
        <v>1636</v>
      </c>
      <c r="B127" s="593" t="s">
        <v>1662</v>
      </c>
      <c r="C127" s="593" t="s">
        <v>1638</v>
      </c>
      <c r="D127" s="593" t="s">
        <v>1666</v>
      </c>
      <c r="E127" s="593" t="s">
        <v>1667</v>
      </c>
      <c r="F127" s="610">
        <v>592</v>
      </c>
      <c r="G127" s="610">
        <v>178192</v>
      </c>
      <c r="H127" s="610">
        <v>1.3850698007026707</v>
      </c>
      <c r="I127" s="610">
        <v>301</v>
      </c>
      <c r="J127" s="610">
        <v>426</v>
      </c>
      <c r="K127" s="610">
        <v>128652</v>
      </c>
      <c r="L127" s="610">
        <v>1</v>
      </c>
      <c r="M127" s="610">
        <v>302</v>
      </c>
      <c r="N127" s="610">
        <v>567</v>
      </c>
      <c r="O127" s="610">
        <v>171801</v>
      </c>
      <c r="P127" s="598">
        <v>1.3353931536237291</v>
      </c>
      <c r="Q127" s="611">
        <v>303</v>
      </c>
    </row>
    <row r="128" spans="1:17" ht="14.45" customHeight="1" x14ac:dyDescent="0.2">
      <c r="A128" s="592" t="s">
        <v>1636</v>
      </c>
      <c r="B128" s="593" t="s">
        <v>1662</v>
      </c>
      <c r="C128" s="593" t="s">
        <v>1638</v>
      </c>
      <c r="D128" s="593" t="s">
        <v>1668</v>
      </c>
      <c r="E128" s="593" t="s">
        <v>1669</v>
      </c>
      <c r="F128" s="610"/>
      <c r="G128" s="610"/>
      <c r="H128" s="610"/>
      <c r="I128" s="610"/>
      <c r="J128" s="610"/>
      <c r="K128" s="610"/>
      <c r="L128" s="610"/>
      <c r="M128" s="610"/>
      <c r="N128" s="610">
        <v>3</v>
      </c>
      <c r="O128" s="610">
        <v>300</v>
      </c>
      <c r="P128" s="598"/>
      <c r="Q128" s="611">
        <v>100</v>
      </c>
    </row>
    <row r="129" spans="1:17" ht="14.45" customHeight="1" x14ac:dyDescent="0.2">
      <c r="A129" s="592" t="s">
        <v>1636</v>
      </c>
      <c r="B129" s="593" t="s">
        <v>1662</v>
      </c>
      <c r="C129" s="593" t="s">
        <v>1638</v>
      </c>
      <c r="D129" s="593" t="s">
        <v>1672</v>
      </c>
      <c r="E129" s="593" t="s">
        <v>1673</v>
      </c>
      <c r="F129" s="610">
        <v>290</v>
      </c>
      <c r="G129" s="610">
        <v>39730</v>
      </c>
      <c r="H129" s="610">
        <v>1.1417322834645669</v>
      </c>
      <c r="I129" s="610">
        <v>137</v>
      </c>
      <c r="J129" s="610">
        <v>254</v>
      </c>
      <c r="K129" s="610">
        <v>34798</v>
      </c>
      <c r="L129" s="610">
        <v>1</v>
      </c>
      <c r="M129" s="610">
        <v>137</v>
      </c>
      <c r="N129" s="610">
        <v>245</v>
      </c>
      <c r="O129" s="610">
        <v>33810</v>
      </c>
      <c r="P129" s="598">
        <v>0.97160756365308354</v>
      </c>
      <c r="Q129" s="611">
        <v>138</v>
      </c>
    </row>
    <row r="130" spans="1:17" ht="14.45" customHeight="1" x14ac:dyDescent="0.2">
      <c r="A130" s="592" t="s">
        <v>1636</v>
      </c>
      <c r="B130" s="593" t="s">
        <v>1662</v>
      </c>
      <c r="C130" s="593" t="s">
        <v>1638</v>
      </c>
      <c r="D130" s="593" t="s">
        <v>1674</v>
      </c>
      <c r="E130" s="593" t="s">
        <v>1673</v>
      </c>
      <c r="F130" s="610"/>
      <c r="G130" s="610"/>
      <c r="H130" s="610"/>
      <c r="I130" s="610"/>
      <c r="J130" s="610">
        <v>1</v>
      </c>
      <c r="K130" s="610">
        <v>184</v>
      </c>
      <c r="L130" s="610">
        <v>1</v>
      </c>
      <c r="M130" s="610">
        <v>184</v>
      </c>
      <c r="N130" s="610">
        <v>1</v>
      </c>
      <c r="O130" s="610">
        <v>185</v>
      </c>
      <c r="P130" s="598">
        <v>1.0054347826086956</v>
      </c>
      <c r="Q130" s="611">
        <v>185</v>
      </c>
    </row>
    <row r="131" spans="1:17" ht="14.45" customHeight="1" x14ac:dyDescent="0.2">
      <c r="A131" s="592" t="s">
        <v>1636</v>
      </c>
      <c r="B131" s="593" t="s">
        <v>1662</v>
      </c>
      <c r="C131" s="593" t="s">
        <v>1638</v>
      </c>
      <c r="D131" s="593" t="s">
        <v>1677</v>
      </c>
      <c r="E131" s="593" t="s">
        <v>1678</v>
      </c>
      <c r="F131" s="610">
        <v>2</v>
      </c>
      <c r="G131" s="610">
        <v>1278</v>
      </c>
      <c r="H131" s="610"/>
      <c r="I131" s="610">
        <v>639</v>
      </c>
      <c r="J131" s="610"/>
      <c r="K131" s="610"/>
      <c r="L131" s="610"/>
      <c r="M131" s="610"/>
      <c r="N131" s="610">
        <v>2</v>
      </c>
      <c r="O131" s="610">
        <v>1290</v>
      </c>
      <c r="P131" s="598"/>
      <c r="Q131" s="611">
        <v>645</v>
      </c>
    </row>
    <row r="132" spans="1:17" ht="14.45" customHeight="1" x14ac:dyDescent="0.2">
      <c r="A132" s="592" t="s">
        <v>1636</v>
      </c>
      <c r="B132" s="593" t="s">
        <v>1662</v>
      </c>
      <c r="C132" s="593" t="s">
        <v>1638</v>
      </c>
      <c r="D132" s="593" t="s">
        <v>1681</v>
      </c>
      <c r="E132" s="593" t="s">
        <v>1682</v>
      </c>
      <c r="F132" s="610">
        <v>24</v>
      </c>
      <c r="G132" s="610">
        <v>4152</v>
      </c>
      <c r="H132" s="610">
        <v>1.1362889983579638</v>
      </c>
      <c r="I132" s="610">
        <v>173</v>
      </c>
      <c r="J132" s="610">
        <v>21</v>
      </c>
      <c r="K132" s="610">
        <v>3654</v>
      </c>
      <c r="L132" s="610">
        <v>1</v>
      </c>
      <c r="M132" s="610">
        <v>174</v>
      </c>
      <c r="N132" s="610">
        <v>29</v>
      </c>
      <c r="O132" s="610">
        <v>5075</v>
      </c>
      <c r="P132" s="598">
        <v>1.3888888888888888</v>
      </c>
      <c r="Q132" s="611">
        <v>175</v>
      </c>
    </row>
    <row r="133" spans="1:17" ht="14.45" customHeight="1" x14ac:dyDescent="0.2">
      <c r="A133" s="592" t="s">
        <v>1636</v>
      </c>
      <c r="B133" s="593" t="s">
        <v>1662</v>
      </c>
      <c r="C133" s="593" t="s">
        <v>1638</v>
      </c>
      <c r="D133" s="593" t="s">
        <v>1683</v>
      </c>
      <c r="E133" s="593" t="s">
        <v>1684</v>
      </c>
      <c r="F133" s="610">
        <v>496</v>
      </c>
      <c r="G133" s="610">
        <v>8432</v>
      </c>
      <c r="H133" s="610">
        <v>1.0486257928118394</v>
      </c>
      <c r="I133" s="610">
        <v>17</v>
      </c>
      <c r="J133" s="610">
        <v>473</v>
      </c>
      <c r="K133" s="610">
        <v>8041</v>
      </c>
      <c r="L133" s="610">
        <v>1</v>
      </c>
      <c r="M133" s="610">
        <v>17</v>
      </c>
      <c r="N133" s="610">
        <v>466</v>
      </c>
      <c r="O133" s="610">
        <v>7922</v>
      </c>
      <c r="P133" s="598">
        <v>0.985200845665962</v>
      </c>
      <c r="Q133" s="611">
        <v>17</v>
      </c>
    </row>
    <row r="134" spans="1:17" ht="14.45" customHeight="1" x14ac:dyDescent="0.2">
      <c r="A134" s="592" t="s">
        <v>1636</v>
      </c>
      <c r="B134" s="593" t="s">
        <v>1662</v>
      </c>
      <c r="C134" s="593" t="s">
        <v>1638</v>
      </c>
      <c r="D134" s="593" t="s">
        <v>1685</v>
      </c>
      <c r="E134" s="593" t="s">
        <v>1686</v>
      </c>
      <c r="F134" s="610">
        <v>77</v>
      </c>
      <c r="G134" s="610">
        <v>21098</v>
      </c>
      <c r="H134" s="610">
        <v>0.37378640776699029</v>
      </c>
      <c r="I134" s="610">
        <v>274</v>
      </c>
      <c r="J134" s="610">
        <v>206</v>
      </c>
      <c r="K134" s="610">
        <v>56444</v>
      </c>
      <c r="L134" s="610">
        <v>1</v>
      </c>
      <c r="M134" s="610">
        <v>274</v>
      </c>
      <c r="N134" s="610">
        <v>204</v>
      </c>
      <c r="O134" s="610">
        <v>56508</v>
      </c>
      <c r="P134" s="598">
        <v>1.0011338671958048</v>
      </c>
      <c r="Q134" s="611">
        <v>277</v>
      </c>
    </row>
    <row r="135" spans="1:17" ht="14.45" customHeight="1" x14ac:dyDescent="0.2">
      <c r="A135" s="592" t="s">
        <v>1636</v>
      </c>
      <c r="B135" s="593" t="s">
        <v>1662</v>
      </c>
      <c r="C135" s="593" t="s">
        <v>1638</v>
      </c>
      <c r="D135" s="593" t="s">
        <v>1687</v>
      </c>
      <c r="E135" s="593" t="s">
        <v>1688</v>
      </c>
      <c r="F135" s="610">
        <v>214</v>
      </c>
      <c r="G135" s="610">
        <v>30388</v>
      </c>
      <c r="H135" s="610">
        <v>0.96571010900308263</v>
      </c>
      <c r="I135" s="610">
        <v>142</v>
      </c>
      <c r="J135" s="610">
        <v>222</v>
      </c>
      <c r="K135" s="610">
        <v>31467</v>
      </c>
      <c r="L135" s="610">
        <v>1</v>
      </c>
      <c r="M135" s="610">
        <v>141.74324324324326</v>
      </c>
      <c r="N135" s="610">
        <v>230</v>
      </c>
      <c r="O135" s="610">
        <v>32430</v>
      </c>
      <c r="P135" s="598">
        <v>1.0306034893698159</v>
      </c>
      <c r="Q135" s="611">
        <v>141</v>
      </c>
    </row>
    <row r="136" spans="1:17" ht="14.45" customHeight="1" x14ac:dyDescent="0.2">
      <c r="A136" s="592" t="s">
        <v>1636</v>
      </c>
      <c r="B136" s="593" t="s">
        <v>1662</v>
      </c>
      <c r="C136" s="593" t="s">
        <v>1638</v>
      </c>
      <c r="D136" s="593" t="s">
        <v>1689</v>
      </c>
      <c r="E136" s="593" t="s">
        <v>1688</v>
      </c>
      <c r="F136" s="610">
        <v>290</v>
      </c>
      <c r="G136" s="610">
        <v>22620</v>
      </c>
      <c r="H136" s="610">
        <v>1.1378841994064088</v>
      </c>
      <c r="I136" s="610">
        <v>78</v>
      </c>
      <c r="J136" s="610">
        <v>254</v>
      </c>
      <c r="K136" s="610">
        <v>19879</v>
      </c>
      <c r="L136" s="610">
        <v>1</v>
      </c>
      <c r="M136" s="610">
        <v>78.263779527559052</v>
      </c>
      <c r="N136" s="610">
        <v>245</v>
      </c>
      <c r="O136" s="610">
        <v>19355</v>
      </c>
      <c r="P136" s="598">
        <v>0.9736405251773228</v>
      </c>
      <c r="Q136" s="611">
        <v>79</v>
      </c>
    </row>
    <row r="137" spans="1:17" ht="14.45" customHeight="1" x14ac:dyDescent="0.2">
      <c r="A137" s="592" t="s">
        <v>1636</v>
      </c>
      <c r="B137" s="593" t="s">
        <v>1662</v>
      </c>
      <c r="C137" s="593" t="s">
        <v>1638</v>
      </c>
      <c r="D137" s="593" t="s">
        <v>1690</v>
      </c>
      <c r="E137" s="593" t="s">
        <v>1691</v>
      </c>
      <c r="F137" s="610">
        <v>214</v>
      </c>
      <c r="G137" s="610">
        <v>67196</v>
      </c>
      <c r="H137" s="610">
        <v>0.963963963963964</v>
      </c>
      <c r="I137" s="610">
        <v>314</v>
      </c>
      <c r="J137" s="610">
        <v>222</v>
      </c>
      <c r="K137" s="610">
        <v>69708</v>
      </c>
      <c r="L137" s="610">
        <v>1</v>
      </c>
      <c r="M137" s="610">
        <v>314</v>
      </c>
      <c r="N137" s="610">
        <v>230</v>
      </c>
      <c r="O137" s="610">
        <v>72680</v>
      </c>
      <c r="P137" s="598">
        <v>1.0426349916795776</v>
      </c>
      <c r="Q137" s="611">
        <v>316</v>
      </c>
    </row>
    <row r="138" spans="1:17" ht="14.45" customHeight="1" x14ac:dyDescent="0.2">
      <c r="A138" s="592" t="s">
        <v>1636</v>
      </c>
      <c r="B138" s="593" t="s">
        <v>1662</v>
      </c>
      <c r="C138" s="593" t="s">
        <v>1638</v>
      </c>
      <c r="D138" s="593" t="s">
        <v>1692</v>
      </c>
      <c r="E138" s="593" t="s">
        <v>1693</v>
      </c>
      <c r="F138" s="610">
        <v>405</v>
      </c>
      <c r="G138" s="610">
        <v>66015</v>
      </c>
      <c r="H138" s="610">
        <v>1.6370737755734657</v>
      </c>
      <c r="I138" s="610">
        <v>163</v>
      </c>
      <c r="J138" s="610">
        <v>247</v>
      </c>
      <c r="K138" s="610">
        <v>40325</v>
      </c>
      <c r="L138" s="610">
        <v>1</v>
      </c>
      <c r="M138" s="610">
        <v>163.2591093117409</v>
      </c>
      <c r="N138" s="610">
        <v>244</v>
      </c>
      <c r="O138" s="610">
        <v>40260</v>
      </c>
      <c r="P138" s="598">
        <v>0.99838809671419715</v>
      </c>
      <c r="Q138" s="611">
        <v>165</v>
      </c>
    </row>
    <row r="139" spans="1:17" ht="14.45" customHeight="1" x14ac:dyDescent="0.2">
      <c r="A139" s="592" t="s">
        <v>1636</v>
      </c>
      <c r="B139" s="593" t="s">
        <v>1662</v>
      </c>
      <c r="C139" s="593" t="s">
        <v>1638</v>
      </c>
      <c r="D139" s="593" t="s">
        <v>1694</v>
      </c>
      <c r="E139" s="593" t="s">
        <v>1664</v>
      </c>
      <c r="F139" s="610">
        <v>612</v>
      </c>
      <c r="G139" s="610">
        <v>44064</v>
      </c>
      <c r="H139" s="610">
        <v>1.0640394088669951</v>
      </c>
      <c r="I139" s="610">
        <v>72</v>
      </c>
      <c r="J139" s="610">
        <v>573</v>
      </c>
      <c r="K139" s="610">
        <v>41412</v>
      </c>
      <c r="L139" s="610">
        <v>1</v>
      </c>
      <c r="M139" s="610">
        <v>72.272251308900522</v>
      </c>
      <c r="N139" s="610">
        <v>570</v>
      </c>
      <c r="O139" s="610">
        <v>42180</v>
      </c>
      <c r="P139" s="598">
        <v>1.0185453491741525</v>
      </c>
      <c r="Q139" s="611">
        <v>74</v>
      </c>
    </row>
    <row r="140" spans="1:17" ht="14.45" customHeight="1" x14ac:dyDescent="0.2">
      <c r="A140" s="592" t="s">
        <v>1636</v>
      </c>
      <c r="B140" s="593" t="s">
        <v>1662</v>
      </c>
      <c r="C140" s="593" t="s">
        <v>1638</v>
      </c>
      <c r="D140" s="593" t="s">
        <v>1699</v>
      </c>
      <c r="E140" s="593" t="s">
        <v>1700</v>
      </c>
      <c r="F140" s="610">
        <v>25</v>
      </c>
      <c r="G140" s="610">
        <v>30275</v>
      </c>
      <c r="H140" s="610">
        <v>0.80578622378366871</v>
      </c>
      <c r="I140" s="610">
        <v>1211</v>
      </c>
      <c r="J140" s="610">
        <v>31</v>
      </c>
      <c r="K140" s="610">
        <v>37572</v>
      </c>
      <c r="L140" s="610">
        <v>1</v>
      </c>
      <c r="M140" s="610">
        <v>1212</v>
      </c>
      <c r="N140" s="610">
        <v>41</v>
      </c>
      <c r="O140" s="610">
        <v>49856</v>
      </c>
      <c r="P140" s="598">
        <v>1.3269455977855851</v>
      </c>
      <c r="Q140" s="611">
        <v>1216</v>
      </c>
    </row>
    <row r="141" spans="1:17" ht="14.45" customHeight="1" x14ac:dyDescent="0.2">
      <c r="A141" s="592" t="s">
        <v>1636</v>
      </c>
      <c r="B141" s="593" t="s">
        <v>1662</v>
      </c>
      <c r="C141" s="593" t="s">
        <v>1638</v>
      </c>
      <c r="D141" s="593" t="s">
        <v>1701</v>
      </c>
      <c r="E141" s="593" t="s">
        <v>1702</v>
      </c>
      <c r="F141" s="610">
        <v>22</v>
      </c>
      <c r="G141" s="610">
        <v>2508</v>
      </c>
      <c r="H141" s="610">
        <v>1.2115942028985507</v>
      </c>
      <c r="I141" s="610">
        <v>114</v>
      </c>
      <c r="J141" s="610">
        <v>18</v>
      </c>
      <c r="K141" s="610">
        <v>2070</v>
      </c>
      <c r="L141" s="610">
        <v>1</v>
      </c>
      <c r="M141" s="610">
        <v>115</v>
      </c>
      <c r="N141" s="610">
        <v>26</v>
      </c>
      <c r="O141" s="610">
        <v>3016</v>
      </c>
      <c r="P141" s="598">
        <v>1.4570048309178745</v>
      </c>
      <c r="Q141" s="611">
        <v>116</v>
      </c>
    </row>
    <row r="142" spans="1:17" ht="14.45" customHeight="1" x14ac:dyDescent="0.2">
      <c r="A142" s="592" t="s">
        <v>1636</v>
      </c>
      <c r="B142" s="593" t="s">
        <v>1662</v>
      </c>
      <c r="C142" s="593" t="s">
        <v>1638</v>
      </c>
      <c r="D142" s="593" t="s">
        <v>1703</v>
      </c>
      <c r="E142" s="593" t="s">
        <v>1704</v>
      </c>
      <c r="F142" s="610"/>
      <c r="G142" s="610"/>
      <c r="H142" s="610"/>
      <c r="I142" s="610"/>
      <c r="J142" s="610"/>
      <c r="K142" s="610"/>
      <c r="L142" s="610"/>
      <c r="M142" s="610"/>
      <c r="N142" s="610">
        <v>2</v>
      </c>
      <c r="O142" s="610">
        <v>700</v>
      </c>
      <c r="P142" s="598"/>
      <c r="Q142" s="611">
        <v>350</v>
      </c>
    </row>
    <row r="143" spans="1:17" ht="14.45" customHeight="1" x14ac:dyDescent="0.2">
      <c r="A143" s="592" t="s">
        <v>1636</v>
      </c>
      <c r="B143" s="593" t="s">
        <v>1662</v>
      </c>
      <c r="C143" s="593" t="s">
        <v>1638</v>
      </c>
      <c r="D143" s="593" t="s">
        <v>1709</v>
      </c>
      <c r="E143" s="593" t="s">
        <v>1710</v>
      </c>
      <c r="F143" s="610"/>
      <c r="G143" s="610"/>
      <c r="H143" s="610"/>
      <c r="I143" s="610"/>
      <c r="J143" s="610"/>
      <c r="K143" s="610"/>
      <c r="L143" s="610"/>
      <c r="M143" s="610"/>
      <c r="N143" s="610">
        <v>3</v>
      </c>
      <c r="O143" s="610">
        <v>3225</v>
      </c>
      <c r="P143" s="598"/>
      <c r="Q143" s="611">
        <v>1075</v>
      </c>
    </row>
    <row r="144" spans="1:17" ht="14.45" customHeight="1" x14ac:dyDescent="0.2">
      <c r="A144" s="592" t="s">
        <v>1754</v>
      </c>
      <c r="B144" s="593" t="s">
        <v>1662</v>
      </c>
      <c r="C144" s="593" t="s">
        <v>1638</v>
      </c>
      <c r="D144" s="593" t="s">
        <v>1663</v>
      </c>
      <c r="E144" s="593" t="s">
        <v>1664</v>
      </c>
      <c r="F144" s="610">
        <v>751</v>
      </c>
      <c r="G144" s="610">
        <v>158461</v>
      </c>
      <c r="H144" s="610">
        <v>0.78845732823819759</v>
      </c>
      <c r="I144" s="610">
        <v>211</v>
      </c>
      <c r="J144" s="610">
        <v>948</v>
      </c>
      <c r="K144" s="610">
        <v>200976</v>
      </c>
      <c r="L144" s="610">
        <v>1</v>
      </c>
      <c r="M144" s="610">
        <v>212</v>
      </c>
      <c r="N144" s="610">
        <v>812</v>
      </c>
      <c r="O144" s="610">
        <v>172956</v>
      </c>
      <c r="P144" s="598">
        <v>0.86058036780511105</v>
      </c>
      <c r="Q144" s="611">
        <v>213</v>
      </c>
    </row>
    <row r="145" spans="1:17" ht="14.45" customHeight="1" x14ac:dyDescent="0.2">
      <c r="A145" s="592" t="s">
        <v>1754</v>
      </c>
      <c r="B145" s="593" t="s">
        <v>1662</v>
      </c>
      <c r="C145" s="593" t="s">
        <v>1638</v>
      </c>
      <c r="D145" s="593" t="s">
        <v>1665</v>
      </c>
      <c r="E145" s="593" t="s">
        <v>1664</v>
      </c>
      <c r="F145" s="610"/>
      <c r="G145" s="610"/>
      <c r="H145" s="610"/>
      <c r="I145" s="610"/>
      <c r="J145" s="610"/>
      <c r="K145" s="610"/>
      <c r="L145" s="610"/>
      <c r="M145" s="610"/>
      <c r="N145" s="610">
        <v>3</v>
      </c>
      <c r="O145" s="610">
        <v>264</v>
      </c>
      <c r="P145" s="598"/>
      <c r="Q145" s="611">
        <v>88</v>
      </c>
    </row>
    <row r="146" spans="1:17" ht="14.45" customHeight="1" x14ac:dyDescent="0.2">
      <c r="A146" s="592" t="s">
        <v>1754</v>
      </c>
      <c r="B146" s="593" t="s">
        <v>1662</v>
      </c>
      <c r="C146" s="593" t="s">
        <v>1638</v>
      </c>
      <c r="D146" s="593" t="s">
        <v>1666</v>
      </c>
      <c r="E146" s="593" t="s">
        <v>1667</v>
      </c>
      <c r="F146" s="610">
        <v>467</v>
      </c>
      <c r="G146" s="610">
        <v>140567</v>
      </c>
      <c r="H146" s="610">
        <v>0.47984911585990303</v>
      </c>
      <c r="I146" s="610">
        <v>301</v>
      </c>
      <c r="J146" s="610">
        <v>970</v>
      </c>
      <c r="K146" s="610">
        <v>292940</v>
      </c>
      <c r="L146" s="610">
        <v>1</v>
      </c>
      <c r="M146" s="610">
        <v>302</v>
      </c>
      <c r="N146" s="610">
        <v>628</v>
      </c>
      <c r="O146" s="610">
        <v>190284</v>
      </c>
      <c r="P146" s="598">
        <v>0.64956646412234587</v>
      </c>
      <c r="Q146" s="611">
        <v>303</v>
      </c>
    </row>
    <row r="147" spans="1:17" ht="14.45" customHeight="1" x14ac:dyDescent="0.2">
      <c r="A147" s="592" t="s">
        <v>1754</v>
      </c>
      <c r="B147" s="593" t="s">
        <v>1662</v>
      </c>
      <c r="C147" s="593" t="s">
        <v>1638</v>
      </c>
      <c r="D147" s="593" t="s">
        <v>1668</v>
      </c>
      <c r="E147" s="593" t="s">
        <v>1669</v>
      </c>
      <c r="F147" s="610">
        <v>9</v>
      </c>
      <c r="G147" s="610">
        <v>891</v>
      </c>
      <c r="H147" s="610">
        <v>0.74250000000000005</v>
      </c>
      <c r="I147" s="610">
        <v>99</v>
      </c>
      <c r="J147" s="610">
        <v>12</v>
      </c>
      <c r="K147" s="610">
        <v>1200</v>
      </c>
      <c r="L147" s="610">
        <v>1</v>
      </c>
      <c r="M147" s="610">
        <v>100</v>
      </c>
      <c r="N147" s="610">
        <v>12</v>
      </c>
      <c r="O147" s="610">
        <v>1200</v>
      </c>
      <c r="P147" s="598">
        <v>1</v>
      </c>
      <c r="Q147" s="611">
        <v>100</v>
      </c>
    </row>
    <row r="148" spans="1:17" ht="14.45" customHeight="1" x14ac:dyDescent="0.2">
      <c r="A148" s="592" t="s">
        <v>1754</v>
      </c>
      <c r="B148" s="593" t="s">
        <v>1662</v>
      </c>
      <c r="C148" s="593" t="s">
        <v>1638</v>
      </c>
      <c r="D148" s="593" t="s">
        <v>1672</v>
      </c>
      <c r="E148" s="593" t="s">
        <v>1673</v>
      </c>
      <c r="F148" s="610">
        <v>150</v>
      </c>
      <c r="G148" s="610">
        <v>20550</v>
      </c>
      <c r="H148" s="610">
        <v>1.1450381679389312</v>
      </c>
      <c r="I148" s="610">
        <v>137</v>
      </c>
      <c r="J148" s="610">
        <v>131</v>
      </c>
      <c r="K148" s="610">
        <v>17947</v>
      </c>
      <c r="L148" s="610">
        <v>1</v>
      </c>
      <c r="M148" s="610">
        <v>137</v>
      </c>
      <c r="N148" s="610">
        <v>131</v>
      </c>
      <c r="O148" s="610">
        <v>18078</v>
      </c>
      <c r="P148" s="598">
        <v>1.0072992700729928</v>
      </c>
      <c r="Q148" s="611">
        <v>138</v>
      </c>
    </row>
    <row r="149" spans="1:17" ht="14.45" customHeight="1" x14ac:dyDescent="0.2">
      <c r="A149" s="592" t="s">
        <v>1754</v>
      </c>
      <c r="B149" s="593" t="s">
        <v>1662</v>
      </c>
      <c r="C149" s="593" t="s">
        <v>1638</v>
      </c>
      <c r="D149" s="593" t="s">
        <v>1674</v>
      </c>
      <c r="E149" s="593" t="s">
        <v>1673</v>
      </c>
      <c r="F149" s="610"/>
      <c r="G149" s="610"/>
      <c r="H149" s="610"/>
      <c r="I149" s="610"/>
      <c r="J149" s="610"/>
      <c r="K149" s="610"/>
      <c r="L149" s="610"/>
      <c r="M149" s="610"/>
      <c r="N149" s="610">
        <v>2</v>
      </c>
      <c r="O149" s="610">
        <v>370</v>
      </c>
      <c r="P149" s="598"/>
      <c r="Q149" s="611">
        <v>185</v>
      </c>
    </row>
    <row r="150" spans="1:17" ht="14.45" customHeight="1" x14ac:dyDescent="0.2">
      <c r="A150" s="592" t="s">
        <v>1754</v>
      </c>
      <c r="B150" s="593" t="s">
        <v>1662</v>
      </c>
      <c r="C150" s="593" t="s">
        <v>1638</v>
      </c>
      <c r="D150" s="593" t="s">
        <v>1677</v>
      </c>
      <c r="E150" s="593" t="s">
        <v>1678</v>
      </c>
      <c r="F150" s="610">
        <v>1</v>
      </c>
      <c r="G150" s="610">
        <v>639</v>
      </c>
      <c r="H150" s="610">
        <v>0.99843749999999998</v>
      </c>
      <c r="I150" s="610">
        <v>639</v>
      </c>
      <c r="J150" s="610">
        <v>1</v>
      </c>
      <c r="K150" s="610">
        <v>640</v>
      </c>
      <c r="L150" s="610">
        <v>1</v>
      </c>
      <c r="M150" s="610">
        <v>640</v>
      </c>
      <c r="N150" s="610"/>
      <c r="O150" s="610"/>
      <c r="P150" s="598"/>
      <c r="Q150" s="611"/>
    </row>
    <row r="151" spans="1:17" ht="14.45" customHeight="1" x14ac:dyDescent="0.2">
      <c r="A151" s="592" t="s">
        <v>1754</v>
      </c>
      <c r="B151" s="593" t="s">
        <v>1662</v>
      </c>
      <c r="C151" s="593" t="s">
        <v>1638</v>
      </c>
      <c r="D151" s="593" t="s">
        <v>1681</v>
      </c>
      <c r="E151" s="593" t="s">
        <v>1682</v>
      </c>
      <c r="F151" s="610">
        <v>21</v>
      </c>
      <c r="G151" s="610">
        <v>3633</v>
      </c>
      <c r="H151" s="610">
        <v>0.69597701149425284</v>
      </c>
      <c r="I151" s="610">
        <v>173</v>
      </c>
      <c r="J151" s="610">
        <v>30</v>
      </c>
      <c r="K151" s="610">
        <v>5220</v>
      </c>
      <c r="L151" s="610">
        <v>1</v>
      </c>
      <c r="M151" s="610">
        <v>174</v>
      </c>
      <c r="N151" s="610">
        <v>17</v>
      </c>
      <c r="O151" s="610">
        <v>2975</v>
      </c>
      <c r="P151" s="598">
        <v>0.56992337164750961</v>
      </c>
      <c r="Q151" s="611">
        <v>175</v>
      </c>
    </row>
    <row r="152" spans="1:17" ht="14.45" customHeight="1" x14ac:dyDescent="0.2">
      <c r="A152" s="592" t="s">
        <v>1754</v>
      </c>
      <c r="B152" s="593" t="s">
        <v>1662</v>
      </c>
      <c r="C152" s="593" t="s">
        <v>1638</v>
      </c>
      <c r="D152" s="593" t="s">
        <v>1641</v>
      </c>
      <c r="E152" s="593" t="s">
        <v>1642</v>
      </c>
      <c r="F152" s="610"/>
      <c r="G152" s="610"/>
      <c r="H152" s="610"/>
      <c r="I152" s="610"/>
      <c r="J152" s="610"/>
      <c r="K152" s="610"/>
      <c r="L152" s="610"/>
      <c r="M152" s="610"/>
      <c r="N152" s="610">
        <v>1</v>
      </c>
      <c r="O152" s="610">
        <v>348</v>
      </c>
      <c r="P152" s="598"/>
      <c r="Q152" s="611">
        <v>348</v>
      </c>
    </row>
    <row r="153" spans="1:17" ht="14.45" customHeight="1" x14ac:dyDescent="0.2">
      <c r="A153" s="592" t="s">
        <v>1754</v>
      </c>
      <c r="B153" s="593" t="s">
        <v>1662</v>
      </c>
      <c r="C153" s="593" t="s">
        <v>1638</v>
      </c>
      <c r="D153" s="593" t="s">
        <v>1683</v>
      </c>
      <c r="E153" s="593" t="s">
        <v>1684</v>
      </c>
      <c r="F153" s="610">
        <v>321</v>
      </c>
      <c r="G153" s="610">
        <v>5457</v>
      </c>
      <c r="H153" s="610">
        <v>0.94411764705882351</v>
      </c>
      <c r="I153" s="610">
        <v>17</v>
      </c>
      <c r="J153" s="610">
        <v>340</v>
      </c>
      <c r="K153" s="610">
        <v>5780</v>
      </c>
      <c r="L153" s="610">
        <v>1</v>
      </c>
      <c r="M153" s="610">
        <v>17</v>
      </c>
      <c r="N153" s="610">
        <v>328</v>
      </c>
      <c r="O153" s="610">
        <v>5576</v>
      </c>
      <c r="P153" s="598">
        <v>0.96470588235294119</v>
      </c>
      <c r="Q153" s="611">
        <v>17</v>
      </c>
    </row>
    <row r="154" spans="1:17" ht="14.45" customHeight="1" x14ac:dyDescent="0.2">
      <c r="A154" s="592" t="s">
        <v>1754</v>
      </c>
      <c r="B154" s="593" t="s">
        <v>1662</v>
      </c>
      <c r="C154" s="593" t="s">
        <v>1638</v>
      </c>
      <c r="D154" s="593" t="s">
        <v>1685</v>
      </c>
      <c r="E154" s="593" t="s">
        <v>1686</v>
      </c>
      <c r="F154" s="610">
        <v>42</v>
      </c>
      <c r="G154" s="610">
        <v>11508</v>
      </c>
      <c r="H154" s="610">
        <v>0.28767123287671231</v>
      </c>
      <c r="I154" s="610">
        <v>274</v>
      </c>
      <c r="J154" s="610">
        <v>146</v>
      </c>
      <c r="K154" s="610">
        <v>40004</v>
      </c>
      <c r="L154" s="610">
        <v>1</v>
      </c>
      <c r="M154" s="610">
        <v>274</v>
      </c>
      <c r="N154" s="610">
        <v>130</v>
      </c>
      <c r="O154" s="610">
        <v>36010</v>
      </c>
      <c r="P154" s="598">
        <v>0.9001599840015998</v>
      </c>
      <c r="Q154" s="611">
        <v>277</v>
      </c>
    </row>
    <row r="155" spans="1:17" ht="14.45" customHeight="1" x14ac:dyDescent="0.2">
      <c r="A155" s="592" t="s">
        <v>1754</v>
      </c>
      <c r="B155" s="593" t="s">
        <v>1662</v>
      </c>
      <c r="C155" s="593" t="s">
        <v>1638</v>
      </c>
      <c r="D155" s="593" t="s">
        <v>1687</v>
      </c>
      <c r="E155" s="593" t="s">
        <v>1688</v>
      </c>
      <c r="F155" s="610">
        <v>163</v>
      </c>
      <c r="G155" s="610">
        <v>23146</v>
      </c>
      <c r="H155" s="610">
        <v>0.84579405101220495</v>
      </c>
      <c r="I155" s="610">
        <v>142</v>
      </c>
      <c r="J155" s="610">
        <v>193</v>
      </c>
      <c r="K155" s="610">
        <v>27366</v>
      </c>
      <c r="L155" s="610">
        <v>1</v>
      </c>
      <c r="M155" s="610">
        <v>141.79274611398964</v>
      </c>
      <c r="N155" s="610">
        <v>187</v>
      </c>
      <c r="O155" s="610">
        <v>26367</v>
      </c>
      <c r="P155" s="598">
        <v>0.96349484762113569</v>
      </c>
      <c r="Q155" s="611">
        <v>141</v>
      </c>
    </row>
    <row r="156" spans="1:17" ht="14.45" customHeight="1" x14ac:dyDescent="0.2">
      <c r="A156" s="592" t="s">
        <v>1754</v>
      </c>
      <c r="B156" s="593" t="s">
        <v>1662</v>
      </c>
      <c r="C156" s="593" t="s">
        <v>1638</v>
      </c>
      <c r="D156" s="593" t="s">
        <v>1689</v>
      </c>
      <c r="E156" s="593" t="s">
        <v>1688</v>
      </c>
      <c r="F156" s="610">
        <v>150</v>
      </c>
      <c r="G156" s="610">
        <v>11700</v>
      </c>
      <c r="H156" s="610">
        <v>1.1411294255339901</v>
      </c>
      <c r="I156" s="610">
        <v>78</v>
      </c>
      <c r="J156" s="610">
        <v>131</v>
      </c>
      <c r="K156" s="610">
        <v>10253</v>
      </c>
      <c r="L156" s="610">
        <v>1</v>
      </c>
      <c r="M156" s="610">
        <v>78.267175572519079</v>
      </c>
      <c r="N156" s="610">
        <v>131</v>
      </c>
      <c r="O156" s="610">
        <v>10349</v>
      </c>
      <c r="P156" s="598">
        <v>1.0093631132351506</v>
      </c>
      <c r="Q156" s="611">
        <v>79</v>
      </c>
    </row>
    <row r="157" spans="1:17" ht="14.45" customHeight="1" x14ac:dyDescent="0.2">
      <c r="A157" s="592" t="s">
        <v>1754</v>
      </c>
      <c r="B157" s="593" t="s">
        <v>1662</v>
      </c>
      <c r="C157" s="593" t="s">
        <v>1638</v>
      </c>
      <c r="D157" s="593" t="s">
        <v>1690</v>
      </c>
      <c r="E157" s="593" t="s">
        <v>1691</v>
      </c>
      <c r="F157" s="610">
        <v>163</v>
      </c>
      <c r="G157" s="610">
        <v>51182</v>
      </c>
      <c r="H157" s="610">
        <v>0.84455958549222798</v>
      </c>
      <c r="I157" s="610">
        <v>314</v>
      </c>
      <c r="J157" s="610">
        <v>193</v>
      </c>
      <c r="K157" s="610">
        <v>60602</v>
      </c>
      <c r="L157" s="610">
        <v>1</v>
      </c>
      <c r="M157" s="610">
        <v>314</v>
      </c>
      <c r="N157" s="610">
        <v>187</v>
      </c>
      <c r="O157" s="610">
        <v>59092</v>
      </c>
      <c r="P157" s="598">
        <v>0.97508333058314911</v>
      </c>
      <c r="Q157" s="611">
        <v>316</v>
      </c>
    </row>
    <row r="158" spans="1:17" ht="14.45" customHeight="1" x14ac:dyDescent="0.2">
      <c r="A158" s="592" t="s">
        <v>1754</v>
      </c>
      <c r="B158" s="593" t="s">
        <v>1662</v>
      </c>
      <c r="C158" s="593" t="s">
        <v>1638</v>
      </c>
      <c r="D158" s="593" t="s">
        <v>1649</v>
      </c>
      <c r="E158" s="593" t="s">
        <v>1650</v>
      </c>
      <c r="F158" s="610"/>
      <c r="G158" s="610"/>
      <c r="H158" s="610"/>
      <c r="I158" s="610"/>
      <c r="J158" s="610">
        <v>1</v>
      </c>
      <c r="K158" s="610">
        <v>328</v>
      </c>
      <c r="L158" s="610">
        <v>1</v>
      </c>
      <c r="M158" s="610">
        <v>328</v>
      </c>
      <c r="N158" s="610">
        <v>1</v>
      </c>
      <c r="O158" s="610">
        <v>329</v>
      </c>
      <c r="P158" s="598">
        <v>1.0030487804878048</v>
      </c>
      <c r="Q158" s="611">
        <v>329</v>
      </c>
    </row>
    <row r="159" spans="1:17" ht="14.45" customHeight="1" x14ac:dyDescent="0.2">
      <c r="A159" s="592" t="s">
        <v>1754</v>
      </c>
      <c r="B159" s="593" t="s">
        <v>1662</v>
      </c>
      <c r="C159" s="593" t="s">
        <v>1638</v>
      </c>
      <c r="D159" s="593" t="s">
        <v>1692</v>
      </c>
      <c r="E159" s="593" t="s">
        <v>1693</v>
      </c>
      <c r="F159" s="610">
        <v>180</v>
      </c>
      <c r="G159" s="610">
        <v>29340</v>
      </c>
      <c r="H159" s="610">
        <v>1.6644919725421228</v>
      </c>
      <c r="I159" s="610">
        <v>163</v>
      </c>
      <c r="J159" s="610">
        <v>108</v>
      </c>
      <c r="K159" s="610">
        <v>17627</v>
      </c>
      <c r="L159" s="610">
        <v>1</v>
      </c>
      <c r="M159" s="610">
        <v>163.21296296296296</v>
      </c>
      <c r="N159" s="610">
        <v>83</v>
      </c>
      <c r="O159" s="610">
        <v>13695</v>
      </c>
      <c r="P159" s="598">
        <v>0.77693311397288256</v>
      </c>
      <c r="Q159" s="611">
        <v>165</v>
      </c>
    </row>
    <row r="160" spans="1:17" ht="14.45" customHeight="1" x14ac:dyDescent="0.2">
      <c r="A160" s="592" t="s">
        <v>1754</v>
      </c>
      <c r="B160" s="593" t="s">
        <v>1662</v>
      </c>
      <c r="C160" s="593" t="s">
        <v>1638</v>
      </c>
      <c r="D160" s="593" t="s">
        <v>1694</v>
      </c>
      <c r="E160" s="593" t="s">
        <v>1664</v>
      </c>
      <c r="F160" s="610">
        <v>461</v>
      </c>
      <c r="G160" s="610">
        <v>33192</v>
      </c>
      <c r="H160" s="610">
        <v>0.81466755025403137</v>
      </c>
      <c r="I160" s="610">
        <v>72</v>
      </c>
      <c r="J160" s="610">
        <v>564</v>
      </c>
      <c r="K160" s="610">
        <v>40743</v>
      </c>
      <c r="L160" s="610">
        <v>1</v>
      </c>
      <c r="M160" s="610">
        <v>72.239361702127653</v>
      </c>
      <c r="N160" s="610">
        <v>420</v>
      </c>
      <c r="O160" s="610">
        <v>31080</v>
      </c>
      <c r="P160" s="598">
        <v>0.76283042485825781</v>
      </c>
      <c r="Q160" s="611">
        <v>74</v>
      </c>
    </row>
    <row r="161" spans="1:17" ht="14.45" customHeight="1" x14ac:dyDescent="0.2">
      <c r="A161" s="592" t="s">
        <v>1754</v>
      </c>
      <c r="B161" s="593" t="s">
        <v>1662</v>
      </c>
      <c r="C161" s="593" t="s">
        <v>1638</v>
      </c>
      <c r="D161" s="593" t="s">
        <v>1699</v>
      </c>
      <c r="E161" s="593" t="s">
        <v>1700</v>
      </c>
      <c r="F161" s="610">
        <v>15</v>
      </c>
      <c r="G161" s="610">
        <v>18165</v>
      </c>
      <c r="H161" s="610">
        <v>0.49958745874587457</v>
      </c>
      <c r="I161" s="610">
        <v>1211</v>
      </c>
      <c r="J161" s="610">
        <v>30</v>
      </c>
      <c r="K161" s="610">
        <v>36360</v>
      </c>
      <c r="L161" s="610">
        <v>1</v>
      </c>
      <c r="M161" s="610">
        <v>1212</v>
      </c>
      <c r="N161" s="610">
        <v>18</v>
      </c>
      <c r="O161" s="610">
        <v>21888</v>
      </c>
      <c r="P161" s="598">
        <v>0.60198019801980196</v>
      </c>
      <c r="Q161" s="611">
        <v>1216</v>
      </c>
    </row>
    <row r="162" spans="1:17" ht="14.45" customHeight="1" x14ac:dyDescent="0.2">
      <c r="A162" s="592" t="s">
        <v>1754</v>
      </c>
      <c r="B162" s="593" t="s">
        <v>1662</v>
      </c>
      <c r="C162" s="593" t="s">
        <v>1638</v>
      </c>
      <c r="D162" s="593" t="s">
        <v>1701</v>
      </c>
      <c r="E162" s="593" t="s">
        <v>1702</v>
      </c>
      <c r="F162" s="610">
        <v>13</v>
      </c>
      <c r="G162" s="610">
        <v>1482</v>
      </c>
      <c r="H162" s="610">
        <v>0.7580562659846547</v>
      </c>
      <c r="I162" s="610">
        <v>114</v>
      </c>
      <c r="J162" s="610">
        <v>17</v>
      </c>
      <c r="K162" s="610">
        <v>1955</v>
      </c>
      <c r="L162" s="610">
        <v>1</v>
      </c>
      <c r="M162" s="610">
        <v>115</v>
      </c>
      <c r="N162" s="610">
        <v>13</v>
      </c>
      <c r="O162" s="610">
        <v>1508</v>
      </c>
      <c r="P162" s="598">
        <v>0.77135549872122766</v>
      </c>
      <c r="Q162" s="611">
        <v>116</v>
      </c>
    </row>
    <row r="163" spans="1:17" ht="14.45" customHeight="1" x14ac:dyDescent="0.2">
      <c r="A163" s="592" t="s">
        <v>1754</v>
      </c>
      <c r="B163" s="593" t="s">
        <v>1662</v>
      </c>
      <c r="C163" s="593" t="s">
        <v>1638</v>
      </c>
      <c r="D163" s="593" t="s">
        <v>1703</v>
      </c>
      <c r="E163" s="593" t="s">
        <v>1704</v>
      </c>
      <c r="F163" s="610"/>
      <c r="G163" s="610"/>
      <c r="H163" s="610"/>
      <c r="I163" s="610"/>
      <c r="J163" s="610"/>
      <c r="K163" s="610"/>
      <c r="L163" s="610"/>
      <c r="M163" s="610"/>
      <c r="N163" s="610">
        <v>1</v>
      </c>
      <c r="O163" s="610">
        <v>350</v>
      </c>
      <c r="P163" s="598"/>
      <c r="Q163" s="611">
        <v>350</v>
      </c>
    </row>
    <row r="164" spans="1:17" ht="14.45" customHeight="1" x14ac:dyDescent="0.2">
      <c r="A164" s="592" t="s">
        <v>1755</v>
      </c>
      <c r="B164" s="593" t="s">
        <v>1662</v>
      </c>
      <c r="C164" s="593" t="s">
        <v>1638</v>
      </c>
      <c r="D164" s="593" t="s">
        <v>1663</v>
      </c>
      <c r="E164" s="593" t="s">
        <v>1664</v>
      </c>
      <c r="F164" s="610">
        <v>352</v>
      </c>
      <c r="G164" s="610">
        <v>74272</v>
      </c>
      <c r="H164" s="610">
        <v>0.79083436262191742</v>
      </c>
      <c r="I164" s="610">
        <v>211</v>
      </c>
      <c r="J164" s="610">
        <v>443</v>
      </c>
      <c r="K164" s="610">
        <v>93916</v>
      </c>
      <c r="L164" s="610">
        <v>1</v>
      </c>
      <c r="M164" s="610">
        <v>212</v>
      </c>
      <c r="N164" s="610">
        <v>381</v>
      </c>
      <c r="O164" s="610">
        <v>81153</v>
      </c>
      <c r="P164" s="598">
        <v>0.86410196345670598</v>
      </c>
      <c r="Q164" s="611">
        <v>213</v>
      </c>
    </row>
    <row r="165" spans="1:17" ht="14.45" customHeight="1" x14ac:dyDescent="0.2">
      <c r="A165" s="592" t="s">
        <v>1755</v>
      </c>
      <c r="B165" s="593" t="s">
        <v>1662</v>
      </c>
      <c r="C165" s="593" t="s">
        <v>1638</v>
      </c>
      <c r="D165" s="593" t="s">
        <v>1665</v>
      </c>
      <c r="E165" s="593" t="s">
        <v>1664</v>
      </c>
      <c r="F165" s="610">
        <v>2</v>
      </c>
      <c r="G165" s="610">
        <v>174</v>
      </c>
      <c r="H165" s="610">
        <v>0.25</v>
      </c>
      <c r="I165" s="610">
        <v>87</v>
      </c>
      <c r="J165" s="610">
        <v>8</v>
      </c>
      <c r="K165" s="610">
        <v>696</v>
      </c>
      <c r="L165" s="610">
        <v>1</v>
      </c>
      <c r="M165" s="610">
        <v>87</v>
      </c>
      <c r="N165" s="610">
        <v>9</v>
      </c>
      <c r="O165" s="610">
        <v>792</v>
      </c>
      <c r="P165" s="598">
        <v>1.1379310344827587</v>
      </c>
      <c r="Q165" s="611">
        <v>88</v>
      </c>
    </row>
    <row r="166" spans="1:17" ht="14.45" customHeight="1" x14ac:dyDescent="0.2">
      <c r="A166" s="592" t="s">
        <v>1755</v>
      </c>
      <c r="B166" s="593" t="s">
        <v>1662</v>
      </c>
      <c r="C166" s="593" t="s">
        <v>1638</v>
      </c>
      <c r="D166" s="593" t="s">
        <v>1666</v>
      </c>
      <c r="E166" s="593" t="s">
        <v>1667</v>
      </c>
      <c r="F166" s="610">
        <v>592</v>
      </c>
      <c r="G166" s="610">
        <v>178192</v>
      </c>
      <c r="H166" s="610">
        <v>0.73662888277070881</v>
      </c>
      <c r="I166" s="610">
        <v>301</v>
      </c>
      <c r="J166" s="610">
        <v>801</v>
      </c>
      <c r="K166" s="610">
        <v>241902</v>
      </c>
      <c r="L166" s="610">
        <v>1</v>
      </c>
      <c r="M166" s="610">
        <v>302</v>
      </c>
      <c r="N166" s="610">
        <v>442</v>
      </c>
      <c r="O166" s="610">
        <v>133926</v>
      </c>
      <c r="P166" s="598">
        <v>0.55363742341940125</v>
      </c>
      <c r="Q166" s="611">
        <v>303</v>
      </c>
    </row>
    <row r="167" spans="1:17" ht="14.45" customHeight="1" x14ac:dyDescent="0.2">
      <c r="A167" s="592" t="s">
        <v>1755</v>
      </c>
      <c r="B167" s="593" t="s">
        <v>1662</v>
      </c>
      <c r="C167" s="593" t="s">
        <v>1638</v>
      </c>
      <c r="D167" s="593" t="s">
        <v>1668</v>
      </c>
      <c r="E167" s="593" t="s">
        <v>1669</v>
      </c>
      <c r="F167" s="610">
        <v>3</v>
      </c>
      <c r="G167" s="610">
        <v>297</v>
      </c>
      <c r="H167" s="610">
        <v>0.33110367892976589</v>
      </c>
      <c r="I167" s="610">
        <v>99</v>
      </c>
      <c r="J167" s="610">
        <v>9</v>
      </c>
      <c r="K167" s="610">
        <v>897</v>
      </c>
      <c r="L167" s="610">
        <v>1</v>
      </c>
      <c r="M167" s="610">
        <v>99.666666666666671</v>
      </c>
      <c r="N167" s="610">
        <v>9</v>
      </c>
      <c r="O167" s="610">
        <v>900</v>
      </c>
      <c r="P167" s="598">
        <v>1.0033444816053512</v>
      </c>
      <c r="Q167" s="611">
        <v>100</v>
      </c>
    </row>
    <row r="168" spans="1:17" ht="14.45" customHeight="1" x14ac:dyDescent="0.2">
      <c r="A168" s="592" t="s">
        <v>1755</v>
      </c>
      <c r="B168" s="593" t="s">
        <v>1662</v>
      </c>
      <c r="C168" s="593" t="s">
        <v>1638</v>
      </c>
      <c r="D168" s="593" t="s">
        <v>1670</v>
      </c>
      <c r="E168" s="593" t="s">
        <v>1671</v>
      </c>
      <c r="F168" s="610"/>
      <c r="G168" s="610"/>
      <c r="H168" s="610"/>
      <c r="I168" s="610"/>
      <c r="J168" s="610">
        <v>1</v>
      </c>
      <c r="K168" s="610">
        <v>232</v>
      </c>
      <c r="L168" s="610">
        <v>1</v>
      </c>
      <c r="M168" s="610">
        <v>232</v>
      </c>
      <c r="N168" s="610"/>
      <c r="O168" s="610"/>
      <c r="P168" s="598"/>
      <c r="Q168" s="611"/>
    </row>
    <row r="169" spans="1:17" ht="14.45" customHeight="1" x14ac:dyDescent="0.2">
      <c r="A169" s="592" t="s">
        <v>1755</v>
      </c>
      <c r="B169" s="593" t="s">
        <v>1662</v>
      </c>
      <c r="C169" s="593" t="s">
        <v>1638</v>
      </c>
      <c r="D169" s="593" t="s">
        <v>1672</v>
      </c>
      <c r="E169" s="593" t="s">
        <v>1673</v>
      </c>
      <c r="F169" s="610">
        <v>267</v>
      </c>
      <c r="G169" s="610">
        <v>36579</v>
      </c>
      <c r="H169" s="610">
        <v>0.94346289752650181</v>
      </c>
      <c r="I169" s="610">
        <v>137</v>
      </c>
      <c r="J169" s="610">
        <v>283</v>
      </c>
      <c r="K169" s="610">
        <v>38771</v>
      </c>
      <c r="L169" s="610">
        <v>1</v>
      </c>
      <c r="M169" s="610">
        <v>137</v>
      </c>
      <c r="N169" s="610">
        <v>254</v>
      </c>
      <c r="O169" s="610">
        <v>35052</v>
      </c>
      <c r="P169" s="598">
        <v>0.90407779010084854</v>
      </c>
      <c r="Q169" s="611">
        <v>138</v>
      </c>
    </row>
    <row r="170" spans="1:17" ht="14.45" customHeight="1" x14ac:dyDescent="0.2">
      <c r="A170" s="592" t="s">
        <v>1755</v>
      </c>
      <c r="B170" s="593" t="s">
        <v>1662</v>
      </c>
      <c r="C170" s="593" t="s">
        <v>1638</v>
      </c>
      <c r="D170" s="593" t="s">
        <v>1674</v>
      </c>
      <c r="E170" s="593" t="s">
        <v>1673</v>
      </c>
      <c r="F170" s="610">
        <v>1</v>
      </c>
      <c r="G170" s="610">
        <v>183</v>
      </c>
      <c r="H170" s="610">
        <v>0.33152173913043476</v>
      </c>
      <c r="I170" s="610">
        <v>183</v>
      </c>
      <c r="J170" s="610">
        <v>3</v>
      </c>
      <c r="K170" s="610">
        <v>552</v>
      </c>
      <c r="L170" s="610">
        <v>1</v>
      </c>
      <c r="M170" s="610">
        <v>184</v>
      </c>
      <c r="N170" s="610">
        <v>4</v>
      </c>
      <c r="O170" s="610">
        <v>740</v>
      </c>
      <c r="P170" s="598">
        <v>1.3405797101449275</v>
      </c>
      <c r="Q170" s="611">
        <v>185</v>
      </c>
    </row>
    <row r="171" spans="1:17" ht="14.45" customHeight="1" x14ac:dyDescent="0.2">
      <c r="A171" s="592" t="s">
        <v>1755</v>
      </c>
      <c r="B171" s="593" t="s">
        <v>1662</v>
      </c>
      <c r="C171" s="593" t="s">
        <v>1638</v>
      </c>
      <c r="D171" s="593" t="s">
        <v>1677</v>
      </c>
      <c r="E171" s="593" t="s">
        <v>1678</v>
      </c>
      <c r="F171" s="610">
        <v>2</v>
      </c>
      <c r="G171" s="610">
        <v>1278</v>
      </c>
      <c r="H171" s="610">
        <v>0.49921874999999999</v>
      </c>
      <c r="I171" s="610">
        <v>639</v>
      </c>
      <c r="J171" s="610">
        <v>4</v>
      </c>
      <c r="K171" s="610">
        <v>2560</v>
      </c>
      <c r="L171" s="610">
        <v>1</v>
      </c>
      <c r="M171" s="610">
        <v>640</v>
      </c>
      <c r="N171" s="610">
        <v>3</v>
      </c>
      <c r="O171" s="610">
        <v>1935</v>
      </c>
      <c r="P171" s="598">
        <v>0.755859375</v>
      </c>
      <c r="Q171" s="611">
        <v>645</v>
      </c>
    </row>
    <row r="172" spans="1:17" ht="14.45" customHeight="1" x14ac:dyDescent="0.2">
      <c r="A172" s="592" t="s">
        <v>1755</v>
      </c>
      <c r="B172" s="593" t="s">
        <v>1662</v>
      </c>
      <c r="C172" s="593" t="s">
        <v>1638</v>
      </c>
      <c r="D172" s="593" t="s">
        <v>1679</v>
      </c>
      <c r="E172" s="593" t="s">
        <v>1680</v>
      </c>
      <c r="F172" s="610">
        <v>3</v>
      </c>
      <c r="G172" s="610">
        <v>1824</v>
      </c>
      <c r="H172" s="610">
        <v>2.9950738916256157</v>
      </c>
      <c r="I172" s="610">
        <v>608</v>
      </c>
      <c r="J172" s="610">
        <v>1</v>
      </c>
      <c r="K172" s="610">
        <v>609</v>
      </c>
      <c r="L172" s="610">
        <v>1</v>
      </c>
      <c r="M172" s="610">
        <v>609</v>
      </c>
      <c r="N172" s="610">
        <v>1</v>
      </c>
      <c r="O172" s="610">
        <v>614</v>
      </c>
      <c r="P172" s="598">
        <v>1.0082101806239738</v>
      </c>
      <c r="Q172" s="611">
        <v>614</v>
      </c>
    </row>
    <row r="173" spans="1:17" ht="14.45" customHeight="1" x14ac:dyDescent="0.2">
      <c r="A173" s="592" t="s">
        <v>1755</v>
      </c>
      <c r="B173" s="593" t="s">
        <v>1662</v>
      </c>
      <c r="C173" s="593" t="s">
        <v>1638</v>
      </c>
      <c r="D173" s="593" t="s">
        <v>1681</v>
      </c>
      <c r="E173" s="593" t="s">
        <v>1682</v>
      </c>
      <c r="F173" s="610">
        <v>51</v>
      </c>
      <c r="G173" s="610">
        <v>8823</v>
      </c>
      <c r="H173" s="610">
        <v>0.85943892460549387</v>
      </c>
      <c r="I173" s="610">
        <v>173</v>
      </c>
      <c r="J173" s="610">
        <v>59</v>
      </c>
      <c r="K173" s="610">
        <v>10266</v>
      </c>
      <c r="L173" s="610">
        <v>1</v>
      </c>
      <c r="M173" s="610">
        <v>174</v>
      </c>
      <c r="N173" s="610">
        <v>53</v>
      </c>
      <c r="O173" s="610">
        <v>9275</v>
      </c>
      <c r="P173" s="598">
        <v>0.90346775764660048</v>
      </c>
      <c r="Q173" s="611">
        <v>175</v>
      </c>
    </row>
    <row r="174" spans="1:17" ht="14.45" customHeight="1" x14ac:dyDescent="0.2">
      <c r="A174" s="592" t="s">
        <v>1755</v>
      </c>
      <c r="B174" s="593" t="s">
        <v>1662</v>
      </c>
      <c r="C174" s="593" t="s">
        <v>1638</v>
      </c>
      <c r="D174" s="593" t="s">
        <v>1641</v>
      </c>
      <c r="E174" s="593" t="s">
        <v>1642</v>
      </c>
      <c r="F174" s="610">
        <v>8</v>
      </c>
      <c r="G174" s="610">
        <v>2776</v>
      </c>
      <c r="H174" s="610">
        <v>1.1428571428571428</v>
      </c>
      <c r="I174" s="610">
        <v>347</v>
      </c>
      <c r="J174" s="610">
        <v>7</v>
      </c>
      <c r="K174" s="610">
        <v>2429</v>
      </c>
      <c r="L174" s="610">
        <v>1</v>
      </c>
      <c r="M174" s="610">
        <v>347</v>
      </c>
      <c r="N174" s="610">
        <v>6</v>
      </c>
      <c r="O174" s="610">
        <v>2088</v>
      </c>
      <c r="P174" s="598">
        <v>0.85961300946891728</v>
      </c>
      <c r="Q174" s="611">
        <v>348</v>
      </c>
    </row>
    <row r="175" spans="1:17" ht="14.45" customHeight="1" x14ac:dyDescent="0.2">
      <c r="A175" s="592" t="s">
        <v>1755</v>
      </c>
      <c r="B175" s="593" t="s">
        <v>1662</v>
      </c>
      <c r="C175" s="593" t="s">
        <v>1638</v>
      </c>
      <c r="D175" s="593" t="s">
        <v>1683</v>
      </c>
      <c r="E175" s="593" t="s">
        <v>1684</v>
      </c>
      <c r="F175" s="610">
        <v>461</v>
      </c>
      <c r="G175" s="610">
        <v>7837</v>
      </c>
      <c r="H175" s="610">
        <v>0.9408163265306122</v>
      </c>
      <c r="I175" s="610">
        <v>17</v>
      </c>
      <c r="J175" s="610">
        <v>490</v>
      </c>
      <c r="K175" s="610">
        <v>8330</v>
      </c>
      <c r="L175" s="610">
        <v>1</v>
      </c>
      <c r="M175" s="610">
        <v>17</v>
      </c>
      <c r="N175" s="610">
        <v>431</v>
      </c>
      <c r="O175" s="610">
        <v>7327</v>
      </c>
      <c r="P175" s="598">
        <v>0.87959183673469388</v>
      </c>
      <c r="Q175" s="611">
        <v>17</v>
      </c>
    </row>
    <row r="176" spans="1:17" ht="14.45" customHeight="1" x14ac:dyDescent="0.2">
      <c r="A176" s="592" t="s">
        <v>1755</v>
      </c>
      <c r="B176" s="593" t="s">
        <v>1662</v>
      </c>
      <c r="C176" s="593" t="s">
        <v>1638</v>
      </c>
      <c r="D176" s="593" t="s">
        <v>1685</v>
      </c>
      <c r="E176" s="593" t="s">
        <v>1686</v>
      </c>
      <c r="F176" s="610">
        <v>39</v>
      </c>
      <c r="G176" s="610">
        <v>10686</v>
      </c>
      <c r="H176" s="610">
        <v>0.28888888888888886</v>
      </c>
      <c r="I176" s="610">
        <v>274</v>
      </c>
      <c r="J176" s="610">
        <v>135</v>
      </c>
      <c r="K176" s="610">
        <v>36990</v>
      </c>
      <c r="L176" s="610">
        <v>1</v>
      </c>
      <c r="M176" s="610">
        <v>274</v>
      </c>
      <c r="N176" s="610">
        <v>112</v>
      </c>
      <c r="O176" s="610">
        <v>31024</v>
      </c>
      <c r="P176" s="598">
        <v>0.83871316572046495</v>
      </c>
      <c r="Q176" s="611">
        <v>277</v>
      </c>
    </row>
    <row r="177" spans="1:17" ht="14.45" customHeight="1" x14ac:dyDescent="0.2">
      <c r="A177" s="592" t="s">
        <v>1755</v>
      </c>
      <c r="B177" s="593" t="s">
        <v>1662</v>
      </c>
      <c r="C177" s="593" t="s">
        <v>1638</v>
      </c>
      <c r="D177" s="593" t="s">
        <v>1687</v>
      </c>
      <c r="E177" s="593" t="s">
        <v>1688</v>
      </c>
      <c r="F177" s="610">
        <v>113</v>
      </c>
      <c r="G177" s="610">
        <v>16046</v>
      </c>
      <c r="H177" s="610">
        <v>0.79165227687601758</v>
      </c>
      <c r="I177" s="610">
        <v>142</v>
      </c>
      <c r="J177" s="610">
        <v>143</v>
      </c>
      <c r="K177" s="610">
        <v>20269</v>
      </c>
      <c r="L177" s="610">
        <v>1</v>
      </c>
      <c r="M177" s="610">
        <v>141.74125874125875</v>
      </c>
      <c r="N177" s="610">
        <v>124</v>
      </c>
      <c r="O177" s="610">
        <v>17484</v>
      </c>
      <c r="P177" s="598">
        <v>0.86259805614485174</v>
      </c>
      <c r="Q177" s="611">
        <v>141</v>
      </c>
    </row>
    <row r="178" spans="1:17" ht="14.45" customHeight="1" x14ac:dyDescent="0.2">
      <c r="A178" s="592" t="s">
        <v>1755</v>
      </c>
      <c r="B178" s="593" t="s">
        <v>1662</v>
      </c>
      <c r="C178" s="593" t="s">
        <v>1638</v>
      </c>
      <c r="D178" s="593" t="s">
        <v>1689</v>
      </c>
      <c r="E178" s="593" t="s">
        <v>1688</v>
      </c>
      <c r="F178" s="610">
        <v>267</v>
      </c>
      <c r="G178" s="610">
        <v>20826</v>
      </c>
      <c r="H178" s="610">
        <v>0.94035309522734456</v>
      </c>
      <c r="I178" s="610">
        <v>78</v>
      </c>
      <c r="J178" s="610">
        <v>283</v>
      </c>
      <c r="K178" s="610">
        <v>22147</v>
      </c>
      <c r="L178" s="610">
        <v>1</v>
      </c>
      <c r="M178" s="610">
        <v>78.25795053003533</v>
      </c>
      <c r="N178" s="610">
        <v>254</v>
      </c>
      <c r="O178" s="610">
        <v>20066</v>
      </c>
      <c r="P178" s="598">
        <v>0.90603693502505978</v>
      </c>
      <c r="Q178" s="611">
        <v>79</v>
      </c>
    </row>
    <row r="179" spans="1:17" ht="14.45" customHeight="1" x14ac:dyDescent="0.2">
      <c r="A179" s="592" t="s">
        <v>1755</v>
      </c>
      <c r="B179" s="593" t="s">
        <v>1662</v>
      </c>
      <c r="C179" s="593" t="s">
        <v>1638</v>
      </c>
      <c r="D179" s="593" t="s">
        <v>1690</v>
      </c>
      <c r="E179" s="593" t="s">
        <v>1691</v>
      </c>
      <c r="F179" s="610">
        <v>113</v>
      </c>
      <c r="G179" s="610">
        <v>35482</v>
      </c>
      <c r="H179" s="610">
        <v>0.79020979020979021</v>
      </c>
      <c r="I179" s="610">
        <v>314</v>
      </c>
      <c r="J179" s="610">
        <v>143</v>
      </c>
      <c r="K179" s="610">
        <v>44902</v>
      </c>
      <c r="L179" s="610">
        <v>1</v>
      </c>
      <c r="M179" s="610">
        <v>314</v>
      </c>
      <c r="N179" s="610">
        <v>124</v>
      </c>
      <c r="O179" s="610">
        <v>39184</v>
      </c>
      <c r="P179" s="598">
        <v>0.87265600641396823</v>
      </c>
      <c r="Q179" s="611">
        <v>316</v>
      </c>
    </row>
    <row r="180" spans="1:17" ht="14.45" customHeight="1" x14ac:dyDescent="0.2">
      <c r="A180" s="592" t="s">
        <v>1755</v>
      </c>
      <c r="B180" s="593" t="s">
        <v>1662</v>
      </c>
      <c r="C180" s="593" t="s">
        <v>1638</v>
      </c>
      <c r="D180" s="593" t="s">
        <v>1649</v>
      </c>
      <c r="E180" s="593" t="s">
        <v>1650</v>
      </c>
      <c r="F180" s="610">
        <v>16</v>
      </c>
      <c r="G180" s="610">
        <v>5248</v>
      </c>
      <c r="H180" s="610">
        <v>1.2307692307692308</v>
      </c>
      <c r="I180" s="610">
        <v>328</v>
      </c>
      <c r="J180" s="610">
        <v>13</v>
      </c>
      <c r="K180" s="610">
        <v>4264</v>
      </c>
      <c r="L180" s="610">
        <v>1</v>
      </c>
      <c r="M180" s="610">
        <v>328</v>
      </c>
      <c r="N180" s="610">
        <v>20</v>
      </c>
      <c r="O180" s="610">
        <v>6580</v>
      </c>
      <c r="P180" s="598">
        <v>1.5431519699812384</v>
      </c>
      <c r="Q180" s="611">
        <v>329</v>
      </c>
    </row>
    <row r="181" spans="1:17" ht="14.45" customHeight="1" x14ac:dyDescent="0.2">
      <c r="A181" s="592" t="s">
        <v>1755</v>
      </c>
      <c r="B181" s="593" t="s">
        <v>1662</v>
      </c>
      <c r="C181" s="593" t="s">
        <v>1638</v>
      </c>
      <c r="D181" s="593" t="s">
        <v>1692</v>
      </c>
      <c r="E181" s="593" t="s">
        <v>1693</v>
      </c>
      <c r="F181" s="610">
        <v>370</v>
      </c>
      <c r="G181" s="610">
        <v>60310</v>
      </c>
      <c r="H181" s="610">
        <v>1.1917559182705608</v>
      </c>
      <c r="I181" s="610">
        <v>163</v>
      </c>
      <c r="J181" s="610">
        <v>310</v>
      </c>
      <c r="K181" s="610">
        <v>50606</v>
      </c>
      <c r="L181" s="610">
        <v>1</v>
      </c>
      <c r="M181" s="610">
        <v>163.24516129032259</v>
      </c>
      <c r="N181" s="610">
        <v>305</v>
      </c>
      <c r="O181" s="610">
        <v>50325</v>
      </c>
      <c r="P181" s="598">
        <v>0.99444729873927995</v>
      </c>
      <c r="Q181" s="611">
        <v>165</v>
      </c>
    </row>
    <row r="182" spans="1:17" ht="14.45" customHeight="1" x14ac:dyDescent="0.2">
      <c r="A182" s="592" t="s">
        <v>1755</v>
      </c>
      <c r="B182" s="593" t="s">
        <v>1662</v>
      </c>
      <c r="C182" s="593" t="s">
        <v>1638</v>
      </c>
      <c r="D182" s="593" t="s">
        <v>1694</v>
      </c>
      <c r="E182" s="593" t="s">
        <v>1664</v>
      </c>
      <c r="F182" s="610">
        <v>483</v>
      </c>
      <c r="G182" s="610">
        <v>34776</v>
      </c>
      <c r="H182" s="610">
        <v>0.85511950427854821</v>
      </c>
      <c r="I182" s="610">
        <v>72</v>
      </c>
      <c r="J182" s="610">
        <v>563</v>
      </c>
      <c r="K182" s="610">
        <v>40668</v>
      </c>
      <c r="L182" s="610">
        <v>1</v>
      </c>
      <c r="M182" s="610">
        <v>72.234458259325038</v>
      </c>
      <c r="N182" s="610">
        <v>522</v>
      </c>
      <c r="O182" s="610">
        <v>38628</v>
      </c>
      <c r="P182" s="598">
        <v>0.94983771023900854</v>
      </c>
      <c r="Q182" s="611">
        <v>74</v>
      </c>
    </row>
    <row r="183" spans="1:17" ht="14.45" customHeight="1" x14ac:dyDescent="0.2">
      <c r="A183" s="592" t="s">
        <v>1755</v>
      </c>
      <c r="B183" s="593" t="s">
        <v>1662</v>
      </c>
      <c r="C183" s="593" t="s">
        <v>1638</v>
      </c>
      <c r="D183" s="593" t="s">
        <v>1697</v>
      </c>
      <c r="E183" s="593" t="s">
        <v>1698</v>
      </c>
      <c r="F183" s="610">
        <v>1</v>
      </c>
      <c r="G183" s="610">
        <v>230</v>
      </c>
      <c r="H183" s="610">
        <v>0.5</v>
      </c>
      <c r="I183" s="610">
        <v>230</v>
      </c>
      <c r="J183" s="610">
        <v>2</v>
      </c>
      <c r="K183" s="610">
        <v>460</v>
      </c>
      <c r="L183" s="610">
        <v>1</v>
      </c>
      <c r="M183" s="610">
        <v>230</v>
      </c>
      <c r="N183" s="610">
        <v>2</v>
      </c>
      <c r="O183" s="610">
        <v>466</v>
      </c>
      <c r="P183" s="598">
        <v>1.0130434782608695</v>
      </c>
      <c r="Q183" s="611">
        <v>233</v>
      </c>
    </row>
    <row r="184" spans="1:17" ht="14.45" customHeight="1" x14ac:dyDescent="0.2">
      <c r="A184" s="592" t="s">
        <v>1755</v>
      </c>
      <c r="B184" s="593" t="s">
        <v>1662</v>
      </c>
      <c r="C184" s="593" t="s">
        <v>1638</v>
      </c>
      <c r="D184" s="593" t="s">
        <v>1699</v>
      </c>
      <c r="E184" s="593" t="s">
        <v>1700</v>
      </c>
      <c r="F184" s="610">
        <v>50</v>
      </c>
      <c r="G184" s="610">
        <v>60550</v>
      </c>
      <c r="H184" s="610">
        <v>0.75695069506950696</v>
      </c>
      <c r="I184" s="610">
        <v>1211</v>
      </c>
      <c r="J184" s="610">
        <v>66</v>
      </c>
      <c r="K184" s="610">
        <v>79992</v>
      </c>
      <c r="L184" s="610">
        <v>1</v>
      </c>
      <c r="M184" s="610">
        <v>1212</v>
      </c>
      <c r="N184" s="610">
        <v>49</v>
      </c>
      <c r="O184" s="610">
        <v>59584</v>
      </c>
      <c r="P184" s="598">
        <v>0.74487448744874485</v>
      </c>
      <c r="Q184" s="611">
        <v>1216</v>
      </c>
    </row>
    <row r="185" spans="1:17" ht="14.45" customHeight="1" x14ac:dyDescent="0.2">
      <c r="A185" s="592" t="s">
        <v>1755</v>
      </c>
      <c r="B185" s="593" t="s">
        <v>1662</v>
      </c>
      <c r="C185" s="593" t="s">
        <v>1638</v>
      </c>
      <c r="D185" s="593" t="s">
        <v>1701</v>
      </c>
      <c r="E185" s="593" t="s">
        <v>1702</v>
      </c>
      <c r="F185" s="610">
        <v>51</v>
      </c>
      <c r="G185" s="610">
        <v>5814</v>
      </c>
      <c r="H185" s="610">
        <v>0.99130434782608701</v>
      </c>
      <c r="I185" s="610">
        <v>114</v>
      </c>
      <c r="J185" s="610">
        <v>51</v>
      </c>
      <c r="K185" s="610">
        <v>5865</v>
      </c>
      <c r="L185" s="610">
        <v>1</v>
      </c>
      <c r="M185" s="610">
        <v>115</v>
      </c>
      <c r="N185" s="610">
        <v>33</v>
      </c>
      <c r="O185" s="610">
        <v>3828</v>
      </c>
      <c r="P185" s="598">
        <v>0.65268542199488488</v>
      </c>
      <c r="Q185" s="611">
        <v>116</v>
      </c>
    </row>
    <row r="186" spans="1:17" ht="14.45" customHeight="1" x14ac:dyDescent="0.2">
      <c r="A186" s="592" t="s">
        <v>1755</v>
      </c>
      <c r="B186" s="593" t="s">
        <v>1662</v>
      </c>
      <c r="C186" s="593" t="s">
        <v>1638</v>
      </c>
      <c r="D186" s="593" t="s">
        <v>1703</v>
      </c>
      <c r="E186" s="593" t="s">
        <v>1704</v>
      </c>
      <c r="F186" s="610">
        <v>1</v>
      </c>
      <c r="G186" s="610">
        <v>347</v>
      </c>
      <c r="H186" s="610">
        <v>0.5</v>
      </c>
      <c r="I186" s="610">
        <v>347</v>
      </c>
      <c r="J186" s="610">
        <v>2</v>
      </c>
      <c r="K186" s="610">
        <v>694</v>
      </c>
      <c r="L186" s="610">
        <v>1</v>
      </c>
      <c r="M186" s="610">
        <v>347</v>
      </c>
      <c r="N186" s="610">
        <v>6</v>
      </c>
      <c r="O186" s="610">
        <v>2100</v>
      </c>
      <c r="P186" s="598">
        <v>3.0259365994236309</v>
      </c>
      <c r="Q186" s="611">
        <v>350</v>
      </c>
    </row>
    <row r="187" spans="1:17" ht="14.45" customHeight="1" x14ac:dyDescent="0.2">
      <c r="A187" s="592" t="s">
        <v>1755</v>
      </c>
      <c r="B187" s="593" t="s">
        <v>1662</v>
      </c>
      <c r="C187" s="593" t="s">
        <v>1638</v>
      </c>
      <c r="D187" s="593" t="s">
        <v>1709</v>
      </c>
      <c r="E187" s="593" t="s">
        <v>1710</v>
      </c>
      <c r="F187" s="610">
        <v>1</v>
      </c>
      <c r="G187" s="610">
        <v>1065</v>
      </c>
      <c r="H187" s="610">
        <v>0.49906279287722588</v>
      </c>
      <c r="I187" s="610">
        <v>1065</v>
      </c>
      <c r="J187" s="610">
        <v>2</v>
      </c>
      <c r="K187" s="610">
        <v>2134</v>
      </c>
      <c r="L187" s="610">
        <v>1</v>
      </c>
      <c r="M187" s="610">
        <v>1067</v>
      </c>
      <c r="N187" s="610">
        <v>2</v>
      </c>
      <c r="O187" s="610">
        <v>2150</v>
      </c>
      <c r="P187" s="598">
        <v>1.007497656982193</v>
      </c>
      <c r="Q187" s="611">
        <v>1075</v>
      </c>
    </row>
    <row r="188" spans="1:17" ht="14.45" customHeight="1" x14ac:dyDescent="0.2">
      <c r="A188" s="592" t="s">
        <v>1755</v>
      </c>
      <c r="B188" s="593" t="s">
        <v>1662</v>
      </c>
      <c r="C188" s="593" t="s">
        <v>1638</v>
      </c>
      <c r="D188" s="593" t="s">
        <v>1711</v>
      </c>
      <c r="E188" s="593" t="s">
        <v>1712</v>
      </c>
      <c r="F188" s="610"/>
      <c r="G188" s="610"/>
      <c r="H188" s="610"/>
      <c r="I188" s="610"/>
      <c r="J188" s="610">
        <v>1</v>
      </c>
      <c r="K188" s="610">
        <v>302</v>
      </c>
      <c r="L188" s="610">
        <v>1</v>
      </c>
      <c r="M188" s="610">
        <v>302</v>
      </c>
      <c r="N188" s="610"/>
      <c r="O188" s="610"/>
      <c r="P188" s="598"/>
      <c r="Q188" s="611"/>
    </row>
    <row r="189" spans="1:17" ht="14.45" customHeight="1" x14ac:dyDescent="0.2">
      <c r="A189" s="592" t="s">
        <v>1661</v>
      </c>
      <c r="B189" s="593" t="s">
        <v>1662</v>
      </c>
      <c r="C189" s="593" t="s">
        <v>1638</v>
      </c>
      <c r="D189" s="593" t="s">
        <v>1663</v>
      </c>
      <c r="E189" s="593" t="s">
        <v>1664</v>
      </c>
      <c r="F189" s="610">
        <v>16</v>
      </c>
      <c r="G189" s="610">
        <v>3376</v>
      </c>
      <c r="H189" s="610">
        <v>0.69237079573420834</v>
      </c>
      <c r="I189" s="610">
        <v>211</v>
      </c>
      <c r="J189" s="610">
        <v>23</v>
      </c>
      <c r="K189" s="610">
        <v>4876</v>
      </c>
      <c r="L189" s="610">
        <v>1</v>
      </c>
      <c r="M189" s="610">
        <v>212</v>
      </c>
      <c r="N189" s="610">
        <v>14</v>
      </c>
      <c r="O189" s="610">
        <v>2982</v>
      </c>
      <c r="P189" s="598">
        <v>0.61156685808039379</v>
      </c>
      <c r="Q189" s="611">
        <v>213</v>
      </c>
    </row>
    <row r="190" spans="1:17" ht="14.45" customHeight="1" x14ac:dyDescent="0.2">
      <c r="A190" s="592" t="s">
        <v>1661</v>
      </c>
      <c r="B190" s="593" t="s">
        <v>1662</v>
      </c>
      <c r="C190" s="593" t="s">
        <v>1638</v>
      </c>
      <c r="D190" s="593" t="s">
        <v>1666</v>
      </c>
      <c r="E190" s="593" t="s">
        <v>1667</v>
      </c>
      <c r="F190" s="610">
        <v>141</v>
      </c>
      <c r="G190" s="610">
        <v>42441</v>
      </c>
      <c r="H190" s="610">
        <v>0.47001040997585769</v>
      </c>
      <c r="I190" s="610">
        <v>301</v>
      </c>
      <c r="J190" s="610">
        <v>299</v>
      </c>
      <c r="K190" s="610">
        <v>90298</v>
      </c>
      <c r="L190" s="610">
        <v>1</v>
      </c>
      <c r="M190" s="610">
        <v>302</v>
      </c>
      <c r="N190" s="610">
        <v>126</v>
      </c>
      <c r="O190" s="610">
        <v>38178</v>
      </c>
      <c r="P190" s="598">
        <v>0.42280006201687748</v>
      </c>
      <c r="Q190" s="611">
        <v>303</v>
      </c>
    </row>
    <row r="191" spans="1:17" ht="14.45" customHeight="1" x14ac:dyDescent="0.2">
      <c r="A191" s="592" t="s">
        <v>1661</v>
      </c>
      <c r="B191" s="593" t="s">
        <v>1662</v>
      </c>
      <c r="C191" s="593" t="s">
        <v>1638</v>
      </c>
      <c r="D191" s="593" t="s">
        <v>1668</v>
      </c>
      <c r="E191" s="593" t="s">
        <v>1669</v>
      </c>
      <c r="F191" s="610">
        <v>12</v>
      </c>
      <c r="G191" s="610">
        <v>1188</v>
      </c>
      <c r="H191" s="610">
        <v>0.79358717434869741</v>
      </c>
      <c r="I191" s="610">
        <v>99</v>
      </c>
      <c r="J191" s="610">
        <v>15</v>
      </c>
      <c r="K191" s="610">
        <v>1497</v>
      </c>
      <c r="L191" s="610">
        <v>1</v>
      </c>
      <c r="M191" s="610">
        <v>99.8</v>
      </c>
      <c r="N191" s="610">
        <v>21</v>
      </c>
      <c r="O191" s="610">
        <v>2100</v>
      </c>
      <c r="P191" s="598">
        <v>1.402805611222445</v>
      </c>
      <c r="Q191" s="611">
        <v>100</v>
      </c>
    </row>
    <row r="192" spans="1:17" ht="14.45" customHeight="1" x14ac:dyDescent="0.2">
      <c r="A192" s="592" t="s">
        <v>1661</v>
      </c>
      <c r="B192" s="593" t="s">
        <v>1662</v>
      </c>
      <c r="C192" s="593" t="s">
        <v>1638</v>
      </c>
      <c r="D192" s="593" t="s">
        <v>1670</v>
      </c>
      <c r="E192" s="593" t="s">
        <v>1671</v>
      </c>
      <c r="F192" s="610">
        <v>7</v>
      </c>
      <c r="G192" s="610">
        <v>1624</v>
      </c>
      <c r="H192" s="610">
        <v>1</v>
      </c>
      <c r="I192" s="610">
        <v>232</v>
      </c>
      <c r="J192" s="610">
        <v>7</v>
      </c>
      <c r="K192" s="610">
        <v>1624</v>
      </c>
      <c r="L192" s="610">
        <v>1</v>
      </c>
      <c r="M192" s="610">
        <v>232</v>
      </c>
      <c r="N192" s="610">
        <v>5</v>
      </c>
      <c r="O192" s="610">
        <v>1175</v>
      </c>
      <c r="P192" s="598">
        <v>0.72352216748768472</v>
      </c>
      <c r="Q192" s="611">
        <v>235</v>
      </c>
    </row>
    <row r="193" spans="1:17" ht="14.45" customHeight="1" x14ac:dyDescent="0.2">
      <c r="A193" s="592" t="s">
        <v>1661</v>
      </c>
      <c r="B193" s="593" t="s">
        <v>1662</v>
      </c>
      <c r="C193" s="593" t="s">
        <v>1638</v>
      </c>
      <c r="D193" s="593" t="s">
        <v>1672</v>
      </c>
      <c r="E193" s="593" t="s">
        <v>1673</v>
      </c>
      <c r="F193" s="610">
        <v>46</v>
      </c>
      <c r="G193" s="610">
        <v>6302</v>
      </c>
      <c r="H193" s="610">
        <v>0.88461538461538458</v>
      </c>
      <c r="I193" s="610">
        <v>137</v>
      </c>
      <c r="J193" s="610">
        <v>52</v>
      </c>
      <c r="K193" s="610">
        <v>7124</v>
      </c>
      <c r="L193" s="610">
        <v>1</v>
      </c>
      <c r="M193" s="610">
        <v>137</v>
      </c>
      <c r="N193" s="610">
        <v>45</v>
      </c>
      <c r="O193" s="610">
        <v>6210</v>
      </c>
      <c r="P193" s="598">
        <v>0.87170129140932062</v>
      </c>
      <c r="Q193" s="611">
        <v>138</v>
      </c>
    </row>
    <row r="194" spans="1:17" ht="14.45" customHeight="1" x14ac:dyDescent="0.2">
      <c r="A194" s="592" t="s">
        <v>1661</v>
      </c>
      <c r="B194" s="593" t="s">
        <v>1662</v>
      </c>
      <c r="C194" s="593" t="s">
        <v>1638</v>
      </c>
      <c r="D194" s="593" t="s">
        <v>1674</v>
      </c>
      <c r="E194" s="593" t="s">
        <v>1673</v>
      </c>
      <c r="F194" s="610"/>
      <c r="G194" s="610"/>
      <c r="H194" s="610"/>
      <c r="I194" s="610"/>
      <c r="J194" s="610">
        <v>11</v>
      </c>
      <c r="K194" s="610">
        <v>2024</v>
      </c>
      <c r="L194" s="610">
        <v>1</v>
      </c>
      <c r="M194" s="610">
        <v>184</v>
      </c>
      <c r="N194" s="610">
        <v>3</v>
      </c>
      <c r="O194" s="610">
        <v>555</v>
      </c>
      <c r="P194" s="598">
        <v>0.27420948616600793</v>
      </c>
      <c r="Q194" s="611">
        <v>185</v>
      </c>
    </row>
    <row r="195" spans="1:17" ht="14.45" customHeight="1" x14ac:dyDescent="0.2">
      <c r="A195" s="592" t="s">
        <v>1661</v>
      </c>
      <c r="B195" s="593" t="s">
        <v>1662</v>
      </c>
      <c r="C195" s="593" t="s">
        <v>1638</v>
      </c>
      <c r="D195" s="593" t="s">
        <v>1675</v>
      </c>
      <c r="E195" s="593" t="s">
        <v>1676</v>
      </c>
      <c r="F195" s="610">
        <v>14</v>
      </c>
      <c r="G195" s="610">
        <v>4172</v>
      </c>
      <c r="H195" s="610">
        <v>0.77517651430694912</v>
      </c>
      <c r="I195" s="610">
        <v>298</v>
      </c>
      <c r="J195" s="610">
        <v>18</v>
      </c>
      <c r="K195" s="610">
        <v>5382</v>
      </c>
      <c r="L195" s="610">
        <v>1</v>
      </c>
      <c r="M195" s="610">
        <v>299</v>
      </c>
      <c r="N195" s="610">
        <v>8</v>
      </c>
      <c r="O195" s="610">
        <v>2416</v>
      </c>
      <c r="P195" s="598">
        <v>0.44890375325157933</v>
      </c>
      <c r="Q195" s="611">
        <v>302</v>
      </c>
    </row>
    <row r="196" spans="1:17" ht="14.45" customHeight="1" x14ac:dyDescent="0.2">
      <c r="A196" s="592" t="s">
        <v>1661</v>
      </c>
      <c r="B196" s="593" t="s">
        <v>1662</v>
      </c>
      <c r="C196" s="593" t="s">
        <v>1638</v>
      </c>
      <c r="D196" s="593" t="s">
        <v>1677</v>
      </c>
      <c r="E196" s="593" t="s">
        <v>1678</v>
      </c>
      <c r="F196" s="610">
        <v>2</v>
      </c>
      <c r="G196" s="610">
        <v>1278</v>
      </c>
      <c r="H196" s="610"/>
      <c r="I196" s="610">
        <v>639</v>
      </c>
      <c r="J196" s="610"/>
      <c r="K196" s="610"/>
      <c r="L196" s="610"/>
      <c r="M196" s="610"/>
      <c r="N196" s="610"/>
      <c r="O196" s="610"/>
      <c r="P196" s="598"/>
      <c r="Q196" s="611"/>
    </row>
    <row r="197" spans="1:17" ht="14.45" customHeight="1" x14ac:dyDescent="0.2">
      <c r="A197" s="592" t="s">
        <v>1661</v>
      </c>
      <c r="B197" s="593" t="s">
        <v>1662</v>
      </c>
      <c r="C197" s="593" t="s">
        <v>1638</v>
      </c>
      <c r="D197" s="593" t="s">
        <v>1679</v>
      </c>
      <c r="E197" s="593" t="s">
        <v>1680</v>
      </c>
      <c r="F197" s="610">
        <v>1</v>
      </c>
      <c r="G197" s="610">
        <v>608</v>
      </c>
      <c r="H197" s="610">
        <v>0.99835796387520526</v>
      </c>
      <c r="I197" s="610">
        <v>608</v>
      </c>
      <c r="J197" s="610">
        <v>1</v>
      </c>
      <c r="K197" s="610">
        <v>609</v>
      </c>
      <c r="L197" s="610">
        <v>1</v>
      </c>
      <c r="M197" s="610">
        <v>609</v>
      </c>
      <c r="N197" s="610"/>
      <c r="O197" s="610"/>
      <c r="P197" s="598"/>
      <c r="Q197" s="611"/>
    </row>
    <row r="198" spans="1:17" ht="14.45" customHeight="1" x14ac:dyDescent="0.2">
      <c r="A198" s="592" t="s">
        <v>1661</v>
      </c>
      <c r="B198" s="593" t="s">
        <v>1662</v>
      </c>
      <c r="C198" s="593" t="s">
        <v>1638</v>
      </c>
      <c r="D198" s="593" t="s">
        <v>1681</v>
      </c>
      <c r="E198" s="593" t="s">
        <v>1682</v>
      </c>
      <c r="F198" s="610">
        <v>46</v>
      </c>
      <c r="G198" s="610">
        <v>7958</v>
      </c>
      <c r="H198" s="610">
        <v>0.7146192528735632</v>
      </c>
      <c r="I198" s="610">
        <v>173</v>
      </c>
      <c r="J198" s="610">
        <v>64</v>
      </c>
      <c r="K198" s="610">
        <v>11136</v>
      </c>
      <c r="L198" s="610">
        <v>1</v>
      </c>
      <c r="M198" s="610">
        <v>174</v>
      </c>
      <c r="N198" s="610">
        <v>36</v>
      </c>
      <c r="O198" s="610">
        <v>6300</v>
      </c>
      <c r="P198" s="598">
        <v>0.56573275862068961</v>
      </c>
      <c r="Q198" s="611">
        <v>175</v>
      </c>
    </row>
    <row r="199" spans="1:17" ht="14.45" customHeight="1" x14ac:dyDescent="0.2">
      <c r="A199" s="592" t="s">
        <v>1661</v>
      </c>
      <c r="B199" s="593" t="s">
        <v>1662</v>
      </c>
      <c r="C199" s="593" t="s">
        <v>1638</v>
      </c>
      <c r="D199" s="593" t="s">
        <v>1641</v>
      </c>
      <c r="E199" s="593" t="s">
        <v>1642</v>
      </c>
      <c r="F199" s="610">
        <v>26</v>
      </c>
      <c r="G199" s="610">
        <v>9022</v>
      </c>
      <c r="H199" s="610">
        <v>1.7333333333333334</v>
      </c>
      <c r="I199" s="610">
        <v>347</v>
      </c>
      <c r="J199" s="610">
        <v>15</v>
      </c>
      <c r="K199" s="610">
        <v>5205</v>
      </c>
      <c r="L199" s="610">
        <v>1</v>
      </c>
      <c r="M199" s="610">
        <v>347</v>
      </c>
      <c r="N199" s="610">
        <v>31</v>
      </c>
      <c r="O199" s="610">
        <v>10788</v>
      </c>
      <c r="P199" s="598">
        <v>2.0726224783861671</v>
      </c>
      <c r="Q199" s="611">
        <v>348</v>
      </c>
    </row>
    <row r="200" spans="1:17" ht="14.45" customHeight="1" x14ac:dyDescent="0.2">
      <c r="A200" s="592" t="s">
        <v>1661</v>
      </c>
      <c r="B200" s="593" t="s">
        <v>1662</v>
      </c>
      <c r="C200" s="593" t="s">
        <v>1638</v>
      </c>
      <c r="D200" s="593" t="s">
        <v>1683</v>
      </c>
      <c r="E200" s="593" t="s">
        <v>1684</v>
      </c>
      <c r="F200" s="610">
        <v>3133</v>
      </c>
      <c r="G200" s="610">
        <v>53261</v>
      </c>
      <c r="H200" s="610">
        <v>0.92418879056047198</v>
      </c>
      <c r="I200" s="610">
        <v>17</v>
      </c>
      <c r="J200" s="610">
        <v>3390</v>
      </c>
      <c r="K200" s="610">
        <v>57630</v>
      </c>
      <c r="L200" s="610">
        <v>1</v>
      </c>
      <c r="M200" s="610">
        <v>17</v>
      </c>
      <c r="N200" s="610">
        <v>1653</v>
      </c>
      <c r="O200" s="610">
        <v>28101</v>
      </c>
      <c r="P200" s="598">
        <v>0.48761061946902656</v>
      </c>
      <c r="Q200" s="611">
        <v>17</v>
      </c>
    </row>
    <row r="201" spans="1:17" ht="14.45" customHeight="1" x14ac:dyDescent="0.2">
      <c r="A201" s="592" t="s">
        <v>1661</v>
      </c>
      <c r="B201" s="593" t="s">
        <v>1662</v>
      </c>
      <c r="C201" s="593" t="s">
        <v>1638</v>
      </c>
      <c r="D201" s="593" t="s">
        <v>1685</v>
      </c>
      <c r="E201" s="593" t="s">
        <v>1686</v>
      </c>
      <c r="F201" s="610"/>
      <c r="G201" s="610"/>
      <c r="H201" s="610"/>
      <c r="I201" s="610"/>
      <c r="J201" s="610">
        <v>1</v>
      </c>
      <c r="K201" s="610">
        <v>274</v>
      </c>
      <c r="L201" s="610">
        <v>1</v>
      </c>
      <c r="M201" s="610">
        <v>274</v>
      </c>
      <c r="N201" s="610"/>
      <c r="O201" s="610"/>
      <c r="P201" s="598"/>
      <c r="Q201" s="611"/>
    </row>
    <row r="202" spans="1:17" ht="14.45" customHeight="1" x14ac:dyDescent="0.2">
      <c r="A202" s="592" t="s">
        <v>1661</v>
      </c>
      <c r="B202" s="593" t="s">
        <v>1662</v>
      </c>
      <c r="C202" s="593" t="s">
        <v>1638</v>
      </c>
      <c r="D202" s="593" t="s">
        <v>1687</v>
      </c>
      <c r="E202" s="593" t="s">
        <v>1688</v>
      </c>
      <c r="F202" s="610">
        <v>2</v>
      </c>
      <c r="G202" s="610">
        <v>284</v>
      </c>
      <c r="H202" s="610">
        <v>2</v>
      </c>
      <c r="I202" s="610">
        <v>142</v>
      </c>
      <c r="J202" s="610">
        <v>1</v>
      </c>
      <c r="K202" s="610">
        <v>142</v>
      </c>
      <c r="L202" s="610">
        <v>1</v>
      </c>
      <c r="M202" s="610">
        <v>142</v>
      </c>
      <c r="N202" s="610"/>
      <c r="O202" s="610"/>
      <c r="P202" s="598"/>
      <c r="Q202" s="611"/>
    </row>
    <row r="203" spans="1:17" ht="14.45" customHeight="1" x14ac:dyDescent="0.2">
      <c r="A203" s="592" t="s">
        <v>1661</v>
      </c>
      <c r="B203" s="593" t="s">
        <v>1662</v>
      </c>
      <c r="C203" s="593" t="s">
        <v>1638</v>
      </c>
      <c r="D203" s="593" t="s">
        <v>1689</v>
      </c>
      <c r="E203" s="593" t="s">
        <v>1688</v>
      </c>
      <c r="F203" s="610">
        <v>46</v>
      </c>
      <c r="G203" s="610">
        <v>3588</v>
      </c>
      <c r="H203" s="610">
        <v>0.89857250187828697</v>
      </c>
      <c r="I203" s="610">
        <v>78</v>
      </c>
      <c r="J203" s="610">
        <v>51</v>
      </c>
      <c r="K203" s="610">
        <v>3993</v>
      </c>
      <c r="L203" s="610">
        <v>1</v>
      </c>
      <c r="M203" s="610">
        <v>78.294117647058826</v>
      </c>
      <c r="N203" s="610">
        <v>45</v>
      </c>
      <c r="O203" s="610">
        <v>3555</v>
      </c>
      <c r="P203" s="598">
        <v>0.89030803906836964</v>
      </c>
      <c r="Q203" s="611">
        <v>79</v>
      </c>
    </row>
    <row r="204" spans="1:17" ht="14.45" customHeight="1" x14ac:dyDescent="0.2">
      <c r="A204" s="592" t="s">
        <v>1661</v>
      </c>
      <c r="B204" s="593" t="s">
        <v>1662</v>
      </c>
      <c r="C204" s="593" t="s">
        <v>1638</v>
      </c>
      <c r="D204" s="593" t="s">
        <v>1690</v>
      </c>
      <c r="E204" s="593" t="s">
        <v>1691</v>
      </c>
      <c r="F204" s="610">
        <v>2</v>
      </c>
      <c r="G204" s="610">
        <v>628</v>
      </c>
      <c r="H204" s="610">
        <v>1</v>
      </c>
      <c r="I204" s="610">
        <v>314</v>
      </c>
      <c r="J204" s="610">
        <v>2</v>
      </c>
      <c r="K204" s="610">
        <v>628</v>
      </c>
      <c r="L204" s="610">
        <v>1</v>
      </c>
      <c r="M204" s="610">
        <v>314</v>
      </c>
      <c r="N204" s="610"/>
      <c r="O204" s="610"/>
      <c r="P204" s="598"/>
      <c r="Q204" s="611"/>
    </row>
    <row r="205" spans="1:17" ht="14.45" customHeight="1" x14ac:dyDescent="0.2">
      <c r="A205" s="592" t="s">
        <v>1661</v>
      </c>
      <c r="B205" s="593" t="s">
        <v>1662</v>
      </c>
      <c r="C205" s="593" t="s">
        <v>1638</v>
      </c>
      <c r="D205" s="593" t="s">
        <v>1649</v>
      </c>
      <c r="E205" s="593" t="s">
        <v>1650</v>
      </c>
      <c r="F205" s="610">
        <v>2322</v>
      </c>
      <c r="G205" s="610">
        <v>761616</v>
      </c>
      <c r="H205" s="610">
        <v>1.0379973178363879</v>
      </c>
      <c r="I205" s="610">
        <v>328</v>
      </c>
      <c r="J205" s="610">
        <v>2237</v>
      </c>
      <c r="K205" s="610">
        <v>733736</v>
      </c>
      <c r="L205" s="610">
        <v>1</v>
      </c>
      <c r="M205" s="610">
        <v>328</v>
      </c>
      <c r="N205" s="610">
        <v>2158</v>
      </c>
      <c r="O205" s="610">
        <v>709982</v>
      </c>
      <c r="P205" s="598">
        <v>0.96762595811027396</v>
      </c>
      <c r="Q205" s="611">
        <v>329</v>
      </c>
    </row>
    <row r="206" spans="1:17" ht="14.45" customHeight="1" x14ac:dyDescent="0.2">
      <c r="A206" s="592" t="s">
        <v>1661</v>
      </c>
      <c r="B206" s="593" t="s">
        <v>1662</v>
      </c>
      <c r="C206" s="593" t="s">
        <v>1638</v>
      </c>
      <c r="D206" s="593" t="s">
        <v>1692</v>
      </c>
      <c r="E206" s="593" t="s">
        <v>1693</v>
      </c>
      <c r="F206" s="610">
        <v>18</v>
      </c>
      <c r="G206" s="610">
        <v>2934</v>
      </c>
      <c r="H206" s="610">
        <v>1.0584415584415585</v>
      </c>
      <c r="I206" s="610">
        <v>163</v>
      </c>
      <c r="J206" s="610">
        <v>17</v>
      </c>
      <c r="K206" s="610">
        <v>2772</v>
      </c>
      <c r="L206" s="610">
        <v>1</v>
      </c>
      <c r="M206" s="610">
        <v>163.05882352941177</v>
      </c>
      <c r="N206" s="610">
        <v>18</v>
      </c>
      <c r="O206" s="610">
        <v>2970</v>
      </c>
      <c r="P206" s="598">
        <v>1.0714285714285714</v>
      </c>
      <c r="Q206" s="611">
        <v>165</v>
      </c>
    </row>
    <row r="207" spans="1:17" ht="14.45" customHeight="1" x14ac:dyDescent="0.2">
      <c r="A207" s="592" t="s">
        <v>1661</v>
      </c>
      <c r="B207" s="593" t="s">
        <v>1662</v>
      </c>
      <c r="C207" s="593" t="s">
        <v>1638</v>
      </c>
      <c r="D207" s="593" t="s">
        <v>1694</v>
      </c>
      <c r="E207" s="593" t="s">
        <v>1664</v>
      </c>
      <c r="F207" s="610">
        <v>96</v>
      </c>
      <c r="G207" s="610">
        <v>6912</v>
      </c>
      <c r="H207" s="610">
        <v>1.2416022992635172</v>
      </c>
      <c r="I207" s="610">
        <v>72</v>
      </c>
      <c r="J207" s="610">
        <v>77</v>
      </c>
      <c r="K207" s="610">
        <v>5567</v>
      </c>
      <c r="L207" s="610">
        <v>1</v>
      </c>
      <c r="M207" s="610">
        <v>72.298701298701303</v>
      </c>
      <c r="N207" s="610">
        <v>72</v>
      </c>
      <c r="O207" s="610">
        <v>5328</v>
      </c>
      <c r="P207" s="598">
        <v>0.95706843901562777</v>
      </c>
      <c r="Q207" s="611">
        <v>74</v>
      </c>
    </row>
    <row r="208" spans="1:17" ht="14.45" customHeight="1" x14ac:dyDescent="0.2">
      <c r="A208" s="592" t="s">
        <v>1661</v>
      </c>
      <c r="B208" s="593" t="s">
        <v>1662</v>
      </c>
      <c r="C208" s="593" t="s">
        <v>1638</v>
      </c>
      <c r="D208" s="593" t="s">
        <v>1699</v>
      </c>
      <c r="E208" s="593" t="s">
        <v>1700</v>
      </c>
      <c r="F208" s="610">
        <v>20</v>
      </c>
      <c r="G208" s="610">
        <v>24220</v>
      </c>
      <c r="H208" s="610">
        <v>0.62448432343234328</v>
      </c>
      <c r="I208" s="610">
        <v>1211</v>
      </c>
      <c r="J208" s="610">
        <v>32</v>
      </c>
      <c r="K208" s="610">
        <v>38784</v>
      </c>
      <c r="L208" s="610">
        <v>1</v>
      </c>
      <c r="M208" s="610">
        <v>1212</v>
      </c>
      <c r="N208" s="610">
        <v>13</v>
      </c>
      <c r="O208" s="610">
        <v>15808</v>
      </c>
      <c r="P208" s="598">
        <v>0.40759075907590758</v>
      </c>
      <c r="Q208" s="611">
        <v>1216</v>
      </c>
    </row>
    <row r="209" spans="1:17" ht="14.45" customHeight="1" x14ac:dyDescent="0.2">
      <c r="A209" s="592" t="s">
        <v>1661</v>
      </c>
      <c r="B209" s="593" t="s">
        <v>1662</v>
      </c>
      <c r="C209" s="593" t="s">
        <v>1638</v>
      </c>
      <c r="D209" s="593" t="s">
        <v>1701</v>
      </c>
      <c r="E209" s="593" t="s">
        <v>1702</v>
      </c>
      <c r="F209" s="610">
        <v>477</v>
      </c>
      <c r="G209" s="610">
        <v>54378</v>
      </c>
      <c r="H209" s="610">
        <v>0.92353940217391306</v>
      </c>
      <c r="I209" s="610">
        <v>114</v>
      </c>
      <c r="J209" s="610">
        <v>512</v>
      </c>
      <c r="K209" s="610">
        <v>58880</v>
      </c>
      <c r="L209" s="610">
        <v>1</v>
      </c>
      <c r="M209" s="610">
        <v>115</v>
      </c>
      <c r="N209" s="610">
        <v>430</v>
      </c>
      <c r="O209" s="610">
        <v>49880</v>
      </c>
      <c r="P209" s="598">
        <v>0.84714673913043481</v>
      </c>
      <c r="Q209" s="611">
        <v>116</v>
      </c>
    </row>
    <row r="210" spans="1:17" ht="14.45" customHeight="1" x14ac:dyDescent="0.2">
      <c r="A210" s="592" t="s">
        <v>1661</v>
      </c>
      <c r="B210" s="593" t="s">
        <v>1662</v>
      </c>
      <c r="C210" s="593" t="s">
        <v>1638</v>
      </c>
      <c r="D210" s="593" t="s">
        <v>1703</v>
      </c>
      <c r="E210" s="593" t="s">
        <v>1704</v>
      </c>
      <c r="F210" s="610"/>
      <c r="G210" s="610"/>
      <c r="H210" s="610"/>
      <c r="I210" s="610"/>
      <c r="J210" s="610">
        <v>1</v>
      </c>
      <c r="K210" s="610">
        <v>347</v>
      </c>
      <c r="L210" s="610">
        <v>1</v>
      </c>
      <c r="M210" s="610">
        <v>347</v>
      </c>
      <c r="N210" s="610"/>
      <c r="O210" s="610"/>
      <c r="P210" s="598"/>
      <c r="Q210" s="611"/>
    </row>
    <row r="211" spans="1:17" ht="14.45" customHeight="1" x14ac:dyDescent="0.2">
      <c r="A211" s="592" t="s">
        <v>1661</v>
      </c>
      <c r="B211" s="593" t="s">
        <v>1662</v>
      </c>
      <c r="C211" s="593" t="s">
        <v>1638</v>
      </c>
      <c r="D211" s="593" t="s">
        <v>1707</v>
      </c>
      <c r="E211" s="593" t="s">
        <v>1708</v>
      </c>
      <c r="F211" s="610">
        <v>1138</v>
      </c>
      <c r="G211" s="610">
        <v>170700</v>
      </c>
      <c r="H211" s="610">
        <v>1.0102444827157644</v>
      </c>
      <c r="I211" s="610">
        <v>150</v>
      </c>
      <c r="J211" s="610">
        <v>1119</v>
      </c>
      <c r="K211" s="610">
        <v>168969</v>
      </c>
      <c r="L211" s="610">
        <v>1</v>
      </c>
      <c r="M211" s="610">
        <v>151</v>
      </c>
      <c r="N211" s="610">
        <v>1064</v>
      </c>
      <c r="O211" s="610">
        <v>161728</v>
      </c>
      <c r="P211" s="598">
        <v>0.95714598535826101</v>
      </c>
      <c r="Q211" s="611">
        <v>152</v>
      </c>
    </row>
    <row r="212" spans="1:17" ht="14.45" customHeight="1" x14ac:dyDescent="0.2">
      <c r="A212" s="592" t="s">
        <v>1661</v>
      </c>
      <c r="B212" s="593" t="s">
        <v>1662</v>
      </c>
      <c r="C212" s="593" t="s">
        <v>1638</v>
      </c>
      <c r="D212" s="593" t="s">
        <v>1711</v>
      </c>
      <c r="E212" s="593" t="s">
        <v>1712</v>
      </c>
      <c r="F212" s="610">
        <v>11</v>
      </c>
      <c r="G212" s="610">
        <v>3322</v>
      </c>
      <c r="H212" s="610">
        <v>1.375</v>
      </c>
      <c r="I212" s="610">
        <v>302</v>
      </c>
      <c r="J212" s="610">
        <v>8</v>
      </c>
      <c r="K212" s="610">
        <v>2416</v>
      </c>
      <c r="L212" s="610">
        <v>1</v>
      </c>
      <c r="M212" s="610">
        <v>302</v>
      </c>
      <c r="N212" s="610">
        <v>4</v>
      </c>
      <c r="O212" s="610">
        <v>1216</v>
      </c>
      <c r="P212" s="598">
        <v>0.50331125827814571</v>
      </c>
      <c r="Q212" s="611">
        <v>304</v>
      </c>
    </row>
    <row r="213" spans="1:17" ht="14.45" customHeight="1" x14ac:dyDescent="0.2">
      <c r="A213" s="592" t="s">
        <v>1756</v>
      </c>
      <c r="B213" s="593" t="s">
        <v>1662</v>
      </c>
      <c r="C213" s="593" t="s">
        <v>1638</v>
      </c>
      <c r="D213" s="593" t="s">
        <v>1663</v>
      </c>
      <c r="E213" s="593" t="s">
        <v>1664</v>
      </c>
      <c r="F213" s="610">
        <v>140</v>
      </c>
      <c r="G213" s="610">
        <v>29540</v>
      </c>
      <c r="H213" s="610">
        <v>1.5656137375450498</v>
      </c>
      <c r="I213" s="610">
        <v>211</v>
      </c>
      <c r="J213" s="610">
        <v>89</v>
      </c>
      <c r="K213" s="610">
        <v>18868</v>
      </c>
      <c r="L213" s="610">
        <v>1</v>
      </c>
      <c r="M213" s="610">
        <v>212</v>
      </c>
      <c r="N213" s="610">
        <v>104</v>
      </c>
      <c r="O213" s="610">
        <v>22152</v>
      </c>
      <c r="P213" s="598">
        <v>1.1740513037947848</v>
      </c>
      <c r="Q213" s="611">
        <v>213</v>
      </c>
    </row>
    <row r="214" spans="1:17" ht="14.45" customHeight="1" x14ac:dyDescent="0.2">
      <c r="A214" s="592" t="s">
        <v>1756</v>
      </c>
      <c r="B214" s="593" t="s">
        <v>1662</v>
      </c>
      <c r="C214" s="593" t="s">
        <v>1638</v>
      </c>
      <c r="D214" s="593" t="s">
        <v>1665</v>
      </c>
      <c r="E214" s="593" t="s">
        <v>1664</v>
      </c>
      <c r="F214" s="610">
        <v>8</v>
      </c>
      <c r="G214" s="610">
        <v>696</v>
      </c>
      <c r="H214" s="610">
        <v>2.6666666666666665</v>
      </c>
      <c r="I214" s="610">
        <v>87</v>
      </c>
      <c r="J214" s="610">
        <v>3</v>
      </c>
      <c r="K214" s="610">
        <v>261</v>
      </c>
      <c r="L214" s="610">
        <v>1</v>
      </c>
      <c r="M214" s="610">
        <v>87</v>
      </c>
      <c r="N214" s="610">
        <v>3</v>
      </c>
      <c r="O214" s="610">
        <v>264</v>
      </c>
      <c r="P214" s="598">
        <v>1.0114942528735633</v>
      </c>
      <c r="Q214" s="611">
        <v>88</v>
      </c>
    </row>
    <row r="215" spans="1:17" ht="14.45" customHeight="1" x14ac:dyDescent="0.2">
      <c r="A215" s="592" t="s">
        <v>1756</v>
      </c>
      <c r="B215" s="593" t="s">
        <v>1662</v>
      </c>
      <c r="C215" s="593" t="s">
        <v>1638</v>
      </c>
      <c r="D215" s="593" t="s">
        <v>1666</v>
      </c>
      <c r="E215" s="593" t="s">
        <v>1667</v>
      </c>
      <c r="F215" s="610">
        <v>448</v>
      </c>
      <c r="G215" s="610">
        <v>134848</v>
      </c>
      <c r="H215" s="610">
        <v>1.9000704523037903</v>
      </c>
      <c r="I215" s="610">
        <v>301</v>
      </c>
      <c r="J215" s="610">
        <v>235</v>
      </c>
      <c r="K215" s="610">
        <v>70970</v>
      </c>
      <c r="L215" s="610">
        <v>1</v>
      </c>
      <c r="M215" s="610">
        <v>302</v>
      </c>
      <c r="N215" s="610">
        <v>188</v>
      </c>
      <c r="O215" s="610">
        <v>56964</v>
      </c>
      <c r="P215" s="598">
        <v>0.80264900662251659</v>
      </c>
      <c r="Q215" s="611">
        <v>303</v>
      </c>
    </row>
    <row r="216" spans="1:17" ht="14.45" customHeight="1" x14ac:dyDescent="0.2">
      <c r="A216" s="592" t="s">
        <v>1756</v>
      </c>
      <c r="B216" s="593" t="s">
        <v>1662</v>
      </c>
      <c r="C216" s="593" t="s">
        <v>1638</v>
      </c>
      <c r="D216" s="593" t="s">
        <v>1668</v>
      </c>
      <c r="E216" s="593" t="s">
        <v>1669</v>
      </c>
      <c r="F216" s="610">
        <v>12</v>
      </c>
      <c r="G216" s="610">
        <v>1188</v>
      </c>
      <c r="H216" s="610"/>
      <c r="I216" s="610">
        <v>99</v>
      </c>
      <c r="J216" s="610"/>
      <c r="K216" s="610"/>
      <c r="L216" s="610"/>
      <c r="M216" s="610"/>
      <c r="N216" s="610">
        <v>27</v>
      </c>
      <c r="O216" s="610">
        <v>2700</v>
      </c>
      <c r="P216" s="598"/>
      <c r="Q216" s="611">
        <v>100</v>
      </c>
    </row>
    <row r="217" spans="1:17" ht="14.45" customHeight="1" x14ac:dyDescent="0.2">
      <c r="A217" s="592" t="s">
        <v>1756</v>
      </c>
      <c r="B217" s="593" t="s">
        <v>1662</v>
      </c>
      <c r="C217" s="593" t="s">
        <v>1638</v>
      </c>
      <c r="D217" s="593" t="s">
        <v>1672</v>
      </c>
      <c r="E217" s="593" t="s">
        <v>1673</v>
      </c>
      <c r="F217" s="610">
        <v>149</v>
      </c>
      <c r="G217" s="610">
        <v>20413</v>
      </c>
      <c r="H217" s="610">
        <v>1.0492957746478873</v>
      </c>
      <c r="I217" s="610">
        <v>137</v>
      </c>
      <c r="J217" s="610">
        <v>142</v>
      </c>
      <c r="K217" s="610">
        <v>19454</v>
      </c>
      <c r="L217" s="610">
        <v>1</v>
      </c>
      <c r="M217" s="610">
        <v>137</v>
      </c>
      <c r="N217" s="610">
        <v>122</v>
      </c>
      <c r="O217" s="610">
        <v>16836</v>
      </c>
      <c r="P217" s="598">
        <v>0.86542613344299368</v>
      </c>
      <c r="Q217" s="611">
        <v>138</v>
      </c>
    </row>
    <row r="218" spans="1:17" ht="14.45" customHeight="1" x14ac:dyDescent="0.2">
      <c r="A218" s="592" t="s">
        <v>1756</v>
      </c>
      <c r="B218" s="593" t="s">
        <v>1662</v>
      </c>
      <c r="C218" s="593" t="s">
        <v>1638</v>
      </c>
      <c r="D218" s="593" t="s">
        <v>1674</v>
      </c>
      <c r="E218" s="593" t="s">
        <v>1673</v>
      </c>
      <c r="F218" s="610">
        <v>6</v>
      </c>
      <c r="G218" s="610">
        <v>1098</v>
      </c>
      <c r="H218" s="610">
        <v>5.9673913043478262</v>
      </c>
      <c r="I218" s="610">
        <v>183</v>
      </c>
      <c r="J218" s="610">
        <v>1</v>
      </c>
      <c r="K218" s="610">
        <v>184</v>
      </c>
      <c r="L218" s="610">
        <v>1</v>
      </c>
      <c r="M218" s="610">
        <v>184</v>
      </c>
      <c r="N218" s="610">
        <v>2</v>
      </c>
      <c r="O218" s="610">
        <v>370</v>
      </c>
      <c r="P218" s="598">
        <v>2.0108695652173911</v>
      </c>
      <c r="Q218" s="611">
        <v>185</v>
      </c>
    </row>
    <row r="219" spans="1:17" ht="14.45" customHeight="1" x14ac:dyDescent="0.2">
      <c r="A219" s="592" t="s">
        <v>1756</v>
      </c>
      <c r="B219" s="593" t="s">
        <v>1662</v>
      </c>
      <c r="C219" s="593" t="s">
        <v>1638</v>
      </c>
      <c r="D219" s="593" t="s">
        <v>1677</v>
      </c>
      <c r="E219" s="593" t="s">
        <v>1678</v>
      </c>
      <c r="F219" s="610">
        <v>1</v>
      </c>
      <c r="G219" s="610">
        <v>639</v>
      </c>
      <c r="H219" s="610"/>
      <c r="I219" s="610">
        <v>639</v>
      </c>
      <c r="J219" s="610"/>
      <c r="K219" s="610"/>
      <c r="L219" s="610"/>
      <c r="M219" s="610"/>
      <c r="N219" s="610"/>
      <c r="O219" s="610"/>
      <c r="P219" s="598"/>
      <c r="Q219" s="611"/>
    </row>
    <row r="220" spans="1:17" ht="14.45" customHeight="1" x14ac:dyDescent="0.2">
      <c r="A220" s="592" t="s">
        <v>1756</v>
      </c>
      <c r="B220" s="593" t="s">
        <v>1662</v>
      </c>
      <c r="C220" s="593" t="s">
        <v>1638</v>
      </c>
      <c r="D220" s="593" t="s">
        <v>1679</v>
      </c>
      <c r="E220" s="593" t="s">
        <v>1680</v>
      </c>
      <c r="F220" s="610">
        <v>2</v>
      </c>
      <c r="G220" s="610">
        <v>1216</v>
      </c>
      <c r="H220" s="610"/>
      <c r="I220" s="610">
        <v>608</v>
      </c>
      <c r="J220" s="610"/>
      <c r="K220" s="610"/>
      <c r="L220" s="610"/>
      <c r="M220" s="610"/>
      <c r="N220" s="610">
        <v>1</v>
      </c>
      <c r="O220" s="610">
        <v>614</v>
      </c>
      <c r="P220" s="598"/>
      <c r="Q220" s="611">
        <v>614</v>
      </c>
    </row>
    <row r="221" spans="1:17" ht="14.45" customHeight="1" x14ac:dyDescent="0.2">
      <c r="A221" s="592" t="s">
        <v>1756</v>
      </c>
      <c r="B221" s="593" t="s">
        <v>1662</v>
      </c>
      <c r="C221" s="593" t="s">
        <v>1638</v>
      </c>
      <c r="D221" s="593" t="s">
        <v>1681</v>
      </c>
      <c r="E221" s="593" t="s">
        <v>1682</v>
      </c>
      <c r="F221" s="610">
        <v>26</v>
      </c>
      <c r="G221" s="610">
        <v>4498</v>
      </c>
      <c r="H221" s="610">
        <v>1.292528735632184</v>
      </c>
      <c r="I221" s="610">
        <v>173</v>
      </c>
      <c r="J221" s="610">
        <v>20</v>
      </c>
      <c r="K221" s="610">
        <v>3480</v>
      </c>
      <c r="L221" s="610">
        <v>1</v>
      </c>
      <c r="M221" s="610">
        <v>174</v>
      </c>
      <c r="N221" s="610">
        <v>32</v>
      </c>
      <c r="O221" s="610">
        <v>5600</v>
      </c>
      <c r="P221" s="598">
        <v>1.6091954022988506</v>
      </c>
      <c r="Q221" s="611">
        <v>175</v>
      </c>
    </row>
    <row r="222" spans="1:17" ht="14.45" customHeight="1" x14ac:dyDescent="0.2">
      <c r="A222" s="592" t="s">
        <v>1756</v>
      </c>
      <c r="B222" s="593" t="s">
        <v>1662</v>
      </c>
      <c r="C222" s="593" t="s">
        <v>1638</v>
      </c>
      <c r="D222" s="593" t="s">
        <v>1641</v>
      </c>
      <c r="E222" s="593" t="s">
        <v>1642</v>
      </c>
      <c r="F222" s="610"/>
      <c r="G222" s="610"/>
      <c r="H222" s="610"/>
      <c r="I222" s="610"/>
      <c r="J222" s="610"/>
      <c r="K222" s="610"/>
      <c r="L222" s="610"/>
      <c r="M222" s="610"/>
      <c r="N222" s="610">
        <v>1</v>
      </c>
      <c r="O222" s="610">
        <v>348</v>
      </c>
      <c r="P222" s="598"/>
      <c r="Q222" s="611">
        <v>348</v>
      </c>
    </row>
    <row r="223" spans="1:17" ht="14.45" customHeight="1" x14ac:dyDescent="0.2">
      <c r="A223" s="592" t="s">
        <v>1756</v>
      </c>
      <c r="B223" s="593" t="s">
        <v>1662</v>
      </c>
      <c r="C223" s="593" t="s">
        <v>1638</v>
      </c>
      <c r="D223" s="593" t="s">
        <v>1683</v>
      </c>
      <c r="E223" s="593" t="s">
        <v>1684</v>
      </c>
      <c r="F223" s="610">
        <v>345</v>
      </c>
      <c r="G223" s="610">
        <v>5865</v>
      </c>
      <c r="H223" s="610">
        <v>1.0952380952380953</v>
      </c>
      <c r="I223" s="610">
        <v>17</v>
      </c>
      <c r="J223" s="610">
        <v>315</v>
      </c>
      <c r="K223" s="610">
        <v>5355</v>
      </c>
      <c r="L223" s="610">
        <v>1</v>
      </c>
      <c r="M223" s="610">
        <v>17</v>
      </c>
      <c r="N223" s="610">
        <v>256</v>
      </c>
      <c r="O223" s="610">
        <v>4352</v>
      </c>
      <c r="P223" s="598">
        <v>0.8126984126984127</v>
      </c>
      <c r="Q223" s="611">
        <v>17</v>
      </c>
    </row>
    <row r="224" spans="1:17" ht="14.45" customHeight="1" x14ac:dyDescent="0.2">
      <c r="A224" s="592" t="s">
        <v>1756</v>
      </c>
      <c r="B224" s="593" t="s">
        <v>1662</v>
      </c>
      <c r="C224" s="593" t="s">
        <v>1638</v>
      </c>
      <c r="D224" s="593" t="s">
        <v>1685</v>
      </c>
      <c r="E224" s="593" t="s">
        <v>1686</v>
      </c>
      <c r="F224" s="610">
        <v>28</v>
      </c>
      <c r="G224" s="610">
        <v>7672</v>
      </c>
      <c r="H224" s="610">
        <v>0.7</v>
      </c>
      <c r="I224" s="610">
        <v>274</v>
      </c>
      <c r="J224" s="610">
        <v>40</v>
      </c>
      <c r="K224" s="610">
        <v>10960</v>
      </c>
      <c r="L224" s="610">
        <v>1</v>
      </c>
      <c r="M224" s="610">
        <v>274</v>
      </c>
      <c r="N224" s="610">
        <v>42</v>
      </c>
      <c r="O224" s="610">
        <v>11634</v>
      </c>
      <c r="P224" s="598">
        <v>1.0614963503649635</v>
      </c>
      <c r="Q224" s="611">
        <v>277</v>
      </c>
    </row>
    <row r="225" spans="1:17" ht="14.45" customHeight="1" x14ac:dyDescent="0.2">
      <c r="A225" s="592" t="s">
        <v>1756</v>
      </c>
      <c r="B225" s="593" t="s">
        <v>1662</v>
      </c>
      <c r="C225" s="593" t="s">
        <v>1638</v>
      </c>
      <c r="D225" s="593" t="s">
        <v>1687</v>
      </c>
      <c r="E225" s="593" t="s">
        <v>1688</v>
      </c>
      <c r="F225" s="610">
        <v>76</v>
      </c>
      <c r="G225" s="610">
        <v>10792</v>
      </c>
      <c r="H225" s="610">
        <v>1.4099817089103737</v>
      </c>
      <c r="I225" s="610">
        <v>142</v>
      </c>
      <c r="J225" s="610">
        <v>54</v>
      </c>
      <c r="K225" s="610">
        <v>7654</v>
      </c>
      <c r="L225" s="610">
        <v>1</v>
      </c>
      <c r="M225" s="610">
        <v>141.74074074074073</v>
      </c>
      <c r="N225" s="610">
        <v>58</v>
      </c>
      <c r="O225" s="610">
        <v>8178</v>
      </c>
      <c r="P225" s="598">
        <v>1.0684609354585837</v>
      </c>
      <c r="Q225" s="611">
        <v>141</v>
      </c>
    </row>
    <row r="226" spans="1:17" ht="14.45" customHeight="1" x14ac:dyDescent="0.2">
      <c r="A226" s="592" t="s">
        <v>1756</v>
      </c>
      <c r="B226" s="593" t="s">
        <v>1662</v>
      </c>
      <c r="C226" s="593" t="s">
        <v>1638</v>
      </c>
      <c r="D226" s="593" t="s">
        <v>1689</v>
      </c>
      <c r="E226" s="593" t="s">
        <v>1688</v>
      </c>
      <c r="F226" s="610">
        <v>147</v>
      </c>
      <c r="G226" s="610">
        <v>11466</v>
      </c>
      <c r="H226" s="610">
        <v>1.0933536759797844</v>
      </c>
      <c r="I226" s="610">
        <v>78</v>
      </c>
      <c r="J226" s="610">
        <v>134</v>
      </c>
      <c r="K226" s="610">
        <v>10487</v>
      </c>
      <c r="L226" s="610">
        <v>1</v>
      </c>
      <c r="M226" s="610">
        <v>78.261194029850742</v>
      </c>
      <c r="N226" s="610">
        <v>118</v>
      </c>
      <c r="O226" s="610">
        <v>9322</v>
      </c>
      <c r="P226" s="598">
        <v>0.88891007914560882</v>
      </c>
      <c r="Q226" s="611">
        <v>79</v>
      </c>
    </row>
    <row r="227" spans="1:17" ht="14.45" customHeight="1" x14ac:dyDescent="0.2">
      <c r="A227" s="592" t="s">
        <v>1756</v>
      </c>
      <c r="B227" s="593" t="s">
        <v>1662</v>
      </c>
      <c r="C227" s="593" t="s">
        <v>1638</v>
      </c>
      <c r="D227" s="593" t="s">
        <v>1690</v>
      </c>
      <c r="E227" s="593" t="s">
        <v>1691</v>
      </c>
      <c r="F227" s="610">
        <v>77</v>
      </c>
      <c r="G227" s="610">
        <v>24178</v>
      </c>
      <c r="H227" s="610">
        <v>1.4259259259259258</v>
      </c>
      <c r="I227" s="610">
        <v>314</v>
      </c>
      <c r="J227" s="610">
        <v>54</v>
      </c>
      <c r="K227" s="610">
        <v>16956</v>
      </c>
      <c r="L227" s="610">
        <v>1</v>
      </c>
      <c r="M227" s="610">
        <v>314</v>
      </c>
      <c r="N227" s="610">
        <v>58</v>
      </c>
      <c r="O227" s="610">
        <v>18328</v>
      </c>
      <c r="P227" s="598">
        <v>1.0809153102146734</v>
      </c>
      <c r="Q227" s="611">
        <v>316</v>
      </c>
    </row>
    <row r="228" spans="1:17" ht="14.45" customHeight="1" x14ac:dyDescent="0.2">
      <c r="A228" s="592" t="s">
        <v>1756</v>
      </c>
      <c r="B228" s="593" t="s">
        <v>1662</v>
      </c>
      <c r="C228" s="593" t="s">
        <v>1638</v>
      </c>
      <c r="D228" s="593" t="s">
        <v>1692</v>
      </c>
      <c r="E228" s="593" t="s">
        <v>1693</v>
      </c>
      <c r="F228" s="610">
        <v>241</v>
      </c>
      <c r="G228" s="610">
        <v>39283</v>
      </c>
      <c r="H228" s="610">
        <v>1.4949575674544278</v>
      </c>
      <c r="I228" s="610">
        <v>163</v>
      </c>
      <c r="J228" s="610">
        <v>161</v>
      </c>
      <c r="K228" s="610">
        <v>26277</v>
      </c>
      <c r="L228" s="610">
        <v>1</v>
      </c>
      <c r="M228" s="610">
        <v>163.2111801242236</v>
      </c>
      <c r="N228" s="610">
        <v>108</v>
      </c>
      <c r="O228" s="610">
        <v>17820</v>
      </c>
      <c r="P228" s="598">
        <v>0.67815960726110291</v>
      </c>
      <c r="Q228" s="611">
        <v>165</v>
      </c>
    </row>
    <row r="229" spans="1:17" ht="14.45" customHeight="1" x14ac:dyDescent="0.2">
      <c r="A229" s="592" t="s">
        <v>1756</v>
      </c>
      <c r="B229" s="593" t="s">
        <v>1662</v>
      </c>
      <c r="C229" s="593" t="s">
        <v>1638</v>
      </c>
      <c r="D229" s="593" t="s">
        <v>1694</v>
      </c>
      <c r="E229" s="593" t="s">
        <v>1664</v>
      </c>
      <c r="F229" s="610">
        <v>212</v>
      </c>
      <c r="G229" s="610">
        <v>15264</v>
      </c>
      <c r="H229" s="610">
        <v>1.1179960448253132</v>
      </c>
      <c r="I229" s="610">
        <v>72</v>
      </c>
      <c r="J229" s="610">
        <v>189</v>
      </c>
      <c r="K229" s="610">
        <v>13653</v>
      </c>
      <c r="L229" s="610">
        <v>1</v>
      </c>
      <c r="M229" s="610">
        <v>72.238095238095241</v>
      </c>
      <c r="N229" s="610">
        <v>157</v>
      </c>
      <c r="O229" s="610">
        <v>11618</v>
      </c>
      <c r="P229" s="598">
        <v>0.85094850948509482</v>
      </c>
      <c r="Q229" s="611">
        <v>74</v>
      </c>
    </row>
    <row r="230" spans="1:17" ht="14.45" customHeight="1" x14ac:dyDescent="0.2">
      <c r="A230" s="592" t="s">
        <v>1756</v>
      </c>
      <c r="B230" s="593" t="s">
        <v>1662</v>
      </c>
      <c r="C230" s="593" t="s">
        <v>1638</v>
      </c>
      <c r="D230" s="593" t="s">
        <v>1697</v>
      </c>
      <c r="E230" s="593" t="s">
        <v>1698</v>
      </c>
      <c r="F230" s="610">
        <v>2</v>
      </c>
      <c r="G230" s="610">
        <v>460</v>
      </c>
      <c r="H230" s="610"/>
      <c r="I230" s="610">
        <v>230</v>
      </c>
      <c r="J230" s="610"/>
      <c r="K230" s="610"/>
      <c r="L230" s="610"/>
      <c r="M230" s="610"/>
      <c r="N230" s="610">
        <v>2</v>
      </c>
      <c r="O230" s="610">
        <v>466</v>
      </c>
      <c r="P230" s="598"/>
      <c r="Q230" s="611">
        <v>233</v>
      </c>
    </row>
    <row r="231" spans="1:17" ht="14.45" customHeight="1" x14ac:dyDescent="0.2">
      <c r="A231" s="592" t="s">
        <v>1756</v>
      </c>
      <c r="B231" s="593" t="s">
        <v>1662</v>
      </c>
      <c r="C231" s="593" t="s">
        <v>1638</v>
      </c>
      <c r="D231" s="593" t="s">
        <v>1699</v>
      </c>
      <c r="E231" s="593" t="s">
        <v>1700</v>
      </c>
      <c r="F231" s="610">
        <v>23</v>
      </c>
      <c r="G231" s="610">
        <v>27853</v>
      </c>
      <c r="H231" s="610">
        <v>3.8301705170517053</v>
      </c>
      <c r="I231" s="610">
        <v>1211</v>
      </c>
      <c r="J231" s="610">
        <v>6</v>
      </c>
      <c r="K231" s="610">
        <v>7272</v>
      </c>
      <c r="L231" s="610">
        <v>1</v>
      </c>
      <c r="M231" s="610">
        <v>1212</v>
      </c>
      <c r="N231" s="610">
        <v>8</v>
      </c>
      <c r="O231" s="610">
        <v>9728</v>
      </c>
      <c r="P231" s="598">
        <v>1.3377337733773378</v>
      </c>
      <c r="Q231" s="611">
        <v>1216</v>
      </c>
    </row>
    <row r="232" spans="1:17" ht="14.45" customHeight="1" x14ac:dyDescent="0.2">
      <c r="A232" s="592" t="s">
        <v>1756</v>
      </c>
      <c r="B232" s="593" t="s">
        <v>1662</v>
      </c>
      <c r="C232" s="593" t="s">
        <v>1638</v>
      </c>
      <c r="D232" s="593" t="s">
        <v>1701</v>
      </c>
      <c r="E232" s="593" t="s">
        <v>1702</v>
      </c>
      <c r="F232" s="610">
        <v>50</v>
      </c>
      <c r="G232" s="610">
        <v>5700</v>
      </c>
      <c r="H232" s="610">
        <v>0.78674948240165632</v>
      </c>
      <c r="I232" s="610">
        <v>114</v>
      </c>
      <c r="J232" s="610">
        <v>63</v>
      </c>
      <c r="K232" s="610">
        <v>7245</v>
      </c>
      <c r="L232" s="610">
        <v>1</v>
      </c>
      <c r="M232" s="610">
        <v>115</v>
      </c>
      <c r="N232" s="610">
        <v>59</v>
      </c>
      <c r="O232" s="610">
        <v>6844</v>
      </c>
      <c r="P232" s="598">
        <v>0.94465148378191854</v>
      </c>
      <c r="Q232" s="611">
        <v>116</v>
      </c>
    </row>
    <row r="233" spans="1:17" ht="14.45" customHeight="1" x14ac:dyDescent="0.2">
      <c r="A233" s="592" t="s">
        <v>1756</v>
      </c>
      <c r="B233" s="593" t="s">
        <v>1662</v>
      </c>
      <c r="C233" s="593" t="s">
        <v>1638</v>
      </c>
      <c r="D233" s="593" t="s">
        <v>1703</v>
      </c>
      <c r="E233" s="593" t="s">
        <v>1704</v>
      </c>
      <c r="F233" s="610">
        <v>1</v>
      </c>
      <c r="G233" s="610">
        <v>347</v>
      </c>
      <c r="H233" s="610"/>
      <c r="I233" s="610">
        <v>347</v>
      </c>
      <c r="J233" s="610"/>
      <c r="K233" s="610"/>
      <c r="L233" s="610"/>
      <c r="M233" s="610"/>
      <c r="N233" s="610"/>
      <c r="O233" s="610"/>
      <c r="P233" s="598"/>
      <c r="Q233" s="611"/>
    </row>
    <row r="234" spans="1:17" ht="14.45" customHeight="1" x14ac:dyDescent="0.2">
      <c r="A234" s="592" t="s">
        <v>1756</v>
      </c>
      <c r="B234" s="593" t="s">
        <v>1662</v>
      </c>
      <c r="C234" s="593" t="s">
        <v>1638</v>
      </c>
      <c r="D234" s="593" t="s">
        <v>1707</v>
      </c>
      <c r="E234" s="593" t="s">
        <v>1708</v>
      </c>
      <c r="F234" s="610">
        <v>26</v>
      </c>
      <c r="G234" s="610">
        <v>3900</v>
      </c>
      <c r="H234" s="610">
        <v>0.58699578567128241</v>
      </c>
      <c r="I234" s="610">
        <v>150</v>
      </c>
      <c r="J234" s="610">
        <v>44</v>
      </c>
      <c r="K234" s="610">
        <v>6644</v>
      </c>
      <c r="L234" s="610">
        <v>1</v>
      </c>
      <c r="M234" s="610">
        <v>151</v>
      </c>
      <c r="N234" s="610">
        <v>21</v>
      </c>
      <c r="O234" s="610">
        <v>3192</v>
      </c>
      <c r="P234" s="598">
        <v>0.48043347381095725</v>
      </c>
      <c r="Q234" s="611">
        <v>152</v>
      </c>
    </row>
    <row r="235" spans="1:17" ht="14.45" customHeight="1" x14ac:dyDescent="0.2">
      <c r="A235" s="592" t="s">
        <v>1756</v>
      </c>
      <c r="B235" s="593" t="s">
        <v>1662</v>
      </c>
      <c r="C235" s="593" t="s">
        <v>1638</v>
      </c>
      <c r="D235" s="593" t="s">
        <v>1709</v>
      </c>
      <c r="E235" s="593" t="s">
        <v>1710</v>
      </c>
      <c r="F235" s="610">
        <v>2</v>
      </c>
      <c r="G235" s="610">
        <v>2130</v>
      </c>
      <c r="H235" s="610">
        <v>1.9962511715089035</v>
      </c>
      <c r="I235" s="610">
        <v>1065</v>
      </c>
      <c r="J235" s="610">
        <v>1</v>
      </c>
      <c r="K235" s="610">
        <v>1067</v>
      </c>
      <c r="L235" s="610">
        <v>1</v>
      </c>
      <c r="M235" s="610">
        <v>1067</v>
      </c>
      <c r="N235" s="610">
        <v>2</v>
      </c>
      <c r="O235" s="610">
        <v>2150</v>
      </c>
      <c r="P235" s="598">
        <v>2.0149953139643859</v>
      </c>
      <c r="Q235" s="611">
        <v>1075</v>
      </c>
    </row>
    <row r="236" spans="1:17" ht="14.45" customHeight="1" x14ac:dyDescent="0.2">
      <c r="A236" s="592" t="s">
        <v>1756</v>
      </c>
      <c r="B236" s="593" t="s">
        <v>1662</v>
      </c>
      <c r="C236" s="593" t="s">
        <v>1638</v>
      </c>
      <c r="D236" s="593" t="s">
        <v>1711</v>
      </c>
      <c r="E236" s="593" t="s">
        <v>1712</v>
      </c>
      <c r="F236" s="610">
        <v>1</v>
      </c>
      <c r="G236" s="610">
        <v>302</v>
      </c>
      <c r="H236" s="610"/>
      <c r="I236" s="610">
        <v>302</v>
      </c>
      <c r="J236" s="610"/>
      <c r="K236" s="610"/>
      <c r="L236" s="610"/>
      <c r="M236" s="610"/>
      <c r="N236" s="610"/>
      <c r="O236" s="610"/>
      <c r="P236" s="598"/>
      <c r="Q236" s="611"/>
    </row>
    <row r="237" spans="1:17" ht="14.45" customHeight="1" x14ac:dyDescent="0.2">
      <c r="A237" s="592" t="s">
        <v>1757</v>
      </c>
      <c r="B237" s="593" t="s">
        <v>1662</v>
      </c>
      <c r="C237" s="593" t="s">
        <v>1638</v>
      </c>
      <c r="D237" s="593" t="s">
        <v>1663</v>
      </c>
      <c r="E237" s="593" t="s">
        <v>1664</v>
      </c>
      <c r="F237" s="610">
        <v>288</v>
      </c>
      <c r="G237" s="610">
        <v>60768</v>
      </c>
      <c r="H237" s="610">
        <v>1.0940515627250469</v>
      </c>
      <c r="I237" s="610">
        <v>211</v>
      </c>
      <c r="J237" s="610">
        <v>262</v>
      </c>
      <c r="K237" s="610">
        <v>55544</v>
      </c>
      <c r="L237" s="610">
        <v>1</v>
      </c>
      <c r="M237" s="610">
        <v>212</v>
      </c>
      <c r="N237" s="610">
        <v>254</v>
      </c>
      <c r="O237" s="610">
        <v>54102</v>
      </c>
      <c r="P237" s="598">
        <v>0.97403860002880605</v>
      </c>
      <c r="Q237" s="611">
        <v>213</v>
      </c>
    </row>
    <row r="238" spans="1:17" ht="14.45" customHeight="1" x14ac:dyDescent="0.2">
      <c r="A238" s="592" t="s">
        <v>1757</v>
      </c>
      <c r="B238" s="593" t="s">
        <v>1662</v>
      </c>
      <c r="C238" s="593" t="s">
        <v>1638</v>
      </c>
      <c r="D238" s="593" t="s">
        <v>1665</v>
      </c>
      <c r="E238" s="593" t="s">
        <v>1664</v>
      </c>
      <c r="F238" s="610">
        <v>3</v>
      </c>
      <c r="G238" s="610">
        <v>261</v>
      </c>
      <c r="H238" s="610">
        <v>3</v>
      </c>
      <c r="I238" s="610">
        <v>87</v>
      </c>
      <c r="J238" s="610">
        <v>1</v>
      </c>
      <c r="K238" s="610">
        <v>87</v>
      </c>
      <c r="L238" s="610">
        <v>1</v>
      </c>
      <c r="M238" s="610">
        <v>87</v>
      </c>
      <c r="N238" s="610">
        <v>2</v>
      </c>
      <c r="O238" s="610">
        <v>176</v>
      </c>
      <c r="P238" s="598">
        <v>2.0229885057471266</v>
      </c>
      <c r="Q238" s="611">
        <v>88</v>
      </c>
    </row>
    <row r="239" spans="1:17" ht="14.45" customHeight="1" x14ac:dyDescent="0.2">
      <c r="A239" s="592" t="s">
        <v>1757</v>
      </c>
      <c r="B239" s="593" t="s">
        <v>1662</v>
      </c>
      <c r="C239" s="593" t="s">
        <v>1638</v>
      </c>
      <c r="D239" s="593" t="s">
        <v>1666</v>
      </c>
      <c r="E239" s="593" t="s">
        <v>1667</v>
      </c>
      <c r="F239" s="610">
        <v>1024</v>
      </c>
      <c r="G239" s="610">
        <v>308224</v>
      </c>
      <c r="H239" s="610">
        <v>0.79922417503772814</v>
      </c>
      <c r="I239" s="610">
        <v>301</v>
      </c>
      <c r="J239" s="610">
        <v>1277</v>
      </c>
      <c r="K239" s="610">
        <v>385654</v>
      </c>
      <c r="L239" s="610">
        <v>1</v>
      </c>
      <c r="M239" s="610">
        <v>302</v>
      </c>
      <c r="N239" s="610">
        <v>1035</v>
      </c>
      <c r="O239" s="610">
        <v>313605</v>
      </c>
      <c r="P239" s="598">
        <v>0.81317709656842663</v>
      </c>
      <c r="Q239" s="611">
        <v>303</v>
      </c>
    </row>
    <row r="240" spans="1:17" ht="14.45" customHeight="1" x14ac:dyDescent="0.2">
      <c r="A240" s="592" t="s">
        <v>1757</v>
      </c>
      <c r="B240" s="593" t="s">
        <v>1662</v>
      </c>
      <c r="C240" s="593" t="s">
        <v>1638</v>
      </c>
      <c r="D240" s="593" t="s">
        <v>1668</v>
      </c>
      <c r="E240" s="593" t="s">
        <v>1669</v>
      </c>
      <c r="F240" s="610">
        <v>12</v>
      </c>
      <c r="G240" s="610">
        <v>1188</v>
      </c>
      <c r="H240" s="610">
        <v>1.9899497487437185</v>
      </c>
      <c r="I240" s="610">
        <v>99</v>
      </c>
      <c r="J240" s="610">
        <v>6</v>
      </c>
      <c r="K240" s="610">
        <v>597</v>
      </c>
      <c r="L240" s="610">
        <v>1</v>
      </c>
      <c r="M240" s="610">
        <v>99.5</v>
      </c>
      <c r="N240" s="610">
        <v>12</v>
      </c>
      <c r="O240" s="610">
        <v>1200</v>
      </c>
      <c r="P240" s="598">
        <v>2.0100502512562812</v>
      </c>
      <c r="Q240" s="611">
        <v>100</v>
      </c>
    </row>
    <row r="241" spans="1:17" ht="14.45" customHeight="1" x14ac:dyDescent="0.2">
      <c r="A241" s="592" t="s">
        <v>1757</v>
      </c>
      <c r="B241" s="593" t="s">
        <v>1662</v>
      </c>
      <c r="C241" s="593" t="s">
        <v>1638</v>
      </c>
      <c r="D241" s="593" t="s">
        <v>1670</v>
      </c>
      <c r="E241" s="593" t="s">
        <v>1671</v>
      </c>
      <c r="F241" s="610"/>
      <c r="G241" s="610"/>
      <c r="H241" s="610"/>
      <c r="I241" s="610"/>
      <c r="J241" s="610"/>
      <c r="K241" s="610"/>
      <c r="L241" s="610"/>
      <c r="M241" s="610"/>
      <c r="N241" s="610">
        <v>1</v>
      </c>
      <c r="O241" s="610">
        <v>235</v>
      </c>
      <c r="P241" s="598"/>
      <c r="Q241" s="611">
        <v>235</v>
      </c>
    </row>
    <row r="242" spans="1:17" ht="14.45" customHeight="1" x14ac:dyDescent="0.2">
      <c r="A242" s="592" t="s">
        <v>1757</v>
      </c>
      <c r="B242" s="593" t="s">
        <v>1662</v>
      </c>
      <c r="C242" s="593" t="s">
        <v>1638</v>
      </c>
      <c r="D242" s="593" t="s">
        <v>1672</v>
      </c>
      <c r="E242" s="593" t="s">
        <v>1673</v>
      </c>
      <c r="F242" s="610">
        <v>805</v>
      </c>
      <c r="G242" s="610">
        <v>110285</v>
      </c>
      <c r="H242" s="610">
        <v>0.95833333333333337</v>
      </c>
      <c r="I242" s="610">
        <v>137</v>
      </c>
      <c r="J242" s="610">
        <v>840</v>
      </c>
      <c r="K242" s="610">
        <v>115080</v>
      </c>
      <c r="L242" s="610">
        <v>1</v>
      </c>
      <c r="M242" s="610">
        <v>137</v>
      </c>
      <c r="N242" s="610">
        <v>872</v>
      </c>
      <c r="O242" s="610">
        <v>120336</v>
      </c>
      <c r="P242" s="598">
        <v>1.0456725755995828</v>
      </c>
      <c r="Q242" s="611">
        <v>138</v>
      </c>
    </row>
    <row r="243" spans="1:17" ht="14.45" customHeight="1" x14ac:dyDescent="0.2">
      <c r="A243" s="592" t="s">
        <v>1757</v>
      </c>
      <c r="B243" s="593" t="s">
        <v>1662</v>
      </c>
      <c r="C243" s="593" t="s">
        <v>1638</v>
      </c>
      <c r="D243" s="593" t="s">
        <v>1674</v>
      </c>
      <c r="E243" s="593" t="s">
        <v>1673</v>
      </c>
      <c r="F243" s="610">
        <v>1</v>
      </c>
      <c r="G243" s="610">
        <v>183</v>
      </c>
      <c r="H243" s="610">
        <v>0.99456521739130432</v>
      </c>
      <c r="I243" s="610">
        <v>183</v>
      </c>
      <c r="J243" s="610">
        <v>1</v>
      </c>
      <c r="K243" s="610">
        <v>184</v>
      </c>
      <c r="L243" s="610">
        <v>1</v>
      </c>
      <c r="M243" s="610">
        <v>184</v>
      </c>
      <c r="N243" s="610">
        <v>3</v>
      </c>
      <c r="O243" s="610">
        <v>555</v>
      </c>
      <c r="P243" s="598">
        <v>3.0163043478260869</v>
      </c>
      <c r="Q243" s="611">
        <v>185</v>
      </c>
    </row>
    <row r="244" spans="1:17" ht="14.45" customHeight="1" x14ac:dyDescent="0.2">
      <c r="A244" s="592" t="s">
        <v>1757</v>
      </c>
      <c r="B244" s="593" t="s">
        <v>1662</v>
      </c>
      <c r="C244" s="593" t="s">
        <v>1638</v>
      </c>
      <c r="D244" s="593" t="s">
        <v>1677</v>
      </c>
      <c r="E244" s="593" t="s">
        <v>1678</v>
      </c>
      <c r="F244" s="610">
        <v>4</v>
      </c>
      <c r="G244" s="610">
        <v>2556</v>
      </c>
      <c r="H244" s="610">
        <v>1.33125</v>
      </c>
      <c r="I244" s="610">
        <v>639</v>
      </c>
      <c r="J244" s="610">
        <v>3</v>
      </c>
      <c r="K244" s="610">
        <v>1920</v>
      </c>
      <c r="L244" s="610">
        <v>1</v>
      </c>
      <c r="M244" s="610">
        <v>640</v>
      </c>
      <c r="N244" s="610">
        <v>3</v>
      </c>
      <c r="O244" s="610">
        <v>1935</v>
      </c>
      <c r="P244" s="598">
        <v>1.0078125</v>
      </c>
      <c r="Q244" s="611">
        <v>645</v>
      </c>
    </row>
    <row r="245" spans="1:17" ht="14.45" customHeight="1" x14ac:dyDescent="0.2">
      <c r="A245" s="592" t="s">
        <v>1757</v>
      </c>
      <c r="B245" s="593" t="s">
        <v>1662</v>
      </c>
      <c r="C245" s="593" t="s">
        <v>1638</v>
      </c>
      <c r="D245" s="593" t="s">
        <v>1679</v>
      </c>
      <c r="E245" s="593" t="s">
        <v>1680</v>
      </c>
      <c r="F245" s="610"/>
      <c r="G245" s="610"/>
      <c r="H245" s="610"/>
      <c r="I245" s="610"/>
      <c r="J245" s="610">
        <v>1</v>
      </c>
      <c r="K245" s="610">
        <v>609</v>
      </c>
      <c r="L245" s="610">
        <v>1</v>
      </c>
      <c r="M245" s="610">
        <v>609</v>
      </c>
      <c r="N245" s="610"/>
      <c r="O245" s="610"/>
      <c r="P245" s="598"/>
      <c r="Q245" s="611"/>
    </row>
    <row r="246" spans="1:17" ht="14.45" customHeight="1" x14ac:dyDescent="0.2">
      <c r="A246" s="592" t="s">
        <v>1757</v>
      </c>
      <c r="B246" s="593" t="s">
        <v>1662</v>
      </c>
      <c r="C246" s="593" t="s">
        <v>1638</v>
      </c>
      <c r="D246" s="593" t="s">
        <v>1681</v>
      </c>
      <c r="E246" s="593" t="s">
        <v>1682</v>
      </c>
      <c r="F246" s="610">
        <v>39</v>
      </c>
      <c r="G246" s="610">
        <v>6747</v>
      </c>
      <c r="H246" s="610">
        <v>0.80783045977011492</v>
      </c>
      <c r="I246" s="610">
        <v>173</v>
      </c>
      <c r="J246" s="610">
        <v>48</v>
      </c>
      <c r="K246" s="610">
        <v>8352</v>
      </c>
      <c r="L246" s="610">
        <v>1</v>
      </c>
      <c r="M246" s="610">
        <v>174</v>
      </c>
      <c r="N246" s="610">
        <v>42</v>
      </c>
      <c r="O246" s="610">
        <v>7350</v>
      </c>
      <c r="P246" s="598">
        <v>0.88002873563218387</v>
      </c>
      <c r="Q246" s="611">
        <v>175</v>
      </c>
    </row>
    <row r="247" spans="1:17" ht="14.45" customHeight="1" x14ac:dyDescent="0.2">
      <c r="A247" s="592" t="s">
        <v>1757</v>
      </c>
      <c r="B247" s="593" t="s">
        <v>1662</v>
      </c>
      <c r="C247" s="593" t="s">
        <v>1638</v>
      </c>
      <c r="D247" s="593" t="s">
        <v>1641</v>
      </c>
      <c r="E247" s="593" t="s">
        <v>1642</v>
      </c>
      <c r="F247" s="610">
        <v>77</v>
      </c>
      <c r="G247" s="610">
        <v>26719</v>
      </c>
      <c r="H247" s="610">
        <v>1.3050847457627119</v>
      </c>
      <c r="I247" s="610">
        <v>347</v>
      </c>
      <c r="J247" s="610">
        <v>59</v>
      </c>
      <c r="K247" s="610">
        <v>20473</v>
      </c>
      <c r="L247" s="610">
        <v>1</v>
      </c>
      <c r="M247" s="610">
        <v>347</v>
      </c>
      <c r="N247" s="610">
        <v>103</v>
      </c>
      <c r="O247" s="610">
        <v>35844</v>
      </c>
      <c r="P247" s="598">
        <v>1.7507937283251112</v>
      </c>
      <c r="Q247" s="611">
        <v>348</v>
      </c>
    </row>
    <row r="248" spans="1:17" ht="14.45" customHeight="1" x14ac:dyDescent="0.2">
      <c r="A248" s="592" t="s">
        <v>1757</v>
      </c>
      <c r="B248" s="593" t="s">
        <v>1662</v>
      </c>
      <c r="C248" s="593" t="s">
        <v>1638</v>
      </c>
      <c r="D248" s="593" t="s">
        <v>1683</v>
      </c>
      <c r="E248" s="593" t="s">
        <v>1684</v>
      </c>
      <c r="F248" s="610">
        <v>997</v>
      </c>
      <c r="G248" s="610">
        <v>16949</v>
      </c>
      <c r="H248" s="610">
        <v>1.0060544904137234</v>
      </c>
      <c r="I248" s="610">
        <v>17</v>
      </c>
      <c r="J248" s="610">
        <v>991</v>
      </c>
      <c r="K248" s="610">
        <v>16847</v>
      </c>
      <c r="L248" s="610">
        <v>1</v>
      </c>
      <c r="M248" s="610">
        <v>17</v>
      </c>
      <c r="N248" s="610">
        <v>1059</v>
      </c>
      <c r="O248" s="610">
        <v>18003</v>
      </c>
      <c r="P248" s="598">
        <v>1.0686175580221997</v>
      </c>
      <c r="Q248" s="611">
        <v>17</v>
      </c>
    </row>
    <row r="249" spans="1:17" ht="14.45" customHeight="1" x14ac:dyDescent="0.2">
      <c r="A249" s="592" t="s">
        <v>1757</v>
      </c>
      <c r="B249" s="593" t="s">
        <v>1662</v>
      </c>
      <c r="C249" s="593" t="s">
        <v>1638</v>
      </c>
      <c r="D249" s="593" t="s">
        <v>1685</v>
      </c>
      <c r="E249" s="593" t="s">
        <v>1686</v>
      </c>
      <c r="F249" s="610">
        <v>28</v>
      </c>
      <c r="G249" s="610">
        <v>7672</v>
      </c>
      <c r="H249" s="610">
        <v>0.38356164383561642</v>
      </c>
      <c r="I249" s="610">
        <v>274</v>
      </c>
      <c r="J249" s="610">
        <v>73</v>
      </c>
      <c r="K249" s="610">
        <v>20002</v>
      </c>
      <c r="L249" s="610">
        <v>1</v>
      </c>
      <c r="M249" s="610">
        <v>274</v>
      </c>
      <c r="N249" s="610">
        <v>65</v>
      </c>
      <c r="O249" s="610">
        <v>18005</v>
      </c>
      <c r="P249" s="598">
        <v>0.9001599840015998</v>
      </c>
      <c r="Q249" s="611">
        <v>277</v>
      </c>
    </row>
    <row r="250" spans="1:17" ht="14.45" customHeight="1" x14ac:dyDescent="0.2">
      <c r="A250" s="592" t="s">
        <v>1757</v>
      </c>
      <c r="B250" s="593" t="s">
        <v>1662</v>
      </c>
      <c r="C250" s="593" t="s">
        <v>1638</v>
      </c>
      <c r="D250" s="593" t="s">
        <v>1687</v>
      </c>
      <c r="E250" s="593" t="s">
        <v>1688</v>
      </c>
      <c r="F250" s="610">
        <v>85</v>
      </c>
      <c r="G250" s="610">
        <v>12070</v>
      </c>
      <c r="H250" s="610">
        <v>1.0649373566260809</v>
      </c>
      <c r="I250" s="610">
        <v>142</v>
      </c>
      <c r="J250" s="610">
        <v>80</v>
      </c>
      <c r="K250" s="610">
        <v>11334</v>
      </c>
      <c r="L250" s="610">
        <v>1</v>
      </c>
      <c r="M250" s="610">
        <v>141.67500000000001</v>
      </c>
      <c r="N250" s="610">
        <v>68</v>
      </c>
      <c r="O250" s="610">
        <v>9588</v>
      </c>
      <c r="P250" s="598">
        <v>0.84595023822128113</v>
      </c>
      <c r="Q250" s="611">
        <v>141</v>
      </c>
    </row>
    <row r="251" spans="1:17" ht="14.45" customHeight="1" x14ac:dyDescent="0.2">
      <c r="A251" s="592" t="s">
        <v>1757</v>
      </c>
      <c r="B251" s="593" t="s">
        <v>1662</v>
      </c>
      <c r="C251" s="593" t="s">
        <v>1638</v>
      </c>
      <c r="D251" s="593" t="s">
        <v>1689</v>
      </c>
      <c r="E251" s="593" t="s">
        <v>1688</v>
      </c>
      <c r="F251" s="610">
        <v>805</v>
      </c>
      <c r="G251" s="610">
        <v>62790</v>
      </c>
      <c r="H251" s="610">
        <v>0.95476317189994675</v>
      </c>
      <c r="I251" s="610">
        <v>78</v>
      </c>
      <c r="J251" s="610">
        <v>840</v>
      </c>
      <c r="K251" s="610">
        <v>65765</v>
      </c>
      <c r="L251" s="610">
        <v>1</v>
      </c>
      <c r="M251" s="610">
        <v>78.291666666666671</v>
      </c>
      <c r="N251" s="610">
        <v>872</v>
      </c>
      <c r="O251" s="610">
        <v>68888</v>
      </c>
      <c r="P251" s="598">
        <v>1.0474872652626777</v>
      </c>
      <c r="Q251" s="611">
        <v>79</v>
      </c>
    </row>
    <row r="252" spans="1:17" ht="14.45" customHeight="1" x14ac:dyDescent="0.2">
      <c r="A252" s="592" t="s">
        <v>1757</v>
      </c>
      <c r="B252" s="593" t="s">
        <v>1662</v>
      </c>
      <c r="C252" s="593" t="s">
        <v>1638</v>
      </c>
      <c r="D252" s="593" t="s">
        <v>1690</v>
      </c>
      <c r="E252" s="593" t="s">
        <v>1691</v>
      </c>
      <c r="F252" s="610">
        <v>85</v>
      </c>
      <c r="G252" s="610">
        <v>26690</v>
      </c>
      <c r="H252" s="610">
        <v>1.0625</v>
      </c>
      <c r="I252" s="610">
        <v>314</v>
      </c>
      <c r="J252" s="610">
        <v>80</v>
      </c>
      <c r="K252" s="610">
        <v>25120</v>
      </c>
      <c r="L252" s="610">
        <v>1</v>
      </c>
      <c r="M252" s="610">
        <v>314</v>
      </c>
      <c r="N252" s="610">
        <v>68</v>
      </c>
      <c r="O252" s="610">
        <v>21488</v>
      </c>
      <c r="P252" s="598">
        <v>0.85541401273885354</v>
      </c>
      <c r="Q252" s="611">
        <v>316</v>
      </c>
    </row>
    <row r="253" spans="1:17" ht="14.45" customHeight="1" x14ac:dyDescent="0.2">
      <c r="A253" s="592" t="s">
        <v>1757</v>
      </c>
      <c r="B253" s="593" t="s">
        <v>1662</v>
      </c>
      <c r="C253" s="593" t="s">
        <v>1638</v>
      </c>
      <c r="D253" s="593" t="s">
        <v>1649</v>
      </c>
      <c r="E253" s="593" t="s">
        <v>1650</v>
      </c>
      <c r="F253" s="610">
        <v>77</v>
      </c>
      <c r="G253" s="610">
        <v>25256</v>
      </c>
      <c r="H253" s="610">
        <v>1.3050847457627119</v>
      </c>
      <c r="I253" s="610">
        <v>328</v>
      </c>
      <c r="J253" s="610">
        <v>59</v>
      </c>
      <c r="K253" s="610">
        <v>19352</v>
      </c>
      <c r="L253" s="610">
        <v>1</v>
      </c>
      <c r="M253" s="610">
        <v>328</v>
      </c>
      <c r="N253" s="610">
        <v>103</v>
      </c>
      <c r="O253" s="610">
        <v>33887</v>
      </c>
      <c r="P253" s="598">
        <v>1.7510851591566763</v>
      </c>
      <c r="Q253" s="611">
        <v>329</v>
      </c>
    </row>
    <row r="254" spans="1:17" ht="14.45" customHeight="1" x14ac:dyDescent="0.2">
      <c r="A254" s="592" t="s">
        <v>1757</v>
      </c>
      <c r="B254" s="593" t="s">
        <v>1662</v>
      </c>
      <c r="C254" s="593" t="s">
        <v>1638</v>
      </c>
      <c r="D254" s="593" t="s">
        <v>1692</v>
      </c>
      <c r="E254" s="593" t="s">
        <v>1693</v>
      </c>
      <c r="F254" s="610">
        <v>828</v>
      </c>
      <c r="G254" s="610">
        <v>134964</v>
      </c>
      <c r="H254" s="610">
        <v>1.0623573306465579</v>
      </c>
      <c r="I254" s="610">
        <v>163</v>
      </c>
      <c r="J254" s="610">
        <v>778</v>
      </c>
      <c r="K254" s="610">
        <v>127042</v>
      </c>
      <c r="L254" s="610">
        <v>1</v>
      </c>
      <c r="M254" s="610">
        <v>163.29305912596402</v>
      </c>
      <c r="N254" s="610">
        <v>779</v>
      </c>
      <c r="O254" s="610">
        <v>128535</v>
      </c>
      <c r="P254" s="598">
        <v>1.0117520190173328</v>
      </c>
      <c r="Q254" s="611">
        <v>165</v>
      </c>
    </row>
    <row r="255" spans="1:17" ht="14.45" customHeight="1" x14ac:dyDescent="0.2">
      <c r="A255" s="592" t="s">
        <v>1757</v>
      </c>
      <c r="B255" s="593" t="s">
        <v>1662</v>
      </c>
      <c r="C255" s="593" t="s">
        <v>1638</v>
      </c>
      <c r="D255" s="593" t="s">
        <v>1694</v>
      </c>
      <c r="E255" s="593" t="s">
        <v>1664</v>
      </c>
      <c r="F255" s="610">
        <v>2382</v>
      </c>
      <c r="G255" s="610">
        <v>171504</v>
      </c>
      <c r="H255" s="610">
        <v>0.95619982158786798</v>
      </c>
      <c r="I255" s="610">
        <v>72</v>
      </c>
      <c r="J255" s="610">
        <v>2481</v>
      </c>
      <c r="K255" s="610">
        <v>179360</v>
      </c>
      <c r="L255" s="610">
        <v>1</v>
      </c>
      <c r="M255" s="610">
        <v>72.293430068520763</v>
      </c>
      <c r="N255" s="610">
        <v>2618</v>
      </c>
      <c r="O255" s="610">
        <v>193732</v>
      </c>
      <c r="P255" s="598">
        <v>1.0801293487957182</v>
      </c>
      <c r="Q255" s="611">
        <v>74</v>
      </c>
    </row>
    <row r="256" spans="1:17" ht="14.45" customHeight="1" x14ac:dyDescent="0.2">
      <c r="A256" s="592" t="s">
        <v>1757</v>
      </c>
      <c r="B256" s="593" t="s">
        <v>1662</v>
      </c>
      <c r="C256" s="593" t="s">
        <v>1638</v>
      </c>
      <c r="D256" s="593" t="s">
        <v>1697</v>
      </c>
      <c r="E256" s="593" t="s">
        <v>1698</v>
      </c>
      <c r="F256" s="610">
        <v>1</v>
      </c>
      <c r="G256" s="610">
        <v>230</v>
      </c>
      <c r="H256" s="610"/>
      <c r="I256" s="610">
        <v>230</v>
      </c>
      <c r="J256" s="610"/>
      <c r="K256" s="610"/>
      <c r="L256" s="610"/>
      <c r="M256" s="610"/>
      <c r="N256" s="610">
        <v>2</v>
      </c>
      <c r="O256" s="610">
        <v>466</v>
      </c>
      <c r="P256" s="598"/>
      <c r="Q256" s="611">
        <v>233</v>
      </c>
    </row>
    <row r="257" spans="1:17" ht="14.45" customHeight="1" x14ac:dyDescent="0.2">
      <c r="A257" s="592" t="s">
        <v>1757</v>
      </c>
      <c r="B257" s="593" t="s">
        <v>1662</v>
      </c>
      <c r="C257" s="593" t="s">
        <v>1638</v>
      </c>
      <c r="D257" s="593" t="s">
        <v>1699</v>
      </c>
      <c r="E257" s="593" t="s">
        <v>1700</v>
      </c>
      <c r="F257" s="610">
        <v>51</v>
      </c>
      <c r="G257" s="610">
        <v>61761</v>
      </c>
      <c r="H257" s="610">
        <v>0.90996287128712872</v>
      </c>
      <c r="I257" s="610">
        <v>1211</v>
      </c>
      <c r="J257" s="610">
        <v>56</v>
      </c>
      <c r="K257" s="610">
        <v>67872</v>
      </c>
      <c r="L257" s="610">
        <v>1</v>
      </c>
      <c r="M257" s="610">
        <v>1212</v>
      </c>
      <c r="N257" s="610">
        <v>51</v>
      </c>
      <c r="O257" s="610">
        <v>62016</v>
      </c>
      <c r="P257" s="598">
        <v>0.91371994342291374</v>
      </c>
      <c r="Q257" s="611">
        <v>1216</v>
      </c>
    </row>
    <row r="258" spans="1:17" ht="14.45" customHeight="1" x14ac:dyDescent="0.2">
      <c r="A258" s="592" t="s">
        <v>1757</v>
      </c>
      <c r="B258" s="593" t="s">
        <v>1662</v>
      </c>
      <c r="C258" s="593" t="s">
        <v>1638</v>
      </c>
      <c r="D258" s="593" t="s">
        <v>1701</v>
      </c>
      <c r="E258" s="593" t="s">
        <v>1702</v>
      </c>
      <c r="F258" s="610">
        <v>36</v>
      </c>
      <c r="G258" s="610">
        <v>4104</v>
      </c>
      <c r="H258" s="610">
        <v>0.93913043478260871</v>
      </c>
      <c r="I258" s="610">
        <v>114</v>
      </c>
      <c r="J258" s="610">
        <v>38</v>
      </c>
      <c r="K258" s="610">
        <v>4370</v>
      </c>
      <c r="L258" s="610">
        <v>1</v>
      </c>
      <c r="M258" s="610">
        <v>115</v>
      </c>
      <c r="N258" s="610">
        <v>35</v>
      </c>
      <c r="O258" s="610">
        <v>4060</v>
      </c>
      <c r="P258" s="598">
        <v>0.92906178489702518</v>
      </c>
      <c r="Q258" s="611">
        <v>116</v>
      </c>
    </row>
    <row r="259" spans="1:17" ht="14.45" customHeight="1" x14ac:dyDescent="0.2">
      <c r="A259" s="592" t="s">
        <v>1757</v>
      </c>
      <c r="B259" s="593" t="s">
        <v>1662</v>
      </c>
      <c r="C259" s="593" t="s">
        <v>1638</v>
      </c>
      <c r="D259" s="593" t="s">
        <v>1703</v>
      </c>
      <c r="E259" s="593" t="s">
        <v>1704</v>
      </c>
      <c r="F259" s="610"/>
      <c r="G259" s="610"/>
      <c r="H259" s="610"/>
      <c r="I259" s="610"/>
      <c r="J259" s="610"/>
      <c r="K259" s="610"/>
      <c r="L259" s="610"/>
      <c r="M259" s="610"/>
      <c r="N259" s="610">
        <v>1</v>
      </c>
      <c r="O259" s="610">
        <v>350</v>
      </c>
      <c r="P259" s="598"/>
      <c r="Q259" s="611">
        <v>350</v>
      </c>
    </row>
    <row r="260" spans="1:17" ht="14.45" customHeight="1" x14ac:dyDescent="0.2">
      <c r="A260" s="592" t="s">
        <v>1757</v>
      </c>
      <c r="B260" s="593" t="s">
        <v>1662</v>
      </c>
      <c r="C260" s="593" t="s">
        <v>1638</v>
      </c>
      <c r="D260" s="593" t="s">
        <v>1709</v>
      </c>
      <c r="E260" s="593" t="s">
        <v>1710</v>
      </c>
      <c r="F260" s="610">
        <v>1</v>
      </c>
      <c r="G260" s="610">
        <v>1065</v>
      </c>
      <c r="H260" s="610">
        <v>0.99812558575445176</v>
      </c>
      <c r="I260" s="610">
        <v>1065</v>
      </c>
      <c r="J260" s="610">
        <v>1</v>
      </c>
      <c r="K260" s="610">
        <v>1067</v>
      </c>
      <c r="L260" s="610">
        <v>1</v>
      </c>
      <c r="M260" s="610">
        <v>1067</v>
      </c>
      <c r="N260" s="610">
        <v>2</v>
      </c>
      <c r="O260" s="610">
        <v>2150</v>
      </c>
      <c r="P260" s="598">
        <v>2.0149953139643859</v>
      </c>
      <c r="Q260" s="611">
        <v>1075</v>
      </c>
    </row>
    <row r="261" spans="1:17" ht="14.45" customHeight="1" x14ac:dyDescent="0.2">
      <c r="A261" s="592" t="s">
        <v>1757</v>
      </c>
      <c r="B261" s="593" t="s">
        <v>1662</v>
      </c>
      <c r="C261" s="593" t="s">
        <v>1638</v>
      </c>
      <c r="D261" s="593" t="s">
        <v>1711</v>
      </c>
      <c r="E261" s="593" t="s">
        <v>1712</v>
      </c>
      <c r="F261" s="610">
        <v>1</v>
      </c>
      <c r="G261" s="610">
        <v>302</v>
      </c>
      <c r="H261" s="610">
        <v>1</v>
      </c>
      <c r="I261" s="610">
        <v>302</v>
      </c>
      <c r="J261" s="610">
        <v>1</v>
      </c>
      <c r="K261" s="610">
        <v>302</v>
      </c>
      <c r="L261" s="610">
        <v>1</v>
      </c>
      <c r="M261" s="610">
        <v>302</v>
      </c>
      <c r="N261" s="610">
        <v>1</v>
      </c>
      <c r="O261" s="610">
        <v>304</v>
      </c>
      <c r="P261" s="598">
        <v>1.0066225165562914</v>
      </c>
      <c r="Q261" s="611">
        <v>304</v>
      </c>
    </row>
    <row r="262" spans="1:17" ht="14.45" customHeight="1" x14ac:dyDescent="0.2">
      <c r="A262" s="592" t="s">
        <v>1758</v>
      </c>
      <c r="B262" s="593" t="s">
        <v>1662</v>
      </c>
      <c r="C262" s="593" t="s">
        <v>1638</v>
      </c>
      <c r="D262" s="593" t="s">
        <v>1663</v>
      </c>
      <c r="E262" s="593" t="s">
        <v>1664</v>
      </c>
      <c r="F262" s="610">
        <v>237</v>
      </c>
      <c r="G262" s="610">
        <v>50007</v>
      </c>
      <c r="H262" s="610">
        <v>0.64273045087656167</v>
      </c>
      <c r="I262" s="610">
        <v>211</v>
      </c>
      <c r="J262" s="610">
        <v>367</v>
      </c>
      <c r="K262" s="610">
        <v>77804</v>
      </c>
      <c r="L262" s="610">
        <v>1</v>
      </c>
      <c r="M262" s="610">
        <v>212</v>
      </c>
      <c r="N262" s="610">
        <v>273</v>
      </c>
      <c r="O262" s="610">
        <v>58149</v>
      </c>
      <c r="P262" s="598">
        <v>0.74737802683666654</v>
      </c>
      <c r="Q262" s="611">
        <v>213</v>
      </c>
    </row>
    <row r="263" spans="1:17" ht="14.45" customHeight="1" x14ac:dyDescent="0.2">
      <c r="A263" s="592" t="s">
        <v>1758</v>
      </c>
      <c r="B263" s="593" t="s">
        <v>1662</v>
      </c>
      <c r="C263" s="593" t="s">
        <v>1638</v>
      </c>
      <c r="D263" s="593" t="s">
        <v>1665</v>
      </c>
      <c r="E263" s="593" t="s">
        <v>1664</v>
      </c>
      <c r="F263" s="610">
        <v>2</v>
      </c>
      <c r="G263" s="610">
        <v>174</v>
      </c>
      <c r="H263" s="610">
        <v>0.22222222222222221</v>
      </c>
      <c r="I263" s="610">
        <v>87</v>
      </c>
      <c r="J263" s="610">
        <v>9</v>
      </c>
      <c r="K263" s="610">
        <v>783</v>
      </c>
      <c r="L263" s="610">
        <v>1</v>
      </c>
      <c r="M263" s="610">
        <v>87</v>
      </c>
      <c r="N263" s="610">
        <v>5</v>
      </c>
      <c r="O263" s="610">
        <v>440</v>
      </c>
      <c r="P263" s="598">
        <v>0.56194125159642405</v>
      </c>
      <c r="Q263" s="611">
        <v>88</v>
      </c>
    </row>
    <row r="264" spans="1:17" ht="14.45" customHeight="1" x14ac:dyDescent="0.2">
      <c r="A264" s="592" t="s">
        <v>1758</v>
      </c>
      <c r="B264" s="593" t="s">
        <v>1662</v>
      </c>
      <c r="C264" s="593" t="s">
        <v>1638</v>
      </c>
      <c r="D264" s="593" t="s">
        <v>1666</v>
      </c>
      <c r="E264" s="593" t="s">
        <v>1667</v>
      </c>
      <c r="F264" s="610">
        <v>549</v>
      </c>
      <c r="G264" s="610">
        <v>165249</v>
      </c>
      <c r="H264" s="610">
        <v>0.85765222445971478</v>
      </c>
      <c r="I264" s="610">
        <v>301</v>
      </c>
      <c r="J264" s="610">
        <v>638</v>
      </c>
      <c r="K264" s="610">
        <v>192676</v>
      </c>
      <c r="L264" s="610">
        <v>1</v>
      </c>
      <c r="M264" s="610">
        <v>302</v>
      </c>
      <c r="N264" s="610">
        <v>744</v>
      </c>
      <c r="O264" s="610">
        <v>225432</v>
      </c>
      <c r="P264" s="598">
        <v>1.1700056052647969</v>
      </c>
      <c r="Q264" s="611">
        <v>303</v>
      </c>
    </row>
    <row r="265" spans="1:17" ht="14.45" customHeight="1" x14ac:dyDescent="0.2">
      <c r="A265" s="592" t="s">
        <v>1758</v>
      </c>
      <c r="B265" s="593" t="s">
        <v>1662</v>
      </c>
      <c r="C265" s="593" t="s">
        <v>1638</v>
      </c>
      <c r="D265" s="593" t="s">
        <v>1668</v>
      </c>
      <c r="E265" s="593" t="s">
        <v>1669</v>
      </c>
      <c r="F265" s="610">
        <v>6</v>
      </c>
      <c r="G265" s="610">
        <v>594</v>
      </c>
      <c r="H265" s="610">
        <v>0.99</v>
      </c>
      <c r="I265" s="610">
        <v>99</v>
      </c>
      <c r="J265" s="610">
        <v>6</v>
      </c>
      <c r="K265" s="610">
        <v>600</v>
      </c>
      <c r="L265" s="610">
        <v>1</v>
      </c>
      <c r="M265" s="610">
        <v>100</v>
      </c>
      <c r="N265" s="610">
        <v>15</v>
      </c>
      <c r="O265" s="610">
        <v>1500</v>
      </c>
      <c r="P265" s="598">
        <v>2.5</v>
      </c>
      <c r="Q265" s="611">
        <v>100</v>
      </c>
    </row>
    <row r="266" spans="1:17" ht="14.45" customHeight="1" x14ac:dyDescent="0.2">
      <c r="A266" s="592" t="s">
        <v>1758</v>
      </c>
      <c r="B266" s="593" t="s">
        <v>1662</v>
      </c>
      <c r="C266" s="593" t="s">
        <v>1638</v>
      </c>
      <c r="D266" s="593" t="s">
        <v>1670</v>
      </c>
      <c r="E266" s="593" t="s">
        <v>1671</v>
      </c>
      <c r="F266" s="610"/>
      <c r="G266" s="610"/>
      <c r="H266" s="610"/>
      <c r="I266" s="610"/>
      <c r="J266" s="610"/>
      <c r="K266" s="610"/>
      <c r="L266" s="610"/>
      <c r="M266" s="610"/>
      <c r="N266" s="610">
        <v>1</v>
      </c>
      <c r="O266" s="610">
        <v>235</v>
      </c>
      <c r="P266" s="598"/>
      <c r="Q266" s="611">
        <v>235</v>
      </c>
    </row>
    <row r="267" spans="1:17" ht="14.45" customHeight="1" x14ac:dyDescent="0.2">
      <c r="A267" s="592" t="s">
        <v>1758</v>
      </c>
      <c r="B267" s="593" t="s">
        <v>1662</v>
      </c>
      <c r="C267" s="593" t="s">
        <v>1638</v>
      </c>
      <c r="D267" s="593" t="s">
        <v>1672</v>
      </c>
      <c r="E267" s="593" t="s">
        <v>1673</v>
      </c>
      <c r="F267" s="610">
        <v>624</v>
      </c>
      <c r="G267" s="610">
        <v>85488</v>
      </c>
      <c r="H267" s="610">
        <v>0.96147919876733434</v>
      </c>
      <c r="I267" s="610">
        <v>137</v>
      </c>
      <c r="J267" s="610">
        <v>649</v>
      </c>
      <c r="K267" s="610">
        <v>88913</v>
      </c>
      <c r="L267" s="610">
        <v>1</v>
      </c>
      <c r="M267" s="610">
        <v>137</v>
      </c>
      <c r="N267" s="610">
        <v>647</v>
      </c>
      <c r="O267" s="610">
        <v>89286</v>
      </c>
      <c r="P267" s="598">
        <v>1.0041951120758494</v>
      </c>
      <c r="Q267" s="611">
        <v>138</v>
      </c>
    </row>
    <row r="268" spans="1:17" ht="14.45" customHeight="1" x14ac:dyDescent="0.2">
      <c r="A268" s="592" t="s">
        <v>1758</v>
      </c>
      <c r="B268" s="593" t="s">
        <v>1662</v>
      </c>
      <c r="C268" s="593" t="s">
        <v>1638</v>
      </c>
      <c r="D268" s="593" t="s">
        <v>1674</v>
      </c>
      <c r="E268" s="593" t="s">
        <v>1673</v>
      </c>
      <c r="F268" s="610">
        <v>1</v>
      </c>
      <c r="G268" s="610">
        <v>183</v>
      </c>
      <c r="H268" s="610">
        <v>0.99456521739130432</v>
      </c>
      <c r="I268" s="610">
        <v>183</v>
      </c>
      <c r="J268" s="610">
        <v>1</v>
      </c>
      <c r="K268" s="610">
        <v>184</v>
      </c>
      <c r="L268" s="610">
        <v>1</v>
      </c>
      <c r="M268" s="610">
        <v>184</v>
      </c>
      <c r="N268" s="610">
        <v>3</v>
      </c>
      <c r="O268" s="610">
        <v>555</v>
      </c>
      <c r="P268" s="598">
        <v>3.0163043478260869</v>
      </c>
      <c r="Q268" s="611">
        <v>185</v>
      </c>
    </row>
    <row r="269" spans="1:17" ht="14.45" customHeight="1" x14ac:dyDescent="0.2">
      <c r="A269" s="592" t="s">
        <v>1758</v>
      </c>
      <c r="B269" s="593" t="s">
        <v>1662</v>
      </c>
      <c r="C269" s="593" t="s">
        <v>1638</v>
      </c>
      <c r="D269" s="593" t="s">
        <v>1677</v>
      </c>
      <c r="E269" s="593" t="s">
        <v>1678</v>
      </c>
      <c r="F269" s="610">
        <v>4</v>
      </c>
      <c r="G269" s="610">
        <v>2556</v>
      </c>
      <c r="H269" s="610">
        <v>0.99843749999999998</v>
      </c>
      <c r="I269" s="610">
        <v>639</v>
      </c>
      <c r="J269" s="610">
        <v>4</v>
      </c>
      <c r="K269" s="610">
        <v>2560</v>
      </c>
      <c r="L269" s="610">
        <v>1</v>
      </c>
      <c r="M269" s="610">
        <v>640</v>
      </c>
      <c r="N269" s="610">
        <v>3</v>
      </c>
      <c r="O269" s="610">
        <v>1935</v>
      </c>
      <c r="P269" s="598">
        <v>0.755859375</v>
      </c>
      <c r="Q269" s="611">
        <v>645</v>
      </c>
    </row>
    <row r="270" spans="1:17" ht="14.45" customHeight="1" x14ac:dyDescent="0.2">
      <c r="A270" s="592" t="s">
        <v>1758</v>
      </c>
      <c r="B270" s="593" t="s">
        <v>1662</v>
      </c>
      <c r="C270" s="593" t="s">
        <v>1638</v>
      </c>
      <c r="D270" s="593" t="s">
        <v>1679</v>
      </c>
      <c r="E270" s="593" t="s">
        <v>1680</v>
      </c>
      <c r="F270" s="610"/>
      <c r="G270" s="610"/>
      <c r="H270" s="610"/>
      <c r="I270" s="610"/>
      <c r="J270" s="610"/>
      <c r="K270" s="610"/>
      <c r="L270" s="610"/>
      <c r="M270" s="610"/>
      <c r="N270" s="610">
        <v>1</v>
      </c>
      <c r="O270" s="610">
        <v>614</v>
      </c>
      <c r="P270" s="598"/>
      <c r="Q270" s="611">
        <v>614</v>
      </c>
    </row>
    <row r="271" spans="1:17" ht="14.45" customHeight="1" x14ac:dyDescent="0.2">
      <c r="A271" s="592" t="s">
        <v>1758</v>
      </c>
      <c r="B271" s="593" t="s">
        <v>1662</v>
      </c>
      <c r="C271" s="593" t="s">
        <v>1638</v>
      </c>
      <c r="D271" s="593" t="s">
        <v>1681</v>
      </c>
      <c r="E271" s="593" t="s">
        <v>1682</v>
      </c>
      <c r="F271" s="610">
        <v>26</v>
      </c>
      <c r="G271" s="610">
        <v>4498</v>
      </c>
      <c r="H271" s="610">
        <v>0.99425287356321834</v>
      </c>
      <c r="I271" s="610">
        <v>173</v>
      </c>
      <c r="J271" s="610">
        <v>26</v>
      </c>
      <c r="K271" s="610">
        <v>4524</v>
      </c>
      <c r="L271" s="610">
        <v>1</v>
      </c>
      <c r="M271" s="610">
        <v>174</v>
      </c>
      <c r="N271" s="610">
        <v>36</v>
      </c>
      <c r="O271" s="610">
        <v>6300</v>
      </c>
      <c r="P271" s="598">
        <v>1.3925729442970822</v>
      </c>
      <c r="Q271" s="611">
        <v>175</v>
      </c>
    </row>
    <row r="272" spans="1:17" ht="14.45" customHeight="1" x14ac:dyDescent="0.2">
      <c r="A272" s="592" t="s">
        <v>1758</v>
      </c>
      <c r="B272" s="593" t="s">
        <v>1662</v>
      </c>
      <c r="C272" s="593" t="s">
        <v>1638</v>
      </c>
      <c r="D272" s="593" t="s">
        <v>1641</v>
      </c>
      <c r="E272" s="593" t="s">
        <v>1642</v>
      </c>
      <c r="F272" s="610">
        <v>10</v>
      </c>
      <c r="G272" s="610">
        <v>3470</v>
      </c>
      <c r="H272" s="610">
        <v>0.66666666666666663</v>
      </c>
      <c r="I272" s="610">
        <v>347</v>
      </c>
      <c r="J272" s="610">
        <v>15</v>
      </c>
      <c r="K272" s="610">
        <v>5205</v>
      </c>
      <c r="L272" s="610">
        <v>1</v>
      </c>
      <c r="M272" s="610">
        <v>347</v>
      </c>
      <c r="N272" s="610">
        <v>9</v>
      </c>
      <c r="O272" s="610">
        <v>3132</v>
      </c>
      <c r="P272" s="598">
        <v>0.60172910662824208</v>
      </c>
      <c r="Q272" s="611">
        <v>348</v>
      </c>
    </row>
    <row r="273" spans="1:17" ht="14.45" customHeight="1" x14ac:dyDescent="0.2">
      <c r="A273" s="592" t="s">
        <v>1758</v>
      </c>
      <c r="B273" s="593" t="s">
        <v>1662</v>
      </c>
      <c r="C273" s="593" t="s">
        <v>1638</v>
      </c>
      <c r="D273" s="593" t="s">
        <v>1683</v>
      </c>
      <c r="E273" s="593" t="s">
        <v>1684</v>
      </c>
      <c r="F273" s="610">
        <v>703</v>
      </c>
      <c r="G273" s="610">
        <v>11951</v>
      </c>
      <c r="H273" s="610">
        <v>0.92015706806282727</v>
      </c>
      <c r="I273" s="610">
        <v>17</v>
      </c>
      <c r="J273" s="610">
        <v>764</v>
      </c>
      <c r="K273" s="610">
        <v>12988</v>
      </c>
      <c r="L273" s="610">
        <v>1</v>
      </c>
      <c r="M273" s="610">
        <v>17</v>
      </c>
      <c r="N273" s="610">
        <v>739</v>
      </c>
      <c r="O273" s="610">
        <v>12563</v>
      </c>
      <c r="P273" s="598">
        <v>0.9672774869109948</v>
      </c>
      <c r="Q273" s="611">
        <v>17</v>
      </c>
    </row>
    <row r="274" spans="1:17" ht="14.45" customHeight="1" x14ac:dyDescent="0.2">
      <c r="A274" s="592" t="s">
        <v>1758</v>
      </c>
      <c r="B274" s="593" t="s">
        <v>1662</v>
      </c>
      <c r="C274" s="593" t="s">
        <v>1638</v>
      </c>
      <c r="D274" s="593" t="s">
        <v>1685</v>
      </c>
      <c r="E274" s="593" t="s">
        <v>1686</v>
      </c>
      <c r="F274" s="610">
        <v>22</v>
      </c>
      <c r="G274" s="610">
        <v>6028</v>
      </c>
      <c r="H274" s="610">
        <v>0.26190476190476192</v>
      </c>
      <c r="I274" s="610">
        <v>274</v>
      </c>
      <c r="J274" s="610">
        <v>84</v>
      </c>
      <c r="K274" s="610">
        <v>23016</v>
      </c>
      <c r="L274" s="610">
        <v>1</v>
      </c>
      <c r="M274" s="610">
        <v>274</v>
      </c>
      <c r="N274" s="610">
        <v>63</v>
      </c>
      <c r="O274" s="610">
        <v>17451</v>
      </c>
      <c r="P274" s="598">
        <v>0.75821167883211682</v>
      </c>
      <c r="Q274" s="611">
        <v>277</v>
      </c>
    </row>
    <row r="275" spans="1:17" ht="14.45" customHeight="1" x14ac:dyDescent="0.2">
      <c r="A275" s="592" t="s">
        <v>1758</v>
      </c>
      <c r="B275" s="593" t="s">
        <v>1662</v>
      </c>
      <c r="C275" s="593" t="s">
        <v>1638</v>
      </c>
      <c r="D275" s="593" t="s">
        <v>1687</v>
      </c>
      <c r="E275" s="593" t="s">
        <v>1688</v>
      </c>
      <c r="F275" s="610">
        <v>64</v>
      </c>
      <c r="G275" s="610">
        <v>9088</v>
      </c>
      <c r="H275" s="610">
        <v>0.65428365730741544</v>
      </c>
      <c r="I275" s="610">
        <v>142</v>
      </c>
      <c r="J275" s="610">
        <v>98</v>
      </c>
      <c r="K275" s="610">
        <v>13890</v>
      </c>
      <c r="L275" s="610">
        <v>1</v>
      </c>
      <c r="M275" s="610">
        <v>141.73469387755102</v>
      </c>
      <c r="N275" s="610">
        <v>85</v>
      </c>
      <c r="O275" s="610">
        <v>11985</v>
      </c>
      <c r="P275" s="598">
        <v>0.86285097192224625</v>
      </c>
      <c r="Q275" s="611">
        <v>141</v>
      </c>
    </row>
    <row r="276" spans="1:17" ht="14.45" customHeight="1" x14ac:dyDescent="0.2">
      <c r="A276" s="592" t="s">
        <v>1758</v>
      </c>
      <c r="B276" s="593" t="s">
        <v>1662</v>
      </c>
      <c r="C276" s="593" t="s">
        <v>1638</v>
      </c>
      <c r="D276" s="593" t="s">
        <v>1689</v>
      </c>
      <c r="E276" s="593" t="s">
        <v>1688</v>
      </c>
      <c r="F276" s="610">
        <v>624</v>
      </c>
      <c r="G276" s="610">
        <v>48672</v>
      </c>
      <c r="H276" s="610">
        <v>0.95790281631930096</v>
      </c>
      <c r="I276" s="610">
        <v>78</v>
      </c>
      <c r="J276" s="610">
        <v>649</v>
      </c>
      <c r="K276" s="610">
        <v>50811</v>
      </c>
      <c r="L276" s="610">
        <v>1</v>
      </c>
      <c r="M276" s="610">
        <v>78.291217257318948</v>
      </c>
      <c r="N276" s="610">
        <v>647</v>
      </c>
      <c r="O276" s="610">
        <v>51113</v>
      </c>
      <c r="P276" s="598">
        <v>1.0059435948908702</v>
      </c>
      <c r="Q276" s="611">
        <v>79</v>
      </c>
    </row>
    <row r="277" spans="1:17" ht="14.45" customHeight="1" x14ac:dyDescent="0.2">
      <c r="A277" s="592" t="s">
        <v>1758</v>
      </c>
      <c r="B277" s="593" t="s">
        <v>1662</v>
      </c>
      <c r="C277" s="593" t="s">
        <v>1638</v>
      </c>
      <c r="D277" s="593" t="s">
        <v>1690</v>
      </c>
      <c r="E277" s="593" t="s">
        <v>1691</v>
      </c>
      <c r="F277" s="610">
        <v>64</v>
      </c>
      <c r="G277" s="610">
        <v>20096</v>
      </c>
      <c r="H277" s="610">
        <v>0.65306122448979587</v>
      </c>
      <c r="I277" s="610">
        <v>314</v>
      </c>
      <c r="J277" s="610">
        <v>98</v>
      </c>
      <c r="K277" s="610">
        <v>30772</v>
      </c>
      <c r="L277" s="610">
        <v>1</v>
      </c>
      <c r="M277" s="610">
        <v>314</v>
      </c>
      <c r="N277" s="610">
        <v>85</v>
      </c>
      <c r="O277" s="610">
        <v>26860</v>
      </c>
      <c r="P277" s="598">
        <v>0.87287144157025864</v>
      </c>
      <c r="Q277" s="611">
        <v>316</v>
      </c>
    </row>
    <row r="278" spans="1:17" ht="14.45" customHeight="1" x14ac:dyDescent="0.2">
      <c r="A278" s="592" t="s">
        <v>1758</v>
      </c>
      <c r="B278" s="593" t="s">
        <v>1662</v>
      </c>
      <c r="C278" s="593" t="s">
        <v>1638</v>
      </c>
      <c r="D278" s="593" t="s">
        <v>1649</v>
      </c>
      <c r="E278" s="593" t="s">
        <v>1650</v>
      </c>
      <c r="F278" s="610">
        <v>10</v>
      </c>
      <c r="G278" s="610">
        <v>3280</v>
      </c>
      <c r="H278" s="610">
        <v>0.66666666666666663</v>
      </c>
      <c r="I278" s="610">
        <v>328</v>
      </c>
      <c r="J278" s="610">
        <v>15</v>
      </c>
      <c r="K278" s="610">
        <v>4920</v>
      </c>
      <c r="L278" s="610">
        <v>1</v>
      </c>
      <c r="M278" s="610">
        <v>328</v>
      </c>
      <c r="N278" s="610">
        <v>9</v>
      </c>
      <c r="O278" s="610">
        <v>2961</v>
      </c>
      <c r="P278" s="598">
        <v>0.60182926829268291</v>
      </c>
      <c r="Q278" s="611">
        <v>329</v>
      </c>
    </row>
    <row r="279" spans="1:17" ht="14.45" customHeight="1" x14ac:dyDescent="0.2">
      <c r="A279" s="592" t="s">
        <v>1758</v>
      </c>
      <c r="B279" s="593" t="s">
        <v>1662</v>
      </c>
      <c r="C279" s="593" t="s">
        <v>1638</v>
      </c>
      <c r="D279" s="593" t="s">
        <v>1692</v>
      </c>
      <c r="E279" s="593" t="s">
        <v>1693</v>
      </c>
      <c r="F279" s="610">
        <v>631</v>
      </c>
      <c r="G279" s="610">
        <v>102853</v>
      </c>
      <c r="H279" s="610">
        <v>1.0143493954515868</v>
      </c>
      <c r="I279" s="610">
        <v>163</v>
      </c>
      <c r="J279" s="610">
        <v>621</v>
      </c>
      <c r="K279" s="610">
        <v>101398</v>
      </c>
      <c r="L279" s="610">
        <v>1</v>
      </c>
      <c r="M279" s="610">
        <v>163.28180354267312</v>
      </c>
      <c r="N279" s="610">
        <v>616</v>
      </c>
      <c r="O279" s="610">
        <v>101640</v>
      </c>
      <c r="P279" s="598">
        <v>1.0023866348448687</v>
      </c>
      <c r="Q279" s="611">
        <v>165</v>
      </c>
    </row>
    <row r="280" spans="1:17" ht="14.45" customHeight="1" x14ac:dyDescent="0.2">
      <c r="A280" s="592" t="s">
        <v>1758</v>
      </c>
      <c r="B280" s="593" t="s">
        <v>1662</v>
      </c>
      <c r="C280" s="593" t="s">
        <v>1638</v>
      </c>
      <c r="D280" s="593" t="s">
        <v>1694</v>
      </c>
      <c r="E280" s="593" t="s">
        <v>1664</v>
      </c>
      <c r="F280" s="610">
        <v>1343</v>
      </c>
      <c r="G280" s="610">
        <v>96696</v>
      </c>
      <c r="H280" s="610">
        <v>0.93199167244968772</v>
      </c>
      <c r="I280" s="610">
        <v>72</v>
      </c>
      <c r="J280" s="610">
        <v>1435</v>
      </c>
      <c r="K280" s="610">
        <v>103752</v>
      </c>
      <c r="L280" s="610">
        <v>1</v>
      </c>
      <c r="M280" s="610">
        <v>72.301045296167246</v>
      </c>
      <c r="N280" s="610">
        <v>1426</v>
      </c>
      <c r="O280" s="610">
        <v>105524</v>
      </c>
      <c r="P280" s="598">
        <v>1.017079188834914</v>
      </c>
      <c r="Q280" s="611">
        <v>74</v>
      </c>
    </row>
    <row r="281" spans="1:17" ht="14.45" customHeight="1" x14ac:dyDescent="0.2">
      <c r="A281" s="592" t="s">
        <v>1758</v>
      </c>
      <c r="B281" s="593" t="s">
        <v>1662</v>
      </c>
      <c r="C281" s="593" t="s">
        <v>1638</v>
      </c>
      <c r="D281" s="593" t="s">
        <v>1697</v>
      </c>
      <c r="E281" s="593" t="s">
        <v>1698</v>
      </c>
      <c r="F281" s="610"/>
      <c r="G281" s="610"/>
      <c r="H281" s="610"/>
      <c r="I281" s="610"/>
      <c r="J281" s="610">
        <v>2</v>
      </c>
      <c r="K281" s="610">
        <v>460</v>
      </c>
      <c r="L281" s="610">
        <v>1</v>
      </c>
      <c r="M281" s="610">
        <v>230</v>
      </c>
      <c r="N281" s="610">
        <v>2</v>
      </c>
      <c r="O281" s="610">
        <v>466</v>
      </c>
      <c r="P281" s="598">
        <v>1.0130434782608695</v>
      </c>
      <c r="Q281" s="611">
        <v>233</v>
      </c>
    </row>
    <row r="282" spans="1:17" ht="14.45" customHeight="1" x14ac:dyDescent="0.2">
      <c r="A282" s="592" t="s">
        <v>1758</v>
      </c>
      <c r="B282" s="593" t="s">
        <v>1662</v>
      </c>
      <c r="C282" s="593" t="s">
        <v>1638</v>
      </c>
      <c r="D282" s="593" t="s">
        <v>1699</v>
      </c>
      <c r="E282" s="593" t="s">
        <v>1700</v>
      </c>
      <c r="F282" s="610">
        <v>35</v>
      </c>
      <c r="G282" s="610">
        <v>42385</v>
      </c>
      <c r="H282" s="610">
        <v>1.0928475660066006</v>
      </c>
      <c r="I282" s="610">
        <v>1211</v>
      </c>
      <c r="J282" s="610">
        <v>32</v>
      </c>
      <c r="K282" s="610">
        <v>38784</v>
      </c>
      <c r="L282" s="610">
        <v>1</v>
      </c>
      <c r="M282" s="610">
        <v>1212</v>
      </c>
      <c r="N282" s="610">
        <v>37</v>
      </c>
      <c r="O282" s="610">
        <v>44992</v>
      </c>
      <c r="P282" s="598">
        <v>1.1600660066006601</v>
      </c>
      <c r="Q282" s="611">
        <v>1216</v>
      </c>
    </row>
    <row r="283" spans="1:17" ht="14.45" customHeight="1" x14ac:dyDescent="0.2">
      <c r="A283" s="592" t="s">
        <v>1758</v>
      </c>
      <c r="B283" s="593" t="s">
        <v>1662</v>
      </c>
      <c r="C283" s="593" t="s">
        <v>1638</v>
      </c>
      <c r="D283" s="593" t="s">
        <v>1701</v>
      </c>
      <c r="E283" s="593" t="s">
        <v>1702</v>
      </c>
      <c r="F283" s="610">
        <v>25</v>
      </c>
      <c r="G283" s="610">
        <v>2850</v>
      </c>
      <c r="H283" s="610">
        <v>1.3768115942028984</v>
      </c>
      <c r="I283" s="610">
        <v>114</v>
      </c>
      <c r="J283" s="610">
        <v>18</v>
      </c>
      <c r="K283" s="610">
        <v>2070</v>
      </c>
      <c r="L283" s="610">
        <v>1</v>
      </c>
      <c r="M283" s="610">
        <v>115</v>
      </c>
      <c r="N283" s="610">
        <v>26</v>
      </c>
      <c r="O283" s="610">
        <v>3016</v>
      </c>
      <c r="P283" s="598">
        <v>1.4570048309178745</v>
      </c>
      <c r="Q283" s="611">
        <v>116</v>
      </c>
    </row>
    <row r="284" spans="1:17" ht="14.45" customHeight="1" x14ac:dyDescent="0.2">
      <c r="A284" s="592" t="s">
        <v>1758</v>
      </c>
      <c r="B284" s="593" t="s">
        <v>1662</v>
      </c>
      <c r="C284" s="593" t="s">
        <v>1638</v>
      </c>
      <c r="D284" s="593" t="s">
        <v>1703</v>
      </c>
      <c r="E284" s="593" t="s">
        <v>1704</v>
      </c>
      <c r="F284" s="610"/>
      <c r="G284" s="610"/>
      <c r="H284" s="610"/>
      <c r="I284" s="610"/>
      <c r="J284" s="610">
        <v>1</v>
      </c>
      <c r="K284" s="610">
        <v>347</v>
      </c>
      <c r="L284" s="610">
        <v>1</v>
      </c>
      <c r="M284" s="610">
        <v>347</v>
      </c>
      <c r="N284" s="610">
        <v>2</v>
      </c>
      <c r="O284" s="610">
        <v>700</v>
      </c>
      <c r="P284" s="598">
        <v>2.0172910662824206</v>
      </c>
      <c r="Q284" s="611">
        <v>350</v>
      </c>
    </row>
    <row r="285" spans="1:17" ht="14.45" customHeight="1" x14ac:dyDescent="0.2">
      <c r="A285" s="592" t="s">
        <v>1758</v>
      </c>
      <c r="B285" s="593" t="s">
        <v>1662</v>
      </c>
      <c r="C285" s="593" t="s">
        <v>1638</v>
      </c>
      <c r="D285" s="593" t="s">
        <v>1709</v>
      </c>
      <c r="E285" s="593" t="s">
        <v>1710</v>
      </c>
      <c r="F285" s="610">
        <v>1</v>
      </c>
      <c r="G285" s="610">
        <v>1065</v>
      </c>
      <c r="H285" s="610">
        <v>0.99812558575445176</v>
      </c>
      <c r="I285" s="610">
        <v>1065</v>
      </c>
      <c r="J285" s="610">
        <v>1</v>
      </c>
      <c r="K285" s="610">
        <v>1067</v>
      </c>
      <c r="L285" s="610">
        <v>1</v>
      </c>
      <c r="M285" s="610">
        <v>1067</v>
      </c>
      <c r="N285" s="610">
        <v>2</v>
      </c>
      <c r="O285" s="610">
        <v>2150</v>
      </c>
      <c r="P285" s="598">
        <v>2.0149953139643859</v>
      </c>
      <c r="Q285" s="611">
        <v>1075</v>
      </c>
    </row>
    <row r="286" spans="1:17" ht="14.45" customHeight="1" x14ac:dyDescent="0.2">
      <c r="A286" s="592" t="s">
        <v>1758</v>
      </c>
      <c r="B286" s="593" t="s">
        <v>1662</v>
      </c>
      <c r="C286" s="593" t="s">
        <v>1638</v>
      </c>
      <c r="D286" s="593" t="s">
        <v>1711</v>
      </c>
      <c r="E286" s="593" t="s">
        <v>1712</v>
      </c>
      <c r="F286" s="610"/>
      <c r="G286" s="610"/>
      <c r="H286" s="610"/>
      <c r="I286" s="610"/>
      <c r="J286" s="610">
        <v>1</v>
      </c>
      <c r="K286" s="610">
        <v>302</v>
      </c>
      <c r="L286" s="610">
        <v>1</v>
      </c>
      <c r="M286" s="610">
        <v>302</v>
      </c>
      <c r="N286" s="610">
        <v>1</v>
      </c>
      <c r="O286" s="610">
        <v>304</v>
      </c>
      <c r="P286" s="598">
        <v>1.0066225165562914</v>
      </c>
      <c r="Q286" s="611">
        <v>304</v>
      </c>
    </row>
    <row r="287" spans="1:17" ht="14.45" customHeight="1" x14ac:dyDescent="0.2">
      <c r="A287" s="592" t="s">
        <v>1759</v>
      </c>
      <c r="B287" s="593" t="s">
        <v>1662</v>
      </c>
      <c r="C287" s="593" t="s">
        <v>1638</v>
      </c>
      <c r="D287" s="593" t="s">
        <v>1663</v>
      </c>
      <c r="E287" s="593" t="s">
        <v>1664</v>
      </c>
      <c r="F287" s="610">
        <v>14</v>
      </c>
      <c r="G287" s="610">
        <v>2954</v>
      </c>
      <c r="H287" s="610">
        <v>1.9905660377358489</v>
      </c>
      <c r="I287" s="610">
        <v>211</v>
      </c>
      <c r="J287" s="610">
        <v>7</v>
      </c>
      <c r="K287" s="610">
        <v>1484</v>
      </c>
      <c r="L287" s="610">
        <v>1</v>
      </c>
      <c r="M287" s="610">
        <v>212</v>
      </c>
      <c r="N287" s="610">
        <v>19</v>
      </c>
      <c r="O287" s="610">
        <v>4047</v>
      </c>
      <c r="P287" s="598">
        <v>2.727088948787062</v>
      </c>
      <c r="Q287" s="611">
        <v>213</v>
      </c>
    </row>
    <row r="288" spans="1:17" ht="14.45" customHeight="1" x14ac:dyDescent="0.2">
      <c r="A288" s="592" t="s">
        <v>1759</v>
      </c>
      <c r="B288" s="593" t="s">
        <v>1662</v>
      </c>
      <c r="C288" s="593" t="s">
        <v>1638</v>
      </c>
      <c r="D288" s="593" t="s">
        <v>1666</v>
      </c>
      <c r="E288" s="593" t="s">
        <v>1667</v>
      </c>
      <c r="F288" s="610">
        <v>66</v>
      </c>
      <c r="G288" s="610">
        <v>19866</v>
      </c>
      <c r="H288" s="610">
        <v>0.60908756438557765</v>
      </c>
      <c r="I288" s="610">
        <v>301</v>
      </c>
      <c r="J288" s="610">
        <v>108</v>
      </c>
      <c r="K288" s="610">
        <v>32616</v>
      </c>
      <c r="L288" s="610">
        <v>1</v>
      </c>
      <c r="M288" s="610">
        <v>302</v>
      </c>
      <c r="N288" s="610">
        <v>36</v>
      </c>
      <c r="O288" s="610">
        <v>10908</v>
      </c>
      <c r="P288" s="598">
        <v>0.33443708609271522</v>
      </c>
      <c r="Q288" s="611">
        <v>303</v>
      </c>
    </row>
    <row r="289" spans="1:17" ht="14.45" customHeight="1" x14ac:dyDescent="0.2">
      <c r="A289" s="592" t="s">
        <v>1759</v>
      </c>
      <c r="B289" s="593" t="s">
        <v>1662</v>
      </c>
      <c r="C289" s="593" t="s">
        <v>1638</v>
      </c>
      <c r="D289" s="593" t="s">
        <v>1668</v>
      </c>
      <c r="E289" s="593" t="s">
        <v>1669</v>
      </c>
      <c r="F289" s="610">
        <v>3</v>
      </c>
      <c r="G289" s="610">
        <v>297</v>
      </c>
      <c r="H289" s="610"/>
      <c r="I289" s="610">
        <v>99</v>
      </c>
      <c r="J289" s="610"/>
      <c r="K289" s="610"/>
      <c r="L289" s="610"/>
      <c r="M289" s="610"/>
      <c r="N289" s="610"/>
      <c r="O289" s="610"/>
      <c r="P289" s="598"/>
      <c r="Q289" s="611"/>
    </row>
    <row r="290" spans="1:17" ht="14.45" customHeight="1" x14ac:dyDescent="0.2">
      <c r="A290" s="592" t="s">
        <v>1759</v>
      </c>
      <c r="B290" s="593" t="s">
        <v>1662</v>
      </c>
      <c r="C290" s="593" t="s">
        <v>1638</v>
      </c>
      <c r="D290" s="593" t="s">
        <v>1672</v>
      </c>
      <c r="E290" s="593" t="s">
        <v>1673</v>
      </c>
      <c r="F290" s="610">
        <v>32</v>
      </c>
      <c r="G290" s="610">
        <v>4384</v>
      </c>
      <c r="H290" s="610">
        <v>0.69565217391304346</v>
      </c>
      <c r="I290" s="610">
        <v>137</v>
      </c>
      <c r="J290" s="610">
        <v>46</v>
      </c>
      <c r="K290" s="610">
        <v>6302</v>
      </c>
      <c r="L290" s="610">
        <v>1</v>
      </c>
      <c r="M290" s="610">
        <v>137</v>
      </c>
      <c r="N290" s="610">
        <v>49</v>
      </c>
      <c r="O290" s="610">
        <v>6762</v>
      </c>
      <c r="P290" s="598">
        <v>1.0729927007299269</v>
      </c>
      <c r="Q290" s="611">
        <v>138</v>
      </c>
    </row>
    <row r="291" spans="1:17" ht="14.45" customHeight="1" x14ac:dyDescent="0.2">
      <c r="A291" s="592" t="s">
        <v>1759</v>
      </c>
      <c r="B291" s="593" t="s">
        <v>1662</v>
      </c>
      <c r="C291" s="593" t="s">
        <v>1638</v>
      </c>
      <c r="D291" s="593" t="s">
        <v>1677</v>
      </c>
      <c r="E291" s="593" t="s">
        <v>1678</v>
      </c>
      <c r="F291" s="610">
        <v>1</v>
      </c>
      <c r="G291" s="610">
        <v>639</v>
      </c>
      <c r="H291" s="610">
        <v>0.99843749999999998</v>
      </c>
      <c r="I291" s="610">
        <v>639</v>
      </c>
      <c r="J291" s="610">
        <v>1</v>
      </c>
      <c r="K291" s="610">
        <v>640</v>
      </c>
      <c r="L291" s="610">
        <v>1</v>
      </c>
      <c r="M291" s="610">
        <v>640</v>
      </c>
      <c r="N291" s="610"/>
      <c r="O291" s="610"/>
      <c r="P291" s="598"/>
      <c r="Q291" s="611"/>
    </row>
    <row r="292" spans="1:17" ht="14.45" customHeight="1" x14ac:dyDescent="0.2">
      <c r="A292" s="592" t="s">
        <v>1759</v>
      </c>
      <c r="B292" s="593" t="s">
        <v>1662</v>
      </c>
      <c r="C292" s="593" t="s">
        <v>1638</v>
      </c>
      <c r="D292" s="593" t="s">
        <v>1681</v>
      </c>
      <c r="E292" s="593" t="s">
        <v>1682</v>
      </c>
      <c r="F292" s="610">
        <v>2</v>
      </c>
      <c r="G292" s="610">
        <v>346</v>
      </c>
      <c r="H292" s="610">
        <v>0.66283524904214564</v>
      </c>
      <c r="I292" s="610">
        <v>173</v>
      </c>
      <c r="J292" s="610">
        <v>3</v>
      </c>
      <c r="K292" s="610">
        <v>522</v>
      </c>
      <c r="L292" s="610">
        <v>1</v>
      </c>
      <c r="M292" s="610">
        <v>174</v>
      </c>
      <c r="N292" s="610">
        <v>2</v>
      </c>
      <c r="O292" s="610">
        <v>350</v>
      </c>
      <c r="P292" s="598">
        <v>0.67049808429118773</v>
      </c>
      <c r="Q292" s="611">
        <v>175</v>
      </c>
    </row>
    <row r="293" spans="1:17" ht="14.45" customHeight="1" x14ac:dyDescent="0.2">
      <c r="A293" s="592" t="s">
        <v>1759</v>
      </c>
      <c r="B293" s="593" t="s">
        <v>1662</v>
      </c>
      <c r="C293" s="593" t="s">
        <v>1638</v>
      </c>
      <c r="D293" s="593" t="s">
        <v>1641</v>
      </c>
      <c r="E293" s="593" t="s">
        <v>1642</v>
      </c>
      <c r="F293" s="610"/>
      <c r="G293" s="610"/>
      <c r="H293" s="610"/>
      <c r="I293" s="610"/>
      <c r="J293" s="610">
        <v>1</v>
      </c>
      <c r="K293" s="610">
        <v>347</v>
      </c>
      <c r="L293" s="610">
        <v>1</v>
      </c>
      <c r="M293" s="610">
        <v>347</v>
      </c>
      <c r="N293" s="610"/>
      <c r="O293" s="610"/>
      <c r="P293" s="598"/>
      <c r="Q293" s="611"/>
    </row>
    <row r="294" spans="1:17" ht="14.45" customHeight="1" x14ac:dyDescent="0.2">
      <c r="A294" s="592" t="s">
        <v>1759</v>
      </c>
      <c r="B294" s="593" t="s">
        <v>1662</v>
      </c>
      <c r="C294" s="593" t="s">
        <v>1638</v>
      </c>
      <c r="D294" s="593" t="s">
        <v>1683</v>
      </c>
      <c r="E294" s="593" t="s">
        <v>1684</v>
      </c>
      <c r="F294" s="610">
        <v>40</v>
      </c>
      <c r="G294" s="610">
        <v>680</v>
      </c>
      <c r="H294" s="610">
        <v>0.78431372549019607</v>
      </c>
      <c r="I294" s="610">
        <v>17</v>
      </c>
      <c r="J294" s="610">
        <v>51</v>
      </c>
      <c r="K294" s="610">
        <v>867</v>
      </c>
      <c r="L294" s="610">
        <v>1</v>
      </c>
      <c r="M294" s="610">
        <v>17</v>
      </c>
      <c r="N294" s="610">
        <v>61</v>
      </c>
      <c r="O294" s="610">
        <v>1037</v>
      </c>
      <c r="P294" s="598">
        <v>1.196078431372549</v>
      </c>
      <c r="Q294" s="611">
        <v>17</v>
      </c>
    </row>
    <row r="295" spans="1:17" ht="14.45" customHeight="1" x14ac:dyDescent="0.2">
      <c r="A295" s="592" t="s">
        <v>1759</v>
      </c>
      <c r="B295" s="593" t="s">
        <v>1662</v>
      </c>
      <c r="C295" s="593" t="s">
        <v>1638</v>
      </c>
      <c r="D295" s="593" t="s">
        <v>1685</v>
      </c>
      <c r="E295" s="593" t="s">
        <v>1686</v>
      </c>
      <c r="F295" s="610">
        <v>3</v>
      </c>
      <c r="G295" s="610">
        <v>822</v>
      </c>
      <c r="H295" s="610">
        <v>0.75</v>
      </c>
      <c r="I295" s="610">
        <v>274</v>
      </c>
      <c r="J295" s="610">
        <v>4</v>
      </c>
      <c r="K295" s="610">
        <v>1096</v>
      </c>
      <c r="L295" s="610">
        <v>1</v>
      </c>
      <c r="M295" s="610">
        <v>274</v>
      </c>
      <c r="N295" s="610">
        <v>4</v>
      </c>
      <c r="O295" s="610">
        <v>1108</v>
      </c>
      <c r="P295" s="598">
        <v>1.0109489051094891</v>
      </c>
      <c r="Q295" s="611">
        <v>277</v>
      </c>
    </row>
    <row r="296" spans="1:17" ht="14.45" customHeight="1" x14ac:dyDescent="0.2">
      <c r="A296" s="592" t="s">
        <v>1759</v>
      </c>
      <c r="B296" s="593" t="s">
        <v>1662</v>
      </c>
      <c r="C296" s="593" t="s">
        <v>1638</v>
      </c>
      <c r="D296" s="593" t="s">
        <v>1687</v>
      </c>
      <c r="E296" s="593" t="s">
        <v>1688</v>
      </c>
      <c r="F296" s="610">
        <v>7</v>
      </c>
      <c r="G296" s="610">
        <v>994</v>
      </c>
      <c r="H296" s="610">
        <v>1.7530864197530864</v>
      </c>
      <c r="I296" s="610">
        <v>142</v>
      </c>
      <c r="J296" s="610">
        <v>4</v>
      </c>
      <c r="K296" s="610">
        <v>567</v>
      </c>
      <c r="L296" s="610">
        <v>1</v>
      </c>
      <c r="M296" s="610">
        <v>141.75</v>
      </c>
      <c r="N296" s="610">
        <v>5</v>
      </c>
      <c r="O296" s="610">
        <v>705</v>
      </c>
      <c r="P296" s="598">
        <v>1.2433862433862435</v>
      </c>
      <c r="Q296" s="611">
        <v>141</v>
      </c>
    </row>
    <row r="297" spans="1:17" ht="14.45" customHeight="1" x14ac:dyDescent="0.2">
      <c r="A297" s="592" t="s">
        <v>1759</v>
      </c>
      <c r="B297" s="593" t="s">
        <v>1662</v>
      </c>
      <c r="C297" s="593" t="s">
        <v>1638</v>
      </c>
      <c r="D297" s="593" t="s">
        <v>1689</v>
      </c>
      <c r="E297" s="593" t="s">
        <v>1688</v>
      </c>
      <c r="F297" s="610">
        <v>32</v>
      </c>
      <c r="G297" s="610">
        <v>2496</v>
      </c>
      <c r="H297" s="610">
        <v>0.69333333333333336</v>
      </c>
      <c r="I297" s="610">
        <v>78</v>
      </c>
      <c r="J297" s="610">
        <v>46</v>
      </c>
      <c r="K297" s="610">
        <v>3600</v>
      </c>
      <c r="L297" s="610">
        <v>1</v>
      </c>
      <c r="M297" s="610">
        <v>78.260869565217391</v>
      </c>
      <c r="N297" s="610">
        <v>49</v>
      </c>
      <c r="O297" s="610">
        <v>3871</v>
      </c>
      <c r="P297" s="598">
        <v>1.0752777777777778</v>
      </c>
      <c r="Q297" s="611">
        <v>79</v>
      </c>
    </row>
    <row r="298" spans="1:17" ht="14.45" customHeight="1" x14ac:dyDescent="0.2">
      <c r="A298" s="592" t="s">
        <v>1759</v>
      </c>
      <c r="B298" s="593" t="s">
        <v>1662</v>
      </c>
      <c r="C298" s="593" t="s">
        <v>1638</v>
      </c>
      <c r="D298" s="593" t="s">
        <v>1690</v>
      </c>
      <c r="E298" s="593" t="s">
        <v>1691</v>
      </c>
      <c r="F298" s="610">
        <v>7</v>
      </c>
      <c r="G298" s="610">
        <v>2198</v>
      </c>
      <c r="H298" s="610">
        <v>1.75</v>
      </c>
      <c r="I298" s="610">
        <v>314</v>
      </c>
      <c r="J298" s="610">
        <v>4</v>
      </c>
      <c r="K298" s="610">
        <v>1256</v>
      </c>
      <c r="L298" s="610">
        <v>1</v>
      </c>
      <c r="M298" s="610">
        <v>314</v>
      </c>
      <c r="N298" s="610">
        <v>5</v>
      </c>
      <c r="O298" s="610">
        <v>1580</v>
      </c>
      <c r="P298" s="598">
        <v>1.2579617834394905</v>
      </c>
      <c r="Q298" s="611">
        <v>316</v>
      </c>
    </row>
    <row r="299" spans="1:17" ht="14.45" customHeight="1" x14ac:dyDescent="0.2">
      <c r="A299" s="592" t="s">
        <v>1759</v>
      </c>
      <c r="B299" s="593" t="s">
        <v>1662</v>
      </c>
      <c r="C299" s="593" t="s">
        <v>1638</v>
      </c>
      <c r="D299" s="593" t="s">
        <v>1649</v>
      </c>
      <c r="E299" s="593" t="s">
        <v>1650</v>
      </c>
      <c r="F299" s="610"/>
      <c r="G299" s="610"/>
      <c r="H299" s="610"/>
      <c r="I299" s="610"/>
      <c r="J299" s="610">
        <v>1</v>
      </c>
      <c r="K299" s="610">
        <v>328</v>
      </c>
      <c r="L299" s="610">
        <v>1</v>
      </c>
      <c r="M299" s="610">
        <v>328</v>
      </c>
      <c r="N299" s="610"/>
      <c r="O299" s="610"/>
      <c r="P299" s="598"/>
      <c r="Q299" s="611"/>
    </row>
    <row r="300" spans="1:17" ht="14.45" customHeight="1" x14ac:dyDescent="0.2">
      <c r="A300" s="592" t="s">
        <v>1759</v>
      </c>
      <c r="B300" s="593" t="s">
        <v>1662</v>
      </c>
      <c r="C300" s="593" t="s">
        <v>1638</v>
      </c>
      <c r="D300" s="593" t="s">
        <v>1692</v>
      </c>
      <c r="E300" s="593" t="s">
        <v>1693</v>
      </c>
      <c r="F300" s="610">
        <v>36</v>
      </c>
      <c r="G300" s="610">
        <v>5868</v>
      </c>
      <c r="H300" s="610">
        <v>0.71876531112199904</v>
      </c>
      <c r="I300" s="610">
        <v>163</v>
      </c>
      <c r="J300" s="610">
        <v>50</v>
      </c>
      <c r="K300" s="610">
        <v>8164</v>
      </c>
      <c r="L300" s="610">
        <v>1</v>
      </c>
      <c r="M300" s="610">
        <v>163.28</v>
      </c>
      <c r="N300" s="610">
        <v>52</v>
      </c>
      <c r="O300" s="610">
        <v>8580</v>
      </c>
      <c r="P300" s="598">
        <v>1.0509554140127388</v>
      </c>
      <c r="Q300" s="611">
        <v>165</v>
      </c>
    </row>
    <row r="301" spans="1:17" ht="14.45" customHeight="1" x14ac:dyDescent="0.2">
      <c r="A301" s="592" t="s">
        <v>1759</v>
      </c>
      <c r="B301" s="593" t="s">
        <v>1662</v>
      </c>
      <c r="C301" s="593" t="s">
        <v>1638</v>
      </c>
      <c r="D301" s="593" t="s">
        <v>1694</v>
      </c>
      <c r="E301" s="593" t="s">
        <v>1664</v>
      </c>
      <c r="F301" s="610">
        <v>89</v>
      </c>
      <c r="G301" s="610">
        <v>6408</v>
      </c>
      <c r="H301" s="610">
        <v>0.84460260972716483</v>
      </c>
      <c r="I301" s="610">
        <v>72</v>
      </c>
      <c r="J301" s="610">
        <v>105</v>
      </c>
      <c r="K301" s="610">
        <v>7587</v>
      </c>
      <c r="L301" s="610">
        <v>1</v>
      </c>
      <c r="M301" s="610">
        <v>72.257142857142853</v>
      </c>
      <c r="N301" s="610">
        <v>105</v>
      </c>
      <c r="O301" s="610">
        <v>7770</v>
      </c>
      <c r="P301" s="598">
        <v>1.0241202056148675</v>
      </c>
      <c r="Q301" s="611">
        <v>74</v>
      </c>
    </row>
    <row r="302" spans="1:17" ht="14.45" customHeight="1" x14ac:dyDescent="0.2">
      <c r="A302" s="592" t="s">
        <v>1759</v>
      </c>
      <c r="B302" s="593" t="s">
        <v>1662</v>
      </c>
      <c r="C302" s="593" t="s">
        <v>1638</v>
      </c>
      <c r="D302" s="593" t="s">
        <v>1699</v>
      </c>
      <c r="E302" s="593" t="s">
        <v>1700</v>
      </c>
      <c r="F302" s="610">
        <v>5</v>
      </c>
      <c r="G302" s="610">
        <v>6055</v>
      </c>
      <c r="H302" s="610">
        <v>1.2489686468646866</v>
      </c>
      <c r="I302" s="610">
        <v>1211</v>
      </c>
      <c r="J302" s="610">
        <v>4</v>
      </c>
      <c r="K302" s="610">
        <v>4848</v>
      </c>
      <c r="L302" s="610">
        <v>1</v>
      </c>
      <c r="M302" s="610">
        <v>1212</v>
      </c>
      <c r="N302" s="610">
        <v>2</v>
      </c>
      <c r="O302" s="610">
        <v>2432</v>
      </c>
      <c r="P302" s="598">
        <v>0.50165016501650161</v>
      </c>
      <c r="Q302" s="611">
        <v>1216</v>
      </c>
    </row>
    <row r="303" spans="1:17" ht="14.45" customHeight="1" x14ac:dyDescent="0.2">
      <c r="A303" s="592" t="s">
        <v>1759</v>
      </c>
      <c r="B303" s="593" t="s">
        <v>1662</v>
      </c>
      <c r="C303" s="593" t="s">
        <v>1638</v>
      </c>
      <c r="D303" s="593" t="s">
        <v>1701</v>
      </c>
      <c r="E303" s="593" t="s">
        <v>1702</v>
      </c>
      <c r="F303" s="610">
        <v>2</v>
      </c>
      <c r="G303" s="610">
        <v>228</v>
      </c>
      <c r="H303" s="610">
        <v>0.4956521739130435</v>
      </c>
      <c r="I303" s="610">
        <v>114</v>
      </c>
      <c r="J303" s="610">
        <v>4</v>
      </c>
      <c r="K303" s="610">
        <v>460</v>
      </c>
      <c r="L303" s="610">
        <v>1</v>
      </c>
      <c r="M303" s="610">
        <v>115</v>
      </c>
      <c r="N303" s="610">
        <v>1</v>
      </c>
      <c r="O303" s="610">
        <v>116</v>
      </c>
      <c r="P303" s="598">
        <v>0.25217391304347825</v>
      </c>
      <c r="Q303" s="611">
        <v>116</v>
      </c>
    </row>
    <row r="304" spans="1:17" ht="14.45" customHeight="1" x14ac:dyDescent="0.2">
      <c r="A304" s="592" t="s">
        <v>1759</v>
      </c>
      <c r="B304" s="593" t="s">
        <v>1662</v>
      </c>
      <c r="C304" s="593" t="s">
        <v>1638</v>
      </c>
      <c r="D304" s="593" t="s">
        <v>1703</v>
      </c>
      <c r="E304" s="593" t="s">
        <v>1704</v>
      </c>
      <c r="F304" s="610">
        <v>1</v>
      </c>
      <c r="G304" s="610">
        <v>347</v>
      </c>
      <c r="H304" s="610"/>
      <c r="I304" s="610">
        <v>347</v>
      </c>
      <c r="J304" s="610"/>
      <c r="K304" s="610"/>
      <c r="L304" s="610"/>
      <c r="M304" s="610"/>
      <c r="N304" s="610"/>
      <c r="O304" s="610"/>
      <c r="P304" s="598"/>
      <c r="Q304" s="611"/>
    </row>
    <row r="305" spans="1:17" ht="14.45" customHeight="1" x14ac:dyDescent="0.2">
      <c r="A305" s="592" t="s">
        <v>1759</v>
      </c>
      <c r="B305" s="593" t="s">
        <v>1662</v>
      </c>
      <c r="C305" s="593" t="s">
        <v>1638</v>
      </c>
      <c r="D305" s="593" t="s">
        <v>1711</v>
      </c>
      <c r="E305" s="593" t="s">
        <v>1712</v>
      </c>
      <c r="F305" s="610">
        <v>1</v>
      </c>
      <c r="G305" s="610">
        <v>302</v>
      </c>
      <c r="H305" s="610"/>
      <c r="I305" s="610">
        <v>302</v>
      </c>
      <c r="J305" s="610"/>
      <c r="K305" s="610"/>
      <c r="L305" s="610"/>
      <c r="M305" s="610"/>
      <c r="N305" s="610"/>
      <c r="O305" s="610"/>
      <c r="P305" s="598"/>
      <c r="Q305" s="611"/>
    </row>
    <row r="306" spans="1:17" ht="14.45" customHeight="1" x14ac:dyDescent="0.2">
      <c r="A306" s="592" t="s">
        <v>1760</v>
      </c>
      <c r="B306" s="593" t="s">
        <v>1662</v>
      </c>
      <c r="C306" s="593" t="s">
        <v>1638</v>
      </c>
      <c r="D306" s="593" t="s">
        <v>1672</v>
      </c>
      <c r="E306" s="593" t="s">
        <v>1673</v>
      </c>
      <c r="F306" s="610"/>
      <c r="G306" s="610"/>
      <c r="H306" s="610"/>
      <c r="I306" s="610"/>
      <c r="J306" s="610">
        <v>1</v>
      </c>
      <c r="K306" s="610">
        <v>137</v>
      </c>
      <c r="L306" s="610">
        <v>1</v>
      </c>
      <c r="M306" s="610">
        <v>137</v>
      </c>
      <c r="N306" s="610"/>
      <c r="O306" s="610"/>
      <c r="P306" s="598"/>
      <c r="Q306" s="611"/>
    </row>
    <row r="307" spans="1:17" ht="14.45" customHeight="1" x14ac:dyDescent="0.2">
      <c r="A307" s="592" t="s">
        <v>1760</v>
      </c>
      <c r="B307" s="593" t="s">
        <v>1662</v>
      </c>
      <c r="C307" s="593" t="s">
        <v>1638</v>
      </c>
      <c r="D307" s="593" t="s">
        <v>1683</v>
      </c>
      <c r="E307" s="593" t="s">
        <v>1684</v>
      </c>
      <c r="F307" s="610"/>
      <c r="G307" s="610"/>
      <c r="H307" s="610"/>
      <c r="I307" s="610"/>
      <c r="J307" s="610">
        <v>1</v>
      </c>
      <c r="K307" s="610">
        <v>17</v>
      </c>
      <c r="L307" s="610">
        <v>1</v>
      </c>
      <c r="M307" s="610">
        <v>17</v>
      </c>
      <c r="N307" s="610"/>
      <c r="O307" s="610"/>
      <c r="P307" s="598"/>
      <c r="Q307" s="611"/>
    </row>
    <row r="308" spans="1:17" ht="14.45" customHeight="1" x14ac:dyDescent="0.2">
      <c r="A308" s="592" t="s">
        <v>1760</v>
      </c>
      <c r="B308" s="593" t="s">
        <v>1662</v>
      </c>
      <c r="C308" s="593" t="s">
        <v>1638</v>
      </c>
      <c r="D308" s="593" t="s">
        <v>1689</v>
      </c>
      <c r="E308" s="593" t="s">
        <v>1688</v>
      </c>
      <c r="F308" s="610"/>
      <c r="G308" s="610"/>
      <c r="H308" s="610"/>
      <c r="I308" s="610"/>
      <c r="J308" s="610">
        <v>1</v>
      </c>
      <c r="K308" s="610">
        <v>78</v>
      </c>
      <c r="L308" s="610">
        <v>1</v>
      </c>
      <c r="M308" s="610">
        <v>78</v>
      </c>
      <c r="N308" s="610"/>
      <c r="O308" s="610"/>
      <c r="P308" s="598"/>
      <c r="Q308" s="611"/>
    </row>
    <row r="309" spans="1:17" ht="14.45" customHeight="1" x14ac:dyDescent="0.2">
      <c r="A309" s="592" t="s">
        <v>1760</v>
      </c>
      <c r="B309" s="593" t="s">
        <v>1662</v>
      </c>
      <c r="C309" s="593" t="s">
        <v>1638</v>
      </c>
      <c r="D309" s="593" t="s">
        <v>1692</v>
      </c>
      <c r="E309" s="593" t="s">
        <v>1693</v>
      </c>
      <c r="F309" s="610">
        <v>1</v>
      </c>
      <c r="G309" s="610">
        <v>163</v>
      </c>
      <c r="H309" s="610">
        <v>0.5</v>
      </c>
      <c r="I309" s="610">
        <v>163</v>
      </c>
      <c r="J309" s="610">
        <v>2</v>
      </c>
      <c r="K309" s="610">
        <v>326</v>
      </c>
      <c r="L309" s="610">
        <v>1</v>
      </c>
      <c r="M309" s="610">
        <v>163</v>
      </c>
      <c r="N309" s="610"/>
      <c r="O309" s="610"/>
      <c r="P309" s="598"/>
      <c r="Q309" s="611"/>
    </row>
    <row r="310" spans="1:17" ht="14.45" customHeight="1" x14ac:dyDescent="0.2">
      <c r="A310" s="592" t="s">
        <v>1760</v>
      </c>
      <c r="B310" s="593" t="s">
        <v>1662</v>
      </c>
      <c r="C310" s="593" t="s">
        <v>1638</v>
      </c>
      <c r="D310" s="593" t="s">
        <v>1694</v>
      </c>
      <c r="E310" s="593" t="s">
        <v>1664</v>
      </c>
      <c r="F310" s="610"/>
      <c r="G310" s="610"/>
      <c r="H310" s="610"/>
      <c r="I310" s="610"/>
      <c r="J310" s="610">
        <v>1</v>
      </c>
      <c r="K310" s="610">
        <v>72</v>
      </c>
      <c r="L310" s="610">
        <v>1</v>
      </c>
      <c r="M310" s="610">
        <v>72</v>
      </c>
      <c r="N310" s="610"/>
      <c r="O310" s="610"/>
      <c r="P310" s="598"/>
      <c r="Q310" s="611"/>
    </row>
    <row r="311" spans="1:17" ht="14.45" customHeight="1" x14ac:dyDescent="0.2">
      <c r="A311" s="592" t="s">
        <v>1761</v>
      </c>
      <c r="B311" s="593" t="s">
        <v>1662</v>
      </c>
      <c r="C311" s="593" t="s">
        <v>1638</v>
      </c>
      <c r="D311" s="593" t="s">
        <v>1663</v>
      </c>
      <c r="E311" s="593" t="s">
        <v>1664</v>
      </c>
      <c r="F311" s="610">
        <v>53</v>
      </c>
      <c r="G311" s="610">
        <v>11183</v>
      </c>
      <c r="H311" s="610">
        <v>1.0765306122448979</v>
      </c>
      <c r="I311" s="610">
        <v>211</v>
      </c>
      <c r="J311" s="610">
        <v>49</v>
      </c>
      <c r="K311" s="610">
        <v>10388</v>
      </c>
      <c r="L311" s="610">
        <v>1</v>
      </c>
      <c r="M311" s="610">
        <v>212</v>
      </c>
      <c r="N311" s="610">
        <v>53</v>
      </c>
      <c r="O311" s="610">
        <v>11289</v>
      </c>
      <c r="P311" s="598">
        <v>1.0867346938775511</v>
      </c>
      <c r="Q311" s="611">
        <v>213</v>
      </c>
    </row>
    <row r="312" spans="1:17" ht="14.45" customHeight="1" x14ac:dyDescent="0.2">
      <c r="A312" s="592" t="s">
        <v>1761</v>
      </c>
      <c r="B312" s="593" t="s">
        <v>1662</v>
      </c>
      <c r="C312" s="593" t="s">
        <v>1638</v>
      </c>
      <c r="D312" s="593" t="s">
        <v>1665</v>
      </c>
      <c r="E312" s="593" t="s">
        <v>1664</v>
      </c>
      <c r="F312" s="610"/>
      <c r="G312" s="610"/>
      <c r="H312" s="610"/>
      <c r="I312" s="610"/>
      <c r="J312" s="610">
        <v>2</v>
      </c>
      <c r="K312" s="610">
        <v>174</v>
      </c>
      <c r="L312" s="610">
        <v>1</v>
      </c>
      <c r="M312" s="610">
        <v>87</v>
      </c>
      <c r="N312" s="610"/>
      <c r="O312" s="610"/>
      <c r="P312" s="598"/>
      <c r="Q312" s="611"/>
    </row>
    <row r="313" spans="1:17" ht="14.45" customHeight="1" x14ac:dyDescent="0.2">
      <c r="A313" s="592" t="s">
        <v>1761</v>
      </c>
      <c r="B313" s="593" t="s">
        <v>1662</v>
      </c>
      <c r="C313" s="593" t="s">
        <v>1638</v>
      </c>
      <c r="D313" s="593" t="s">
        <v>1666</v>
      </c>
      <c r="E313" s="593" t="s">
        <v>1667</v>
      </c>
      <c r="F313" s="610">
        <v>370</v>
      </c>
      <c r="G313" s="610">
        <v>111370</v>
      </c>
      <c r="H313" s="610">
        <v>1.321773600132925</v>
      </c>
      <c r="I313" s="610">
        <v>301</v>
      </c>
      <c r="J313" s="610">
        <v>279</v>
      </c>
      <c r="K313" s="610">
        <v>84258</v>
      </c>
      <c r="L313" s="610">
        <v>1</v>
      </c>
      <c r="M313" s="610">
        <v>302</v>
      </c>
      <c r="N313" s="610">
        <v>144</v>
      </c>
      <c r="O313" s="610">
        <v>43632</v>
      </c>
      <c r="P313" s="598">
        <v>0.51783806878872041</v>
      </c>
      <c r="Q313" s="611">
        <v>303</v>
      </c>
    </row>
    <row r="314" spans="1:17" ht="14.45" customHeight="1" x14ac:dyDescent="0.2">
      <c r="A314" s="592" t="s">
        <v>1761</v>
      </c>
      <c r="B314" s="593" t="s">
        <v>1662</v>
      </c>
      <c r="C314" s="593" t="s">
        <v>1638</v>
      </c>
      <c r="D314" s="593" t="s">
        <v>1668</v>
      </c>
      <c r="E314" s="593" t="s">
        <v>1669</v>
      </c>
      <c r="F314" s="610">
        <v>9</v>
      </c>
      <c r="G314" s="610">
        <v>891</v>
      </c>
      <c r="H314" s="610">
        <v>0.74436090225563911</v>
      </c>
      <c r="I314" s="610">
        <v>99</v>
      </c>
      <c r="J314" s="610">
        <v>12</v>
      </c>
      <c r="K314" s="610">
        <v>1197</v>
      </c>
      <c r="L314" s="610">
        <v>1</v>
      </c>
      <c r="M314" s="610">
        <v>99.75</v>
      </c>
      <c r="N314" s="610">
        <v>3</v>
      </c>
      <c r="O314" s="610">
        <v>300</v>
      </c>
      <c r="P314" s="598">
        <v>0.25062656641604009</v>
      </c>
      <c r="Q314" s="611">
        <v>100</v>
      </c>
    </row>
    <row r="315" spans="1:17" ht="14.45" customHeight="1" x14ac:dyDescent="0.2">
      <c r="A315" s="592" t="s">
        <v>1761</v>
      </c>
      <c r="B315" s="593" t="s">
        <v>1662</v>
      </c>
      <c r="C315" s="593" t="s">
        <v>1638</v>
      </c>
      <c r="D315" s="593" t="s">
        <v>1670</v>
      </c>
      <c r="E315" s="593" t="s">
        <v>1671</v>
      </c>
      <c r="F315" s="610">
        <v>1</v>
      </c>
      <c r="G315" s="610">
        <v>232</v>
      </c>
      <c r="H315" s="610"/>
      <c r="I315" s="610">
        <v>232</v>
      </c>
      <c r="J315" s="610"/>
      <c r="K315" s="610"/>
      <c r="L315" s="610"/>
      <c r="M315" s="610"/>
      <c r="N315" s="610"/>
      <c r="O315" s="610"/>
      <c r="P315" s="598"/>
      <c r="Q315" s="611"/>
    </row>
    <row r="316" spans="1:17" ht="14.45" customHeight="1" x14ac:dyDescent="0.2">
      <c r="A316" s="592" t="s">
        <v>1761</v>
      </c>
      <c r="B316" s="593" t="s">
        <v>1662</v>
      </c>
      <c r="C316" s="593" t="s">
        <v>1638</v>
      </c>
      <c r="D316" s="593" t="s">
        <v>1672</v>
      </c>
      <c r="E316" s="593" t="s">
        <v>1673</v>
      </c>
      <c r="F316" s="610">
        <v>186</v>
      </c>
      <c r="G316" s="610">
        <v>25482</v>
      </c>
      <c r="H316" s="610">
        <v>1.2653061224489797</v>
      </c>
      <c r="I316" s="610">
        <v>137</v>
      </c>
      <c r="J316" s="610">
        <v>147</v>
      </c>
      <c r="K316" s="610">
        <v>20139</v>
      </c>
      <c r="L316" s="610">
        <v>1</v>
      </c>
      <c r="M316" s="610">
        <v>137</v>
      </c>
      <c r="N316" s="610">
        <v>142</v>
      </c>
      <c r="O316" s="610">
        <v>19596</v>
      </c>
      <c r="P316" s="598">
        <v>0.97303739013853718</v>
      </c>
      <c r="Q316" s="611">
        <v>138</v>
      </c>
    </row>
    <row r="317" spans="1:17" ht="14.45" customHeight="1" x14ac:dyDescent="0.2">
      <c r="A317" s="592" t="s">
        <v>1761</v>
      </c>
      <c r="B317" s="593" t="s">
        <v>1662</v>
      </c>
      <c r="C317" s="593" t="s">
        <v>1638</v>
      </c>
      <c r="D317" s="593" t="s">
        <v>1674</v>
      </c>
      <c r="E317" s="593" t="s">
        <v>1673</v>
      </c>
      <c r="F317" s="610"/>
      <c r="G317" s="610"/>
      <c r="H317" s="610"/>
      <c r="I317" s="610"/>
      <c r="J317" s="610">
        <v>2</v>
      </c>
      <c r="K317" s="610">
        <v>368</v>
      </c>
      <c r="L317" s="610">
        <v>1</v>
      </c>
      <c r="M317" s="610">
        <v>184</v>
      </c>
      <c r="N317" s="610"/>
      <c r="O317" s="610"/>
      <c r="P317" s="598"/>
      <c r="Q317" s="611"/>
    </row>
    <row r="318" spans="1:17" ht="14.45" customHeight="1" x14ac:dyDescent="0.2">
      <c r="A318" s="592" t="s">
        <v>1761</v>
      </c>
      <c r="B318" s="593" t="s">
        <v>1662</v>
      </c>
      <c r="C318" s="593" t="s">
        <v>1638</v>
      </c>
      <c r="D318" s="593" t="s">
        <v>1677</v>
      </c>
      <c r="E318" s="593" t="s">
        <v>1678</v>
      </c>
      <c r="F318" s="610">
        <v>1</v>
      </c>
      <c r="G318" s="610">
        <v>639</v>
      </c>
      <c r="H318" s="610"/>
      <c r="I318" s="610">
        <v>639</v>
      </c>
      <c r="J318" s="610"/>
      <c r="K318" s="610"/>
      <c r="L318" s="610"/>
      <c r="M318" s="610"/>
      <c r="N318" s="610"/>
      <c r="O318" s="610"/>
      <c r="P318" s="598"/>
      <c r="Q318" s="611"/>
    </row>
    <row r="319" spans="1:17" ht="14.45" customHeight="1" x14ac:dyDescent="0.2">
      <c r="A319" s="592" t="s">
        <v>1761</v>
      </c>
      <c r="B319" s="593" t="s">
        <v>1662</v>
      </c>
      <c r="C319" s="593" t="s">
        <v>1638</v>
      </c>
      <c r="D319" s="593" t="s">
        <v>1679</v>
      </c>
      <c r="E319" s="593" t="s">
        <v>1680</v>
      </c>
      <c r="F319" s="610"/>
      <c r="G319" s="610"/>
      <c r="H319" s="610"/>
      <c r="I319" s="610"/>
      <c r="J319" s="610">
        <v>1</v>
      </c>
      <c r="K319" s="610">
        <v>609</v>
      </c>
      <c r="L319" s="610">
        <v>1</v>
      </c>
      <c r="M319" s="610">
        <v>609</v>
      </c>
      <c r="N319" s="610"/>
      <c r="O319" s="610"/>
      <c r="P319" s="598"/>
      <c r="Q319" s="611"/>
    </row>
    <row r="320" spans="1:17" ht="14.45" customHeight="1" x14ac:dyDescent="0.2">
      <c r="A320" s="592" t="s">
        <v>1761</v>
      </c>
      <c r="B320" s="593" t="s">
        <v>1662</v>
      </c>
      <c r="C320" s="593" t="s">
        <v>1638</v>
      </c>
      <c r="D320" s="593" t="s">
        <v>1681</v>
      </c>
      <c r="E320" s="593" t="s">
        <v>1682</v>
      </c>
      <c r="F320" s="610">
        <v>24</v>
      </c>
      <c r="G320" s="610">
        <v>4152</v>
      </c>
      <c r="H320" s="610">
        <v>1.9885057471264367</v>
      </c>
      <c r="I320" s="610">
        <v>173</v>
      </c>
      <c r="J320" s="610">
        <v>12</v>
      </c>
      <c r="K320" s="610">
        <v>2088</v>
      </c>
      <c r="L320" s="610">
        <v>1</v>
      </c>
      <c r="M320" s="610">
        <v>174</v>
      </c>
      <c r="N320" s="610">
        <v>6</v>
      </c>
      <c r="O320" s="610">
        <v>1050</v>
      </c>
      <c r="P320" s="598">
        <v>0.50287356321839083</v>
      </c>
      <c r="Q320" s="611">
        <v>175</v>
      </c>
    </row>
    <row r="321" spans="1:17" ht="14.45" customHeight="1" x14ac:dyDescent="0.2">
      <c r="A321" s="592" t="s">
        <v>1761</v>
      </c>
      <c r="B321" s="593" t="s">
        <v>1662</v>
      </c>
      <c r="C321" s="593" t="s">
        <v>1638</v>
      </c>
      <c r="D321" s="593" t="s">
        <v>1641</v>
      </c>
      <c r="E321" s="593" t="s">
        <v>1642</v>
      </c>
      <c r="F321" s="610">
        <v>1</v>
      </c>
      <c r="G321" s="610">
        <v>347</v>
      </c>
      <c r="H321" s="610">
        <v>0.5</v>
      </c>
      <c r="I321" s="610">
        <v>347</v>
      </c>
      <c r="J321" s="610">
        <v>2</v>
      </c>
      <c r="K321" s="610">
        <v>694</v>
      </c>
      <c r="L321" s="610">
        <v>1</v>
      </c>
      <c r="M321" s="610">
        <v>347</v>
      </c>
      <c r="N321" s="610"/>
      <c r="O321" s="610"/>
      <c r="P321" s="598"/>
      <c r="Q321" s="611"/>
    </row>
    <row r="322" spans="1:17" ht="14.45" customHeight="1" x14ac:dyDescent="0.2">
      <c r="A322" s="592" t="s">
        <v>1761</v>
      </c>
      <c r="B322" s="593" t="s">
        <v>1662</v>
      </c>
      <c r="C322" s="593" t="s">
        <v>1638</v>
      </c>
      <c r="D322" s="593" t="s">
        <v>1683</v>
      </c>
      <c r="E322" s="593" t="s">
        <v>1684</v>
      </c>
      <c r="F322" s="610">
        <v>323</v>
      </c>
      <c r="G322" s="610">
        <v>5491</v>
      </c>
      <c r="H322" s="610">
        <v>1.4166666666666667</v>
      </c>
      <c r="I322" s="610">
        <v>17</v>
      </c>
      <c r="J322" s="610">
        <v>228</v>
      </c>
      <c r="K322" s="610">
        <v>3876</v>
      </c>
      <c r="L322" s="610">
        <v>1</v>
      </c>
      <c r="M322" s="610">
        <v>17</v>
      </c>
      <c r="N322" s="610">
        <v>187</v>
      </c>
      <c r="O322" s="610">
        <v>3179</v>
      </c>
      <c r="P322" s="598">
        <v>0.82017543859649122</v>
      </c>
      <c r="Q322" s="611">
        <v>17</v>
      </c>
    </row>
    <row r="323" spans="1:17" ht="14.45" customHeight="1" x14ac:dyDescent="0.2">
      <c r="A323" s="592" t="s">
        <v>1761</v>
      </c>
      <c r="B323" s="593" t="s">
        <v>1662</v>
      </c>
      <c r="C323" s="593" t="s">
        <v>1638</v>
      </c>
      <c r="D323" s="593" t="s">
        <v>1685</v>
      </c>
      <c r="E323" s="593" t="s">
        <v>1686</v>
      </c>
      <c r="F323" s="610">
        <v>3</v>
      </c>
      <c r="G323" s="610">
        <v>822</v>
      </c>
      <c r="H323" s="610">
        <v>0.25</v>
      </c>
      <c r="I323" s="610">
        <v>274</v>
      </c>
      <c r="J323" s="610">
        <v>12</v>
      </c>
      <c r="K323" s="610">
        <v>3288</v>
      </c>
      <c r="L323" s="610">
        <v>1</v>
      </c>
      <c r="M323" s="610">
        <v>274</v>
      </c>
      <c r="N323" s="610">
        <v>12</v>
      </c>
      <c r="O323" s="610">
        <v>3324</v>
      </c>
      <c r="P323" s="598">
        <v>1.0109489051094891</v>
      </c>
      <c r="Q323" s="611">
        <v>277</v>
      </c>
    </row>
    <row r="324" spans="1:17" ht="14.45" customHeight="1" x14ac:dyDescent="0.2">
      <c r="A324" s="592" t="s">
        <v>1761</v>
      </c>
      <c r="B324" s="593" t="s">
        <v>1662</v>
      </c>
      <c r="C324" s="593" t="s">
        <v>1638</v>
      </c>
      <c r="D324" s="593" t="s">
        <v>1687</v>
      </c>
      <c r="E324" s="593" t="s">
        <v>1688</v>
      </c>
      <c r="F324" s="610">
        <v>16</v>
      </c>
      <c r="G324" s="610">
        <v>2272</v>
      </c>
      <c r="H324" s="610">
        <v>1.2327726532826913</v>
      </c>
      <c r="I324" s="610">
        <v>142</v>
      </c>
      <c r="J324" s="610">
        <v>13</v>
      </c>
      <c r="K324" s="610">
        <v>1843</v>
      </c>
      <c r="L324" s="610">
        <v>1</v>
      </c>
      <c r="M324" s="610">
        <v>141.76923076923077</v>
      </c>
      <c r="N324" s="610">
        <v>15</v>
      </c>
      <c r="O324" s="610">
        <v>2115</v>
      </c>
      <c r="P324" s="598">
        <v>1.1475854584915899</v>
      </c>
      <c r="Q324" s="611">
        <v>141</v>
      </c>
    </row>
    <row r="325" spans="1:17" ht="14.45" customHeight="1" x14ac:dyDescent="0.2">
      <c r="A325" s="592" t="s">
        <v>1761</v>
      </c>
      <c r="B325" s="593" t="s">
        <v>1662</v>
      </c>
      <c r="C325" s="593" t="s">
        <v>1638</v>
      </c>
      <c r="D325" s="593" t="s">
        <v>1689</v>
      </c>
      <c r="E325" s="593" t="s">
        <v>1688</v>
      </c>
      <c r="F325" s="610">
        <v>184</v>
      </c>
      <c r="G325" s="610">
        <v>14352</v>
      </c>
      <c r="H325" s="610">
        <v>1.247891487696722</v>
      </c>
      <c r="I325" s="610">
        <v>78</v>
      </c>
      <c r="J325" s="610">
        <v>147</v>
      </c>
      <c r="K325" s="610">
        <v>11501</v>
      </c>
      <c r="L325" s="610">
        <v>1</v>
      </c>
      <c r="M325" s="610">
        <v>78.238095238095241</v>
      </c>
      <c r="N325" s="610">
        <v>142</v>
      </c>
      <c r="O325" s="610">
        <v>11218</v>
      </c>
      <c r="P325" s="598">
        <v>0.97539344404834361</v>
      </c>
      <c r="Q325" s="611">
        <v>79</v>
      </c>
    </row>
    <row r="326" spans="1:17" ht="14.45" customHeight="1" x14ac:dyDescent="0.2">
      <c r="A326" s="592" t="s">
        <v>1761</v>
      </c>
      <c r="B326" s="593" t="s">
        <v>1662</v>
      </c>
      <c r="C326" s="593" t="s">
        <v>1638</v>
      </c>
      <c r="D326" s="593" t="s">
        <v>1690</v>
      </c>
      <c r="E326" s="593" t="s">
        <v>1691</v>
      </c>
      <c r="F326" s="610">
        <v>16</v>
      </c>
      <c r="G326" s="610">
        <v>5024</v>
      </c>
      <c r="H326" s="610">
        <v>1.2307692307692308</v>
      </c>
      <c r="I326" s="610">
        <v>314</v>
      </c>
      <c r="J326" s="610">
        <v>13</v>
      </c>
      <c r="K326" s="610">
        <v>4082</v>
      </c>
      <c r="L326" s="610">
        <v>1</v>
      </c>
      <c r="M326" s="610">
        <v>314</v>
      </c>
      <c r="N326" s="610">
        <v>15</v>
      </c>
      <c r="O326" s="610">
        <v>4740</v>
      </c>
      <c r="P326" s="598">
        <v>1.1611954924056835</v>
      </c>
      <c r="Q326" s="611">
        <v>316</v>
      </c>
    </row>
    <row r="327" spans="1:17" ht="14.45" customHeight="1" x14ac:dyDescent="0.2">
      <c r="A327" s="592" t="s">
        <v>1761</v>
      </c>
      <c r="B327" s="593" t="s">
        <v>1662</v>
      </c>
      <c r="C327" s="593" t="s">
        <v>1638</v>
      </c>
      <c r="D327" s="593" t="s">
        <v>1649</v>
      </c>
      <c r="E327" s="593" t="s">
        <v>1650</v>
      </c>
      <c r="F327" s="610">
        <v>1</v>
      </c>
      <c r="G327" s="610">
        <v>328</v>
      </c>
      <c r="H327" s="610">
        <v>0.5</v>
      </c>
      <c r="I327" s="610">
        <v>328</v>
      </c>
      <c r="J327" s="610">
        <v>2</v>
      </c>
      <c r="K327" s="610">
        <v>656</v>
      </c>
      <c r="L327" s="610">
        <v>1</v>
      </c>
      <c r="M327" s="610">
        <v>328</v>
      </c>
      <c r="N327" s="610"/>
      <c r="O327" s="610"/>
      <c r="P327" s="598"/>
      <c r="Q327" s="611"/>
    </row>
    <row r="328" spans="1:17" ht="14.45" customHeight="1" x14ac:dyDescent="0.2">
      <c r="A328" s="592" t="s">
        <v>1761</v>
      </c>
      <c r="B328" s="593" t="s">
        <v>1662</v>
      </c>
      <c r="C328" s="593" t="s">
        <v>1638</v>
      </c>
      <c r="D328" s="593" t="s">
        <v>1692</v>
      </c>
      <c r="E328" s="593" t="s">
        <v>1693</v>
      </c>
      <c r="F328" s="610">
        <v>267</v>
      </c>
      <c r="G328" s="610">
        <v>43521</v>
      </c>
      <c r="H328" s="610">
        <v>1.4034052433007642</v>
      </c>
      <c r="I328" s="610">
        <v>163</v>
      </c>
      <c r="J328" s="610">
        <v>190</v>
      </c>
      <c r="K328" s="610">
        <v>31011</v>
      </c>
      <c r="L328" s="610">
        <v>1</v>
      </c>
      <c r="M328" s="610">
        <v>163.2157894736842</v>
      </c>
      <c r="N328" s="610">
        <v>146</v>
      </c>
      <c r="O328" s="610">
        <v>24090</v>
      </c>
      <c r="P328" s="598">
        <v>0.77682112798684333</v>
      </c>
      <c r="Q328" s="611">
        <v>165</v>
      </c>
    </row>
    <row r="329" spans="1:17" ht="14.45" customHeight="1" x14ac:dyDescent="0.2">
      <c r="A329" s="592" t="s">
        <v>1761</v>
      </c>
      <c r="B329" s="593" t="s">
        <v>1662</v>
      </c>
      <c r="C329" s="593" t="s">
        <v>1638</v>
      </c>
      <c r="D329" s="593" t="s">
        <v>1694</v>
      </c>
      <c r="E329" s="593" t="s">
        <v>1664</v>
      </c>
      <c r="F329" s="610">
        <v>419</v>
      </c>
      <c r="G329" s="610">
        <v>30168</v>
      </c>
      <c r="H329" s="610">
        <v>1.1998568189953467</v>
      </c>
      <c r="I329" s="610">
        <v>72</v>
      </c>
      <c r="J329" s="610">
        <v>348</v>
      </c>
      <c r="K329" s="610">
        <v>25143</v>
      </c>
      <c r="L329" s="610">
        <v>1</v>
      </c>
      <c r="M329" s="610">
        <v>72.25</v>
      </c>
      <c r="N329" s="610">
        <v>290</v>
      </c>
      <c r="O329" s="610">
        <v>21460</v>
      </c>
      <c r="P329" s="598">
        <v>0.85351787773933108</v>
      </c>
      <c r="Q329" s="611">
        <v>74</v>
      </c>
    </row>
    <row r="330" spans="1:17" ht="14.45" customHeight="1" x14ac:dyDescent="0.2">
      <c r="A330" s="592" t="s">
        <v>1761</v>
      </c>
      <c r="B330" s="593" t="s">
        <v>1662</v>
      </c>
      <c r="C330" s="593" t="s">
        <v>1638</v>
      </c>
      <c r="D330" s="593" t="s">
        <v>1697</v>
      </c>
      <c r="E330" s="593" t="s">
        <v>1698</v>
      </c>
      <c r="F330" s="610"/>
      <c r="G330" s="610"/>
      <c r="H330" s="610"/>
      <c r="I330" s="610"/>
      <c r="J330" s="610">
        <v>1</v>
      </c>
      <c r="K330" s="610">
        <v>230</v>
      </c>
      <c r="L330" s="610">
        <v>1</v>
      </c>
      <c r="M330" s="610">
        <v>230</v>
      </c>
      <c r="N330" s="610"/>
      <c r="O330" s="610"/>
      <c r="P330" s="598"/>
      <c r="Q330" s="611"/>
    </row>
    <row r="331" spans="1:17" ht="14.45" customHeight="1" x14ac:dyDescent="0.2">
      <c r="A331" s="592" t="s">
        <v>1761</v>
      </c>
      <c r="B331" s="593" t="s">
        <v>1662</v>
      </c>
      <c r="C331" s="593" t="s">
        <v>1638</v>
      </c>
      <c r="D331" s="593" t="s">
        <v>1699</v>
      </c>
      <c r="E331" s="593" t="s">
        <v>1700</v>
      </c>
      <c r="F331" s="610">
        <v>21</v>
      </c>
      <c r="G331" s="610">
        <v>25431</v>
      </c>
      <c r="H331" s="610">
        <v>1.2342748980780431</v>
      </c>
      <c r="I331" s="610">
        <v>1211</v>
      </c>
      <c r="J331" s="610">
        <v>17</v>
      </c>
      <c r="K331" s="610">
        <v>20604</v>
      </c>
      <c r="L331" s="610">
        <v>1</v>
      </c>
      <c r="M331" s="610">
        <v>1212</v>
      </c>
      <c r="N331" s="610">
        <v>9</v>
      </c>
      <c r="O331" s="610">
        <v>10944</v>
      </c>
      <c r="P331" s="598">
        <v>0.53115899825276647</v>
      </c>
      <c r="Q331" s="611">
        <v>1216</v>
      </c>
    </row>
    <row r="332" spans="1:17" ht="14.45" customHeight="1" x14ac:dyDescent="0.2">
      <c r="A332" s="592" t="s">
        <v>1761</v>
      </c>
      <c r="B332" s="593" t="s">
        <v>1662</v>
      </c>
      <c r="C332" s="593" t="s">
        <v>1638</v>
      </c>
      <c r="D332" s="593" t="s">
        <v>1701</v>
      </c>
      <c r="E332" s="593" t="s">
        <v>1702</v>
      </c>
      <c r="F332" s="610">
        <v>15</v>
      </c>
      <c r="G332" s="610">
        <v>1710</v>
      </c>
      <c r="H332" s="610">
        <v>1.4869565217391305</v>
      </c>
      <c r="I332" s="610">
        <v>114</v>
      </c>
      <c r="J332" s="610">
        <v>10</v>
      </c>
      <c r="K332" s="610">
        <v>1150</v>
      </c>
      <c r="L332" s="610">
        <v>1</v>
      </c>
      <c r="M332" s="610">
        <v>115</v>
      </c>
      <c r="N332" s="610">
        <v>5</v>
      </c>
      <c r="O332" s="610">
        <v>580</v>
      </c>
      <c r="P332" s="598">
        <v>0.5043478260869565</v>
      </c>
      <c r="Q332" s="611">
        <v>116</v>
      </c>
    </row>
    <row r="333" spans="1:17" ht="14.45" customHeight="1" x14ac:dyDescent="0.2">
      <c r="A333" s="592" t="s">
        <v>1761</v>
      </c>
      <c r="B333" s="593" t="s">
        <v>1662</v>
      </c>
      <c r="C333" s="593" t="s">
        <v>1638</v>
      </c>
      <c r="D333" s="593" t="s">
        <v>1703</v>
      </c>
      <c r="E333" s="593" t="s">
        <v>1704</v>
      </c>
      <c r="F333" s="610">
        <v>1</v>
      </c>
      <c r="G333" s="610">
        <v>347</v>
      </c>
      <c r="H333" s="610"/>
      <c r="I333" s="610">
        <v>347</v>
      </c>
      <c r="J333" s="610"/>
      <c r="K333" s="610"/>
      <c r="L333" s="610"/>
      <c r="M333" s="610"/>
      <c r="N333" s="610"/>
      <c r="O333" s="610"/>
      <c r="P333" s="598"/>
      <c r="Q333" s="611"/>
    </row>
    <row r="334" spans="1:17" ht="14.45" customHeight="1" x14ac:dyDescent="0.2">
      <c r="A334" s="592" t="s">
        <v>1761</v>
      </c>
      <c r="B334" s="593" t="s">
        <v>1662</v>
      </c>
      <c r="C334" s="593" t="s">
        <v>1638</v>
      </c>
      <c r="D334" s="593" t="s">
        <v>1709</v>
      </c>
      <c r="E334" s="593" t="s">
        <v>1710</v>
      </c>
      <c r="F334" s="610"/>
      <c r="G334" s="610"/>
      <c r="H334" s="610"/>
      <c r="I334" s="610"/>
      <c r="J334" s="610">
        <v>1</v>
      </c>
      <c r="K334" s="610">
        <v>1067</v>
      </c>
      <c r="L334" s="610">
        <v>1</v>
      </c>
      <c r="M334" s="610">
        <v>1067</v>
      </c>
      <c r="N334" s="610"/>
      <c r="O334" s="610"/>
      <c r="P334" s="598"/>
      <c r="Q334" s="611"/>
    </row>
    <row r="335" spans="1:17" ht="14.45" customHeight="1" x14ac:dyDescent="0.2">
      <c r="A335" s="592" t="s">
        <v>1761</v>
      </c>
      <c r="B335" s="593" t="s">
        <v>1662</v>
      </c>
      <c r="C335" s="593" t="s">
        <v>1638</v>
      </c>
      <c r="D335" s="593" t="s">
        <v>1711</v>
      </c>
      <c r="E335" s="593" t="s">
        <v>1712</v>
      </c>
      <c r="F335" s="610">
        <v>2</v>
      </c>
      <c r="G335" s="610">
        <v>604</v>
      </c>
      <c r="H335" s="610"/>
      <c r="I335" s="610">
        <v>302</v>
      </c>
      <c r="J335" s="610"/>
      <c r="K335" s="610"/>
      <c r="L335" s="610"/>
      <c r="M335" s="610"/>
      <c r="N335" s="610"/>
      <c r="O335" s="610"/>
      <c r="P335" s="598"/>
      <c r="Q335" s="611"/>
    </row>
    <row r="336" spans="1:17" ht="14.45" customHeight="1" x14ac:dyDescent="0.2">
      <c r="A336" s="592" t="s">
        <v>1762</v>
      </c>
      <c r="B336" s="593" t="s">
        <v>1662</v>
      </c>
      <c r="C336" s="593" t="s">
        <v>1638</v>
      </c>
      <c r="D336" s="593" t="s">
        <v>1663</v>
      </c>
      <c r="E336" s="593" t="s">
        <v>1664</v>
      </c>
      <c r="F336" s="610">
        <v>65</v>
      </c>
      <c r="G336" s="610">
        <v>13715</v>
      </c>
      <c r="H336" s="610">
        <v>1.22063011747953</v>
      </c>
      <c r="I336" s="610">
        <v>211</v>
      </c>
      <c r="J336" s="610">
        <v>53</v>
      </c>
      <c r="K336" s="610">
        <v>11236</v>
      </c>
      <c r="L336" s="610">
        <v>1</v>
      </c>
      <c r="M336" s="610">
        <v>212</v>
      </c>
      <c r="N336" s="610">
        <v>78</v>
      </c>
      <c r="O336" s="610">
        <v>16614</v>
      </c>
      <c r="P336" s="598">
        <v>1.4786400854396582</v>
      </c>
      <c r="Q336" s="611">
        <v>213</v>
      </c>
    </row>
    <row r="337" spans="1:17" ht="14.45" customHeight="1" x14ac:dyDescent="0.2">
      <c r="A337" s="592" t="s">
        <v>1762</v>
      </c>
      <c r="B337" s="593" t="s">
        <v>1662</v>
      </c>
      <c r="C337" s="593" t="s">
        <v>1638</v>
      </c>
      <c r="D337" s="593" t="s">
        <v>1665</v>
      </c>
      <c r="E337" s="593" t="s">
        <v>1664</v>
      </c>
      <c r="F337" s="610"/>
      <c r="G337" s="610"/>
      <c r="H337" s="610"/>
      <c r="I337" s="610"/>
      <c r="J337" s="610"/>
      <c r="K337" s="610"/>
      <c r="L337" s="610"/>
      <c r="M337" s="610"/>
      <c r="N337" s="610">
        <v>3</v>
      </c>
      <c r="O337" s="610">
        <v>264</v>
      </c>
      <c r="P337" s="598"/>
      <c r="Q337" s="611">
        <v>88</v>
      </c>
    </row>
    <row r="338" spans="1:17" ht="14.45" customHeight="1" x14ac:dyDescent="0.2">
      <c r="A338" s="592" t="s">
        <v>1762</v>
      </c>
      <c r="B338" s="593" t="s">
        <v>1662</v>
      </c>
      <c r="C338" s="593" t="s">
        <v>1638</v>
      </c>
      <c r="D338" s="593" t="s">
        <v>1666</v>
      </c>
      <c r="E338" s="593" t="s">
        <v>1667</v>
      </c>
      <c r="F338" s="610">
        <v>62</v>
      </c>
      <c r="G338" s="610">
        <v>18662</v>
      </c>
      <c r="H338" s="610">
        <v>0.78221141755386037</v>
      </c>
      <c r="I338" s="610">
        <v>301</v>
      </c>
      <c r="J338" s="610">
        <v>79</v>
      </c>
      <c r="K338" s="610">
        <v>23858</v>
      </c>
      <c r="L338" s="610">
        <v>1</v>
      </c>
      <c r="M338" s="610">
        <v>302</v>
      </c>
      <c r="N338" s="610">
        <v>117</v>
      </c>
      <c r="O338" s="610">
        <v>35451</v>
      </c>
      <c r="P338" s="598">
        <v>1.4859166736524436</v>
      </c>
      <c r="Q338" s="611">
        <v>303</v>
      </c>
    </row>
    <row r="339" spans="1:17" ht="14.45" customHeight="1" x14ac:dyDescent="0.2">
      <c r="A339" s="592" t="s">
        <v>1762</v>
      </c>
      <c r="B339" s="593" t="s">
        <v>1662</v>
      </c>
      <c r="C339" s="593" t="s">
        <v>1638</v>
      </c>
      <c r="D339" s="593" t="s">
        <v>1668</v>
      </c>
      <c r="E339" s="593" t="s">
        <v>1669</v>
      </c>
      <c r="F339" s="610"/>
      <c r="G339" s="610"/>
      <c r="H339" s="610"/>
      <c r="I339" s="610"/>
      <c r="J339" s="610">
        <v>3</v>
      </c>
      <c r="K339" s="610">
        <v>297</v>
      </c>
      <c r="L339" s="610">
        <v>1</v>
      </c>
      <c r="M339" s="610">
        <v>99</v>
      </c>
      <c r="N339" s="610"/>
      <c r="O339" s="610"/>
      <c r="P339" s="598"/>
      <c r="Q339" s="611"/>
    </row>
    <row r="340" spans="1:17" ht="14.45" customHeight="1" x14ac:dyDescent="0.2">
      <c r="A340" s="592" t="s">
        <v>1762</v>
      </c>
      <c r="B340" s="593" t="s">
        <v>1662</v>
      </c>
      <c r="C340" s="593" t="s">
        <v>1638</v>
      </c>
      <c r="D340" s="593" t="s">
        <v>1672</v>
      </c>
      <c r="E340" s="593" t="s">
        <v>1673</v>
      </c>
      <c r="F340" s="610">
        <v>10</v>
      </c>
      <c r="G340" s="610">
        <v>1370</v>
      </c>
      <c r="H340" s="610">
        <v>0.90909090909090906</v>
      </c>
      <c r="I340" s="610">
        <v>137</v>
      </c>
      <c r="J340" s="610">
        <v>11</v>
      </c>
      <c r="K340" s="610">
        <v>1507</v>
      </c>
      <c r="L340" s="610">
        <v>1</v>
      </c>
      <c r="M340" s="610">
        <v>137</v>
      </c>
      <c r="N340" s="610">
        <v>12</v>
      </c>
      <c r="O340" s="610">
        <v>1656</v>
      </c>
      <c r="P340" s="598">
        <v>1.0988719309887194</v>
      </c>
      <c r="Q340" s="611">
        <v>138</v>
      </c>
    </row>
    <row r="341" spans="1:17" ht="14.45" customHeight="1" x14ac:dyDescent="0.2">
      <c r="A341" s="592" t="s">
        <v>1762</v>
      </c>
      <c r="B341" s="593" t="s">
        <v>1662</v>
      </c>
      <c r="C341" s="593" t="s">
        <v>1638</v>
      </c>
      <c r="D341" s="593" t="s">
        <v>1674</v>
      </c>
      <c r="E341" s="593" t="s">
        <v>1673</v>
      </c>
      <c r="F341" s="610"/>
      <c r="G341" s="610"/>
      <c r="H341" s="610"/>
      <c r="I341" s="610"/>
      <c r="J341" s="610"/>
      <c r="K341" s="610"/>
      <c r="L341" s="610"/>
      <c r="M341" s="610"/>
      <c r="N341" s="610">
        <v>1</v>
      </c>
      <c r="O341" s="610">
        <v>185</v>
      </c>
      <c r="P341" s="598"/>
      <c r="Q341" s="611">
        <v>185</v>
      </c>
    </row>
    <row r="342" spans="1:17" ht="14.45" customHeight="1" x14ac:dyDescent="0.2">
      <c r="A342" s="592" t="s">
        <v>1762</v>
      </c>
      <c r="B342" s="593" t="s">
        <v>1662</v>
      </c>
      <c r="C342" s="593" t="s">
        <v>1638</v>
      </c>
      <c r="D342" s="593" t="s">
        <v>1677</v>
      </c>
      <c r="E342" s="593" t="s">
        <v>1678</v>
      </c>
      <c r="F342" s="610">
        <v>2</v>
      </c>
      <c r="G342" s="610">
        <v>1278</v>
      </c>
      <c r="H342" s="610">
        <v>1.996875</v>
      </c>
      <c r="I342" s="610">
        <v>639</v>
      </c>
      <c r="J342" s="610">
        <v>1</v>
      </c>
      <c r="K342" s="610">
        <v>640</v>
      </c>
      <c r="L342" s="610">
        <v>1</v>
      </c>
      <c r="M342" s="610">
        <v>640</v>
      </c>
      <c r="N342" s="610"/>
      <c r="O342" s="610"/>
      <c r="P342" s="598"/>
      <c r="Q342" s="611"/>
    </row>
    <row r="343" spans="1:17" ht="14.45" customHeight="1" x14ac:dyDescent="0.2">
      <c r="A343" s="592" t="s">
        <v>1762</v>
      </c>
      <c r="B343" s="593" t="s">
        <v>1662</v>
      </c>
      <c r="C343" s="593" t="s">
        <v>1638</v>
      </c>
      <c r="D343" s="593" t="s">
        <v>1681</v>
      </c>
      <c r="E343" s="593" t="s">
        <v>1682</v>
      </c>
      <c r="F343" s="610">
        <v>4</v>
      </c>
      <c r="G343" s="610">
        <v>692</v>
      </c>
      <c r="H343" s="610">
        <v>0.99425287356321834</v>
      </c>
      <c r="I343" s="610">
        <v>173</v>
      </c>
      <c r="J343" s="610">
        <v>4</v>
      </c>
      <c r="K343" s="610">
        <v>696</v>
      </c>
      <c r="L343" s="610">
        <v>1</v>
      </c>
      <c r="M343" s="610">
        <v>174</v>
      </c>
      <c r="N343" s="610">
        <v>6</v>
      </c>
      <c r="O343" s="610">
        <v>1050</v>
      </c>
      <c r="P343" s="598">
        <v>1.5086206896551724</v>
      </c>
      <c r="Q343" s="611">
        <v>175</v>
      </c>
    </row>
    <row r="344" spans="1:17" ht="14.45" customHeight="1" x14ac:dyDescent="0.2">
      <c r="A344" s="592" t="s">
        <v>1762</v>
      </c>
      <c r="B344" s="593" t="s">
        <v>1662</v>
      </c>
      <c r="C344" s="593" t="s">
        <v>1638</v>
      </c>
      <c r="D344" s="593" t="s">
        <v>1641</v>
      </c>
      <c r="E344" s="593" t="s">
        <v>1642</v>
      </c>
      <c r="F344" s="610"/>
      <c r="G344" s="610"/>
      <c r="H344" s="610"/>
      <c r="I344" s="610"/>
      <c r="J344" s="610"/>
      <c r="K344" s="610"/>
      <c r="L344" s="610"/>
      <c r="M344" s="610"/>
      <c r="N344" s="610">
        <v>1</v>
      </c>
      <c r="O344" s="610">
        <v>348</v>
      </c>
      <c r="P344" s="598"/>
      <c r="Q344" s="611">
        <v>348</v>
      </c>
    </row>
    <row r="345" spans="1:17" ht="14.45" customHeight="1" x14ac:dyDescent="0.2">
      <c r="A345" s="592" t="s">
        <v>1762</v>
      </c>
      <c r="B345" s="593" t="s">
        <v>1662</v>
      </c>
      <c r="C345" s="593" t="s">
        <v>1638</v>
      </c>
      <c r="D345" s="593" t="s">
        <v>1683</v>
      </c>
      <c r="E345" s="593" t="s">
        <v>1684</v>
      </c>
      <c r="F345" s="610">
        <v>41</v>
      </c>
      <c r="G345" s="610">
        <v>697</v>
      </c>
      <c r="H345" s="610">
        <v>1.1388888888888888</v>
      </c>
      <c r="I345" s="610">
        <v>17</v>
      </c>
      <c r="J345" s="610">
        <v>36</v>
      </c>
      <c r="K345" s="610">
        <v>612</v>
      </c>
      <c r="L345" s="610">
        <v>1</v>
      </c>
      <c r="M345" s="610">
        <v>17</v>
      </c>
      <c r="N345" s="610">
        <v>62</v>
      </c>
      <c r="O345" s="610">
        <v>1054</v>
      </c>
      <c r="P345" s="598">
        <v>1.7222222222222223</v>
      </c>
      <c r="Q345" s="611">
        <v>17</v>
      </c>
    </row>
    <row r="346" spans="1:17" ht="14.45" customHeight="1" x14ac:dyDescent="0.2">
      <c r="A346" s="592" t="s">
        <v>1762</v>
      </c>
      <c r="B346" s="593" t="s">
        <v>1662</v>
      </c>
      <c r="C346" s="593" t="s">
        <v>1638</v>
      </c>
      <c r="D346" s="593" t="s">
        <v>1685</v>
      </c>
      <c r="E346" s="593" t="s">
        <v>1686</v>
      </c>
      <c r="F346" s="610">
        <v>8</v>
      </c>
      <c r="G346" s="610">
        <v>2192</v>
      </c>
      <c r="H346" s="610">
        <v>0.53333333333333333</v>
      </c>
      <c r="I346" s="610">
        <v>274</v>
      </c>
      <c r="J346" s="610">
        <v>15</v>
      </c>
      <c r="K346" s="610">
        <v>4110</v>
      </c>
      <c r="L346" s="610">
        <v>1</v>
      </c>
      <c r="M346" s="610">
        <v>274</v>
      </c>
      <c r="N346" s="610">
        <v>24</v>
      </c>
      <c r="O346" s="610">
        <v>6648</v>
      </c>
      <c r="P346" s="598">
        <v>1.6175182481751824</v>
      </c>
      <c r="Q346" s="611">
        <v>277</v>
      </c>
    </row>
    <row r="347" spans="1:17" ht="14.45" customHeight="1" x14ac:dyDescent="0.2">
      <c r="A347" s="592" t="s">
        <v>1762</v>
      </c>
      <c r="B347" s="593" t="s">
        <v>1662</v>
      </c>
      <c r="C347" s="593" t="s">
        <v>1638</v>
      </c>
      <c r="D347" s="593" t="s">
        <v>1687</v>
      </c>
      <c r="E347" s="593" t="s">
        <v>1688</v>
      </c>
      <c r="F347" s="610">
        <v>24</v>
      </c>
      <c r="G347" s="610">
        <v>3408</v>
      </c>
      <c r="H347" s="610">
        <v>1.2016925246826515</v>
      </c>
      <c r="I347" s="610">
        <v>142</v>
      </c>
      <c r="J347" s="610">
        <v>20</v>
      </c>
      <c r="K347" s="610">
        <v>2836</v>
      </c>
      <c r="L347" s="610">
        <v>1</v>
      </c>
      <c r="M347" s="610">
        <v>141.80000000000001</v>
      </c>
      <c r="N347" s="610">
        <v>30</v>
      </c>
      <c r="O347" s="610">
        <v>4230</v>
      </c>
      <c r="P347" s="598">
        <v>1.4915373765867419</v>
      </c>
      <c r="Q347" s="611">
        <v>141</v>
      </c>
    </row>
    <row r="348" spans="1:17" ht="14.45" customHeight="1" x14ac:dyDescent="0.2">
      <c r="A348" s="592" t="s">
        <v>1762</v>
      </c>
      <c r="B348" s="593" t="s">
        <v>1662</v>
      </c>
      <c r="C348" s="593" t="s">
        <v>1638</v>
      </c>
      <c r="D348" s="593" t="s">
        <v>1689</v>
      </c>
      <c r="E348" s="593" t="s">
        <v>1688</v>
      </c>
      <c r="F348" s="610">
        <v>10</v>
      </c>
      <c r="G348" s="610">
        <v>780</v>
      </c>
      <c r="H348" s="610">
        <v>0.90592334494773519</v>
      </c>
      <c r="I348" s="610">
        <v>78</v>
      </c>
      <c r="J348" s="610">
        <v>11</v>
      </c>
      <c r="K348" s="610">
        <v>861</v>
      </c>
      <c r="L348" s="610">
        <v>1</v>
      </c>
      <c r="M348" s="610">
        <v>78.272727272727266</v>
      </c>
      <c r="N348" s="610">
        <v>12</v>
      </c>
      <c r="O348" s="610">
        <v>948</v>
      </c>
      <c r="P348" s="598">
        <v>1.1010452961672474</v>
      </c>
      <c r="Q348" s="611">
        <v>79</v>
      </c>
    </row>
    <row r="349" spans="1:17" ht="14.45" customHeight="1" x14ac:dyDescent="0.2">
      <c r="A349" s="592" t="s">
        <v>1762</v>
      </c>
      <c r="B349" s="593" t="s">
        <v>1662</v>
      </c>
      <c r="C349" s="593" t="s">
        <v>1638</v>
      </c>
      <c r="D349" s="593" t="s">
        <v>1690</v>
      </c>
      <c r="E349" s="593" t="s">
        <v>1691</v>
      </c>
      <c r="F349" s="610">
        <v>24</v>
      </c>
      <c r="G349" s="610">
        <v>7536</v>
      </c>
      <c r="H349" s="610">
        <v>1.2</v>
      </c>
      <c r="I349" s="610">
        <v>314</v>
      </c>
      <c r="J349" s="610">
        <v>20</v>
      </c>
      <c r="K349" s="610">
        <v>6280</v>
      </c>
      <c r="L349" s="610">
        <v>1</v>
      </c>
      <c r="M349" s="610">
        <v>314</v>
      </c>
      <c r="N349" s="610">
        <v>30</v>
      </c>
      <c r="O349" s="610">
        <v>9480</v>
      </c>
      <c r="P349" s="598">
        <v>1.5095541401273886</v>
      </c>
      <c r="Q349" s="611">
        <v>316</v>
      </c>
    </row>
    <row r="350" spans="1:17" ht="14.45" customHeight="1" x14ac:dyDescent="0.2">
      <c r="A350" s="592" t="s">
        <v>1762</v>
      </c>
      <c r="B350" s="593" t="s">
        <v>1662</v>
      </c>
      <c r="C350" s="593" t="s">
        <v>1638</v>
      </c>
      <c r="D350" s="593" t="s">
        <v>1692</v>
      </c>
      <c r="E350" s="593" t="s">
        <v>1693</v>
      </c>
      <c r="F350" s="610">
        <v>26</v>
      </c>
      <c r="G350" s="610">
        <v>4238</v>
      </c>
      <c r="H350" s="610">
        <v>1.7305022458146182</v>
      </c>
      <c r="I350" s="610">
        <v>163</v>
      </c>
      <c r="J350" s="610">
        <v>15</v>
      </c>
      <c r="K350" s="610">
        <v>2449</v>
      </c>
      <c r="L350" s="610">
        <v>1</v>
      </c>
      <c r="M350" s="610">
        <v>163.26666666666668</v>
      </c>
      <c r="N350" s="610">
        <v>25</v>
      </c>
      <c r="O350" s="610">
        <v>4125</v>
      </c>
      <c r="P350" s="598">
        <v>1.6843609636586361</v>
      </c>
      <c r="Q350" s="611">
        <v>165</v>
      </c>
    </row>
    <row r="351" spans="1:17" ht="14.45" customHeight="1" x14ac:dyDescent="0.2">
      <c r="A351" s="592" t="s">
        <v>1762</v>
      </c>
      <c r="B351" s="593" t="s">
        <v>1662</v>
      </c>
      <c r="C351" s="593" t="s">
        <v>1638</v>
      </c>
      <c r="D351" s="593" t="s">
        <v>1694</v>
      </c>
      <c r="E351" s="593" t="s">
        <v>1664</v>
      </c>
      <c r="F351" s="610">
        <v>22</v>
      </c>
      <c r="G351" s="610">
        <v>1584</v>
      </c>
      <c r="H351" s="610">
        <v>0.59148618371919348</v>
      </c>
      <c r="I351" s="610">
        <v>72</v>
      </c>
      <c r="J351" s="610">
        <v>37</v>
      </c>
      <c r="K351" s="610">
        <v>2678</v>
      </c>
      <c r="L351" s="610">
        <v>1</v>
      </c>
      <c r="M351" s="610">
        <v>72.378378378378372</v>
      </c>
      <c r="N351" s="610">
        <v>31</v>
      </c>
      <c r="O351" s="610">
        <v>2294</v>
      </c>
      <c r="P351" s="598">
        <v>0.85660941000746826</v>
      </c>
      <c r="Q351" s="611">
        <v>74</v>
      </c>
    </row>
    <row r="352" spans="1:17" ht="14.45" customHeight="1" x14ac:dyDescent="0.2">
      <c r="A352" s="592" t="s">
        <v>1762</v>
      </c>
      <c r="B352" s="593" t="s">
        <v>1662</v>
      </c>
      <c r="C352" s="593" t="s">
        <v>1638</v>
      </c>
      <c r="D352" s="593" t="s">
        <v>1699</v>
      </c>
      <c r="E352" s="593" t="s">
        <v>1700</v>
      </c>
      <c r="F352" s="610">
        <v>6</v>
      </c>
      <c r="G352" s="610">
        <v>7266</v>
      </c>
      <c r="H352" s="610">
        <v>0.85643564356435642</v>
      </c>
      <c r="I352" s="610">
        <v>1211</v>
      </c>
      <c r="J352" s="610">
        <v>7</v>
      </c>
      <c r="K352" s="610">
        <v>8484</v>
      </c>
      <c r="L352" s="610">
        <v>1</v>
      </c>
      <c r="M352" s="610">
        <v>1212</v>
      </c>
      <c r="N352" s="610">
        <v>3</v>
      </c>
      <c r="O352" s="610">
        <v>3648</v>
      </c>
      <c r="P352" s="598">
        <v>0.42998585572843001</v>
      </c>
      <c r="Q352" s="611">
        <v>1216</v>
      </c>
    </row>
    <row r="353" spans="1:17" ht="14.45" customHeight="1" x14ac:dyDescent="0.2">
      <c r="A353" s="592" t="s">
        <v>1762</v>
      </c>
      <c r="B353" s="593" t="s">
        <v>1662</v>
      </c>
      <c r="C353" s="593" t="s">
        <v>1638</v>
      </c>
      <c r="D353" s="593" t="s">
        <v>1701</v>
      </c>
      <c r="E353" s="593" t="s">
        <v>1702</v>
      </c>
      <c r="F353" s="610">
        <v>3</v>
      </c>
      <c r="G353" s="610">
        <v>342</v>
      </c>
      <c r="H353" s="610">
        <v>0.99130434782608701</v>
      </c>
      <c r="I353" s="610">
        <v>114</v>
      </c>
      <c r="J353" s="610">
        <v>3</v>
      </c>
      <c r="K353" s="610">
        <v>345</v>
      </c>
      <c r="L353" s="610">
        <v>1</v>
      </c>
      <c r="M353" s="610">
        <v>115</v>
      </c>
      <c r="N353" s="610">
        <v>3</v>
      </c>
      <c r="O353" s="610">
        <v>348</v>
      </c>
      <c r="P353" s="598">
        <v>1.008695652173913</v>
      </c>
      <c r="Q353" s="611">
        <v>116</v>
      </c>
    </row>
    <row r="354" spans="1:17" ht="14.45" customHeight="1" x14ac:dyDescent="0.2">
      <c r="A354" s="592" t="s">
        <v>1762</v>
      </c>
      <c r="B354" s="593" t="s">
        <v>1662</v>
      </c>
      <c r="C354" s="593" t="s">
        <v>1638</v>
      </c>
      <c r="D354" s="593" t="s">
        <v>1703</v>
      </c>
      <c r="E354" s="593" t="s">
        <v>1704</v>
      </c>
      <c r="F354" s="610"/>
      <c r="G354" s="610"/>
      <c r="H354" s="610"/>
      <c r="I354" s="610"/>
      <c r="J354" s="610"/>
      <c r="K354" s="610"/>
      <c r="L354" s="610"/>
      <c r="M354" s="610"/>
      <c r="N354" s="610">
        <v>2</v>
      </c>
      <c r="O354" s="610">
        <v>700</v>
      </c>
      <c r="P354" s="598"/>
      <c r="Q354" s="611">
        <v>350</v>
      </c>
    </row>
    <row r="355" spans="1:17" ht="14.45" customHeight="1" x14ac:dyDescent="0.2">
      <c r="A355" s="592" t="s">
        <v>1763</v>
      </c>
      <c r="B355" s="593" t="s">
        <v>1662</v>
      </c>
      <c r="C355" s="593" t="s">
        <v>1638</v>
      </c>
      <c r="D355" s="593" t="s">
        <v>1663</v>
      </c>
      <c r="E355" s="593" t="s">
        <v>1664</v>
      </c>
      <c r="F355" s="610">
        <v>17</v>
      </c>
      <c r="G355" s="610">
        <v>3587</v>
      </c>
      <c r="H355" s="610"/>
      <c r="I355" s="610">
        <v>211</v>
      </c>
      <c r="J355" s="610"/>
      <c r="K355" s="610"/>
      <c r="L355" s="610"/>
      <c r="M355" s="610"/>
      <c r="N355" s="610"/>
      <c r="O355" s="610"/>
      <c r="P355" s="598"/>
      <c r="Q355" s="611"/>
    </row>
    <row r="356" spans="1:17" ht="14.45" customHeight="1" x14ac:dyDescent="0.2">
      <c r="A356" s="592" t="s">
        <v>1763</v>
      </c>
      <c r="B356" s="593" t="s">
        <v>1662</v>
      </c>
      <c r="C356" s="593" t="s">
        <v>1638</v>
      </c>
      <c r="D356" s="593" t="s">
        <v>1672</v>
      </c>
      <c r="E356" s="593" t="s">
        <v>1673</v>
      </c>
      <c r="F356" s="610">
        <v>1</v>
      </c>
      <c r="G356" s="610">
        <v>137</v>
      </c>
      <c r="H356" s="610"/>
      <c r="I356" s="610">
        <v>137</v>
      </c>
      <c r="J356" s="610"/>
      <c r="K356" s="610"/>
      <c r="L356" s="610"/>
      <c r="M356" s="610"/>
      <c r="N356" s="610">
        <v>1</v>
      </c>
      <c r="O356" s="610">
        <v>138</v>
      </c>
      <c r="P356" s="598"/>
      <c r="Q356" s="611">
        <v>138</v>
      </c>
    </row>
    <row r="357" spans="1:17" ht="14.45" customHeight="1" x14ac:dyDescent="0.2">
      <c r="A357" s="592" t="s">
        <v>1763</v>
      </c>
      <c r="B357" s="593" t="s">
        <v>1662</v>
      </c>
      <c r="C357" s="593" t="s">
        <v>1638</v>
      </c>
      <c r="D357" s="593" t="s">
        <v>1641</v>
      </c>
      <c r="E357" s="593" t="s">
        <v>1642</v>
      </c>
      <c r="F357" s="610"/>
      <c r="G357" s="610"/>
      <c r="H357" s="610"/>
      <c r="I357" s="610"/>
      <c r="J357" s="610">
        <v>1</v>
      </c>
      <c r="K357" s="610">
        <v>347</v>
      </c>
      <c r="L357" s="610">
        <v>1</v>
      </c>
      <c r="M357" s="610">
        <v>347</v>
      </c>
      <c r="N357" s="610"/>
      <c r="O357" s="610"/>
      <c r="P357" s="598"/>
      <c r="Q357" s="611"/>
    </row>
    <row r="358" spans="1:17" ht="14.45" customHeight="1" x14ac:dyDescent="0.2">
      <c r="A358" s="592" t="s">
        <v>1763</v>
      </c>
      <c r="B358" s="593" t="s">
        <v>1662</v>
      </c>
      <c r="C358" s="593" t="s">
        <v>1638</v>
      </c>
      <c r="D358" s="593" t="s">
        <v>1683</v>
      </c>
      <c r="E358" s="593" t="s">
        <v>1684</v>
      </c>
      <c r="F358" s="610">
        <v>3</v>
      </c>
      <c r="G358" s="610">
        <v>51</v>
      </c>
      <c r="H358" s="610"/>
      <c r="I358" s="610">
        <v>17</v>
      </c>
      <c r="J358" s="610"/>
      <c r="K358" s="610"/>
      <c r="L358" s="610"/>
      <c r="M358" s="610"/>
      <c r="N358" s="610">
        <v>1</v>
      </c>
      <c r="O358" s="610">
        <v>17</v>
      </c>
      <c r="P358" s="598"/>
      <c r="Q358" s="611">
        <v>17</v>
      </c>
    </row>
    <row r="359" spans="1:17" ht="14.45" customHeight="1" x14ac:dyDescent="0.2">
      <c r="A359" s="592" t="s">
        <v>1763</v>
      </c>
      <c r="B359" s="593" t="s">
        <v>1662</v>
      </c>
      <c r="C359" s="593" t="s">
        <v>1638</v>
      </c>
      <c r="D359" s="593" t="s">
        <v>1687</v>
      </c>
      <c r="E359" s="593" t="s">
        <v>1688</v>
      </c>
      <c r="F359" s="610">
        <v>1</v>
      </c>
      <c r="G359" s="610">
        <v>142</v>
      </c>
      <c r="H359" s="610"/>
      <c r="I359" s="610">
        <v>142</v>
      </c>
      <c r="J359" s="610"/>
      <c r="K359" s="610"/>
      <c r="L359" s="610"/>
      <c r="M359" s="610"/>
      <c r="N359" s="610"/>
      <c r="O359" s="610"/>
      <c r="P359" s="598"/>
      <c r="Q359" s="611"/>
    </row>
    <row r="360" spans="1:17" ht="14.45" customHeight="1" x14ac:dyDescent="0.2">
      <c r="A360" s="592" t="s">
        <v>1763</v>
      </c>
      <c r="B360" s="593" t="s">
        <v>1662</v>
      </c>
      <c r="C360" s="593" t="s">
        <v>1638</v>
      </c>
      <c r="D360" s="593" t="s">
        <v>1689</v>
      </c>
      <c r="E360" s="593" t="s">
        <v>1688</v>
      </c>
      <c r="F360" s="610">
        <v>1</v>
      </c>
      <c r="G360" s="610">
        <v>78</v>
      </c>
      <c r="H360" s="610"/>
      <c r="I360" s="610">
        <v>78</v>
      </c>
      <c r="J360" s="610"/>
      <c r="K360" s="610"/>
      <c r="L360" s="610"/>
      <c r="M360" s="610"/>
      <c r="N360" s="610">
        <v>1</v>
      </c>
      <c r="O360" s="610">
        <v>79</v>
      </c>
      <c r="P360" s="598"/>
      <c r="Q360" s="611">
        <v>79</v>
      </c>
    </row>
    <row r="361" spans="1:17" ht="14.45" customHeight="1" x14ac:dyDescent="0.2">
      <c r="A361" s="592" t="s">
        <v>1763</v>
      </c>
      <c r="B361" s="593" t="s">
        <v>1662</v>
      </c>
      <c r="C361" s="593" t="s">
        <v>1638</v>
      </c>
      <c r="D361" s="593" t="s">
        <v>1690</v>
      </c>
      <c r="E361" s="593" t="s">
        <v>1691</v>
      </c>
      <c r="F361" s="610">
        <v>1</v>
      </c>
      <c r="G361" s="610">
        <v>314</v>
      </c>
      <c r="H361" s="610"/>
      <c r="I361" s="610">
        <v>314</v>
      </c>
      <c r="J361" s="610"/>
      <c r="K361" s="610"/>
      <c r="L361" s="610"/>
      <c r="M361" s="610"/>
      <c r="N361" s="610"/>
      <c r="O361" s="610"/>
      <c r="P361" s="598"/>
      <c r="Q361" s="611"/>
    </row>
    <row r="362" spans="1:17" ht="14.45" customHeight="1" x14ac:dyDescent="0.2">
      <c r="A362" s="592" t="s">
        <v>1763</v>
      </c>
      <c r="B362" s="593" t="s">
        <v>1662</v>
      </c>
      <c r="C362" s="593" t="s">
        <v>1638</v>
      </c>
      <c r="D362" s="593" t="s">
        <v>1649</v>
      </c>
      <c r="E362" s="593" t="s">
        <v>1650</v>
      </c>
      <c r="F362" s="610">
        <v>1</v>
      </c>
      <c r="G362" s="610">
        <v>328</v>
      </c>
      <c r="H362" s="610">
        <v>1</v>
      </c>
      <c r="I362" s="610">
        <v>328</v>
      </c>
      <c r="J362" s="610">
        <v>1</v>
      </c>
      <c r="K362" s="610">
        <v>328</v>
      </c>
      <c r="L362" s="610">
        <v>1</v>
      </c>
      <c r="M362" s="610">
        <v>328</v>
      </c>
      <c r="N362" s="610"/>
      <c r="O362" s="610"/>
      <c r="P362" s="598"/>
      <c r="Q362" s="611"/>
    </row>
    <row r="363" spans="1:17" ht="14.45" customHeight="1" x14ac:dyDescent="0.2">
      <c r="A363" s="592" t="s">
        <v>1763</v>
      </c>
      <c r="B363" s="593" t="s">
        <v>1662</v>
      </c>
      <c r="C363" s="593" t="s">
        <v>1638</v>
      </c>
      <c r="D363" s="593" t="s">
        <v>1692</v>
      </c>
      <c r="E363" s="593" t="s">
        <v>1693</v>
      </c>
      <c r="F363" s="610">
        <v>2</v>
      </c>
      <c r="G363" s="610">
        <v>326</v>
      </c>
      <c r="H363" s="610"/>
      <c r="I363" s="610">
        <v>163</v>
      </c>
      <c r="J363" s="610"/>
      <c r="K363" s="610"/>
      <c r="L363" s="610"/>
      <c r="M363" s="610"/>
      <c r="N363" s="610">
        <v>1</v>
      </c>
      <c r="O363" s="610">
        <v>165</v>
      </c>
      <c r="P363" s="598"/>
      <c r="Q363" s="611">
        <v>165</v>
      </c>
    </row>
    <row r="364" spans="1:17" ht="14.45" customHeight="1" x14ac:dyDescent="0.2">
      <c r="A364" s="592" t="s">
        <v>1763</v>
      </c>
      <c r="B364" s="593" t="s">
        <v>1662</v>
      </c>
      <c r="C364" s="593" t="s">
        <v>1638</v>
      </c>
      <c r="D364" s="593" t="s">
        <v>1694</v>
      </c>
      <c r="E364" s="593" t="s">
        <v>1664</v>
      </c>
      <c r="F364" s="610"/>
      <c r="G364" s="610"/>
      <c r="H364" s="610"/>
      <c r="I364" s="610"/>
      <c r="J364" s="610"/>
      <c r="K364" s="610"/>
      <c r="L364" s="610"/>
      <c r="M364" s="610"/>
      <c r="N364" s="610">
        <v>2</v>
      </c>
      <c r="O364" s="610">
        <v>148</v>
      </c>
      <c r="P364" s="598"/>
      <c r="Q364" s="611">
        <v>74</v>
      </c>
    </row>
    <row r="365" spans="1:17" ht="14.45" customHeight="1" x14ac:dyDescent="0.2">
      <c r="A365" s="592" t="s">
        <v>1764</v>
      </c>
      <c r="B365" s="593" t="s">
        <v>1662</v>
      </c>
      <c r="C365" s="593" t="s">
        <v>1638</v>
      </c>
      <c r="D365" s="593" t="s">
        <v>1663</v>
      </c>
      <c r="E365" s="593" t="s">
        <v>1664</v>
      </c>
      <c r="F365" s="610">
        <v>4</v>
      </c>
      <c r="G365" s="610">
        <v>844</v>
      </c>
      <c r="H365" s="610">
        <v>0.56873315363881405</v>
      </c>
      <c r="I365" s="610">
        <v>211</v>
      </c>
      <c r="J365" s="610">
        <v>7</v>
      </c>
      <c r="K365" s="610">
        <v>1484</v>
      </c>
      <c r="L365" s="610">
        <v>1</v>
      </c>
      <c r="M365" s="610">
        <v>212</v>
      </c>
      <c r="N365" s="610">
        <v>1</v>
      </c>
      <c r="O365" s="610">
        <v>213</v>
      </c>
      <c r="P365" s="598">
        <v>0.14353099730458221</v>
      </c>
      <c r="Q365" s="611">
        <v>213</v>
      </c>
    </row>
    <row r="366" spans="1:17" ht="14.45" customHeight="1" x14ac:dyDescent="0.2">
      <c r="A366" s="592" t="s">
        <v>1764</v>
      </c>
      <c r="B366" s="593" t="s">
        <v>1662</v>
      </c>
      <c r="C366" s="593" t="s">
        <v>1638</v>
      </c>
      <c r="D366" s="593" t="s">
        <v>1665</v>
      </c>
      <c r="E366" s="593" t="s">
        <v>1664</v>
      </c>
      <c r="F366" s="610">
        <v>5</v>
      </c>
      <c r="G366" s="610">
        <v>435</v>
      </c>
      <c r="H366" s="610">
        <v>2.5</v>
      </c>
      <c r="I366" s="610">
        <v>87</v>
      </c>
      <c r="J366" s="610">
        <v>2</v>
      </c>
      <c r="K366" s="610">
        <v>174</v>
      </c>
      <c r="L366" s="610">
        <v>1</v>
      </c>
      <c r="M366" s="610">
        <v>87</v>
      </c>
      <c r="N366" s="610">
        <v>2</v>
      </c>
      <c r="O366" s="610">
        <v>176</v>
      </c>
      <c r="P366" s="598">
        <v>1.0114942528735633</v>
      </c>
      <c r="Q366" s="611">
        <v>88</v>
      </c>
    </row>
    <row r="367" spans="1:17" ht="14.45" customHeight="1" x14ac:dyDescent="0.2">
      <c r="A367" s="592" t="s">
        <v>1764</v>
      </c>
      <c r="B367" s="593" t="s">
        <v>1662</v>
      </c>
      <c r="C367" s="593" t="s">
        <v>1638</v>
      </c>
      <c r="D367" s="593" t="s">
        <v>1666</v>
      </c>
      <c r="E367" s="593" t="s">
        <v>1667</v>
      </c>
      <c r="F367" s="610">
        <v>19</v>
      </c>
      <c r="G367" s="610">
        <v>5719</v>
      </c>
      <c r="H367" s="610"/>
      <c r="I367" s="610">
        <v>301</v>
      </c>
      <c r="J367" s="610"/>
      <c r="K367" s="610"/>
      <c r="L367" s="610"/>
      <c r="M367" s="610"/>
      <c r="N367" s="610"/>
      <c r="O367" s="610"/>
      <c r="P367" s="598"/>
      <c r="Q367" s="611"/>
    </row>
    <row r="368" spans="1:17" ht="14.45" customHeight="1" x14ac:dyDescent="0.2">
      <c r="A368" s="592" t="s">
        <v>1764</v>
      </c>
      <c r="B368" s="593" t="s">
        <v>1662</v>
      </c>
      <c r="C368" s="593" t="s">
        <v>1638</v>
      </c>
      <c r="D368" s="593" t="s">
        <v>1668</v>
      </c>
      <c r="E368" s="593" t="s">
        <v>1669</v>
      </c>
      <c r="F368" s="610">
        <v>3</v>
      </c>
      <c r="G368" s="610">
        <v>297</v>
      </c>
      <c r="H368" s="610"/>
      <c r="I368" s="610">
        <v>99</v>
      </c>
      <c r="J368" s="610"/>
      <c r="K368" s="610"/>
      <c r="L368" s="610"/>
      <c r="M368" s="610"/>
      <c r="N368" s="610"/>
      <c r="O368" s="610"/>
      <c r="P368" s="598"/>
      <c r="Q368" s="611"/>
    </row>
    <row r="369" spans="1:17" ht="14.45" customHeight="1" x14ac:dyDescent="0.2">
      <c r="A369" s="592" t="s">
        <v>1764</v>
      </c>
      <c r="B369" s="593" t="s">
        <v>1662</v>
      </c>
      <c r="C369" s="593" t="s">
        <v>1638</v>
      </c>
      <c r="D369" s="593" t="s">
        <v>1672</v>
      </c>
      <c r="E369" s="593" t="s">
        <v>1673</v>
      </c>
      <c r="F369" s="610">
        <v>3</v>
      </c>
      <c r="G369" s="610">
        <v>411</v>
      </c>
      <c r="H369" s="610">
        <v>0.375</v>
      </c>
      <c r="I369" s="610">
        <v>137</v>
      </c>
      <c r="J369" s="610">
        <v>8</v>
      </c>
      <c r="K369" s="610">
        <v>1096</v>
      </c>
      <c r="L369" s="610">
        <v>1</v>
      </c>
      <c r="M369" s="610">
        <v>137</v>
      </c>
      <c r="N369" s="610">
        <v>4</v>
      </c>
      <c r="O369" s="610">
        <v>552</v>
      </c>
      <c r="P369" s="598">
        <v>0.5036496350364964</v>
      </c>
      <c r="Q369" s="611">
        <v>138</v>
      </c>
    </row>
    <row r="370" spans="1:17" ht="14.45" customHeight="1" x14ac:dyDescent="0.2">
      <c r="A370" s="592" t="s">
        <v>1764</v>
      </c>
      <c r="B370" s="593" t="s">
        <v>1662</v>
      </c>
      <c r="C370" s="593" t="s">
        <v>1638</v>
      </c>
      <c r="D370" s="593" t="s">
        <v>1674</v>
      </c>
      <c r="E370" s="593" t="s">
        <v>1673</v>
      </c>
      <c r="F370" s="610">
        <v>5</v>
      </c>
      <c r="G370" s="610">
        <v>915</v>
      </c>
      <c r="H370" s="610">
        <v>2.4864130434782608</v>
      </c>
      <c r="I370" s="610">
        <v>183</v>
      </c>
      <c r="J370" s="610">
        <v>2</v>
      </c>
      <c r="K370" s="610">
        <v>368</v>
      </c>
      <c r="L370" s="610">
        <v>1</v>
      </c>
      <c r="M370" s="610">
        <v>184</v>
      </c>
      <c r="N370" s="610">
        <v>2</v>
      </c>
      <c r="O370" s="610">
        <v>370</v>
      </c>
      <c r="P370" s="598">
        <v>1.0054347826086956</v>
      </c>
      <c r="Q370" s="611">
        <v>185</v>
      </c>
    </row>
    <row r="371" spans="1:17" ht="14.45" customHeight="1" x14ac:dyDescent="0.2">
      <c r="A371" s="592" t="s">
        <v>1764</v>
      </c>
      <c r="B371" s="593" t="s">
        <v>1662</v>
      </c>
      <c r="C371" s="593" t="s">
        <v>1638</v>
      </c>
      <c r="D371" s="593" t="s">
        <v>1679</v>
      </c>
      <c r="E371" s="593" t="s">
        <v>1680</v>
      </c>
      <c r="F371" s="610">
        <v>2</v>
      </c>
      <c r="G371" s="610">
        <v>1216</v>
      </c>
      <c r="H371" s="610">
        <v>1.9967159277504105</v>
      </c>
      <c r="I371" s="610">
        <v>608</v>
      </c>
      <c r="J371" s="610">
        <v>1</v>
      </c>
      <c r="K371" s="610">
        <v>609</v>
      </c>
      <c r="L371" s="610">
        <v>1</v>
      </c>
      <c r="M371" s="610">
        <v>609</v>
      </c>
      <c r="N371" s="610"/>
      <c r="O371" s="610"/>
      <c r="P371" s="598"/>
      <c r="Q371" s="611"/>
    </row>
    <row r="372" spans="1:17" ht="14.45" customHeight="1" x14ac:dyDescent="0.2">
      <c r="A372" s="592" t="s">
        <v>1764</v>
      </c>
      <c r="B372" s="593" t="s">
        <v>1662</v>
      </c>
      <c r="C372" s="593" t="s">
        <v>1638</v>
      </c>
      <c r="D372" s="593" t="s">
        <v>1681</v>
      </c>
      <c r="E372" s="593" t="s">
        <v>1682</v>
      </c>
      <c r="F372" s="610">
        <v>3</v>
      </c>
      <c r="G372" s="610">
        <v>519</v>
      </c>
      <c r="H372" s="610">
        <v>1.4913793103448276</v>
      </c>
      <c r="I372" s="610">
        <v>173</v>
      </c>
      <c r="J372" s="610">
        <v>2</v>
      </c>
      <c r="K372" s="610">
        <v>348</v>
      </c>
      <c r="L372" s="610">
        <v>1</v>
      </c>
      <c r="M372" s="610">
        <v>174</v>
      </c>
      <c r="N372" s="610">
        <v>1</v>
      </c>
      <c r="O372" s="610">
        <v>175</v>
      </c>
      <c r="P372" s="598">
        <v>0.50287356321839083</v>
      </c>
      <c r="Q372" s="611">
        <v>175</v>
      </c>
    </row>
    <row r="373" spans="1:17" ht="14.45" customHeight="1" x14ac:dyDescent="0.2">
      <c r="A373" s="592" t="s">
        <v>1764</v>
      </c>
      <c r="B373" s="593" t="s">
        <v>1662</v>
      </c>
      <c r="C373" s="593" t="s">
        <v>1638</v>
      </c>
      <c r="D373" s="593" t="s">
        <v>1683</v>
      </c>
      <c r="E373" s="593" t="s">
        <v>1684</v>
      </c>
      <c r="F373" s="610">
        <v>8</v>
      </c>
      <c r="G373" s="610">
        <v>136</v>
      </c>
      <c r="H373" s="610">
        <v>0.66666666666666663</v>
      </c>
      <c r="I373" s="610">
        <v>17</v>
      </c>
      <c r="J373" s="610">
        <v>12</v>
      </c>
      <c r="K373" s="610">
        <v>204</v>
      </c>
      <c r="L373" s="610">
        <v>1</v>
      </c>
      <c r="M373" s="610">
        <v>17</v>
      </c>
      <c r="N373" s="610">
        <v>7</v>
      </c>
      <c r="O373" s="610">
        <v>119</v>
      </c>
      <c r="P373" s="598">
        <v>0.58333333333333337</v>
      </c>
      <c r="Q373" s="611">
        <v>17</v>
      </c>
    </row>
    <row r="374" spans="1:17" ht="14.45" customHeight="1" x14ac:dyDescent="0.2">
      <c r="A374" s="592" t="s">
        <v>1764</v>
      </c>
      <c r="B374" s="593" t="s">
        <v>1662</v>
      </c>
      <c r="C374" s="593" t="s">
        <v>1638</v>
      </c>
      <c r="D374" s="593" t="s">
        <v>1685</v>
      </c>
      <c r="E374" s="593" t="s">
        <v>1686</v>
      </c>
      <c r="F374" s="610">
        <v>1</v>
      </c>
      <c r="G374" s="610">
        <v>274</v>
      </c>
      <c r="H374" s="610">
        <v>0.5</v>
      </c>
      <c r="I374" s="610">
        <v>274</v>
      </c>
      <c r="J374" s="610">
        <v>2</v>
      </c>
      <c r="K374" s="610">
        <v>548</v>
      </c>
      <c r="L374" s="610">
        <v>1</v>
      </c>
      <c r="M374" s="610">
        <v>274</v>
      </c>
      <c r="N374" s="610">
        <v>1</v>
      </c>
      <c r="O374" s="610">
        <v>277</v>
      </c>
      <c r="P374" s="598">
        <v>0.50547445255474455</v>
      </c>
      <c r="Q374" s="611">
        <v>277</v>
      </c>
    </row>
    <row r="375" spans="1:17" ht="14.45" customHeight="1" x14ac:dyDescent="0.2">
      <c r="A375" s="592" t="s">
        <v>1764</v>
      </c>
      <c r="B375" s="593" t="s">
        <v>1662</v>
      </c>
      <c r="C375" s="593" t="s">
        <v>1638</v>
      </c>
      <c r="D375" s="593" t="s">
        <v>1687</v>
      </c>
      <c r="E375" s="593" t="s">
        <v>1688</v>
      </c>
      <c r="F375" s="610">
        <v>1</v>
      </c>
      <c r="G375" s="610">
        <v>142</v>
      </c>
      <c r="H375" s="610">
        <v>0.50176678445229683</v>
      </c>
      <c r="I375" s="610">
        <v>142</v>
      </c>
      <c r="J375" s="610">
        <v>2</v>
      </c>
      <c r="K375" s="610">
        <v>283</v>
      </c>
      <c r="L375" s="610">
        <v>1</v>
      </c>
      <c r="M375" s="610">
        <v>141.5</v>
      </c>
      <c r="N375" s="610">
        <v>1</v>
      </c>
      <c r="O375" s="610">
        <v>141</v>
      </c>
      <c r="P375" s="598">
        <v>0.49823321554770317</v>
      </c>
      <c r="Q375" s="611">
        <v>141</v>
      </c>
    </row>
    <row r="376" spans="1:17" ht="14.45" customHeight="1" x14ac:dyDescent="0.2">
      <c r="A376" s="592" t="s">
        <v>1764</v>
      </c>
      <c r="B376" s="593" t="s">
        <v>1662</v>
      </c>
      <c r="C376" s="593" t="s">
        <v>1638</v>
      </c>
      <c r="D376" s="593" t="s">
        <v>1689</v>
      </c>
      <c r="E376" s="593" t="s">
        <v>1688</v>
      </c>
      <c r="F376" s="610">
        <v>3</v>
      </c>
      <c r="G376" s="610">
        <v>234</v>
      </c>
      <c r="H376" s="610">
        <v>0.37261146496815284</v>
      </c>
      <c r="I376" s="610">
        <v>78</v>
      </c>
      <c r="J376" s="610">
        <v>8</v>
      </c>
      <c r="K376" s="610">
        <v>628</v>
      </c>
      <c r="L376" s="610">
        <v>1</v>
      </c>
      <c r="M376" s="610">
        <v>78.5</v>
      </c>
      <c r="N376" s="610">
        <v>4</v>
      </c>
      <c r="O376" s="610">
        <v>316</v>
      </c>
      <c r="P376" s="598">
        <v>0.50318471337579618</v>
      </c>
      <c r="Q376" s="611">
        <v>79</v>
      </c>
    </row>
    <row r="377" spans="1:17" ht="14.45" customHeight="1" x14ac:dyDescent="0.2">
      <c r="A377" s="592" t="s">
        <v>1764</v>
      </c>
      <c r="B377" s="593" t="s">
        <v>1662</v>
      </c>
      <c r="C377" s="593" t="s">
        <v>1638</v>
      </c>
      <c r="D377" s="593" t="s">
        <v>1690</v>
      </c>
      <c r="E377" s="593" t="s">
        <v>1691</v>
      </c>
      <c r="F377" s="610">
        <v>1</v>
      </c>
      <c r="G377" s="610">
        <v>314</v>
      </c>
      <c r="H377" s="610">
        <v>0.5</v>
      </c>
      <c r="I377" s="610">
        <v>314</v>
      </c>
      <c r="J377" s="610">
        <v>2</v>
      </c>
      <c r="K377" s="610">
        <v>628</v>
      </c>
      <c r="L377" s="610">
        <v>1</v>
      </c>
      <c r="M377" s="610">
        <v>314</v>
      </c>
      <c r="N377" s="610">
        <v>1</v>
      </c>
      <c r="O377" s="610">
        <v>316</v>
      </c>
      <c r="P377" s="598">
        <v>0.50318471337579618</v>
      </c>
      <c r="Q377" s="611">
        <v>316</v>
      </c>
    </row>
    <row r="378" spans="1:17" ht="14.45" customHeight="1" x14ac:dyDescent="0.2">
      <c r="A378" s="592" t="s">
        <v>1764</v>
      </c>
      <c r="B378" s="593" t="s">
        <v>1662</v>
      </c>
      <c r="C378" s="593" t="s">
        <v>1638</v>
      </c>
      <c r="D378" s="593" t="s">
        <v>1692</v>
      </c>
      <c r="E378" s="593" t="s">
        <v>1693</v>
      </c>
      <c r="F378" s="610">
        <v>4</v>
      </c>
      <c r="G378" s="610">
        <v>652</v>
      </c>
      <c r="H378" s="610">
        <v>0.56993006993006989</v>
      </c>
      <c r="I378" s="610">
        <v>163</v>
      </c>
      <c r="J378" s="610">
        <v>7</v>
      </c>
      <c r="K378" s="610">
        <v>1144</v>
      </c>
      <c r="L378" s="610">
        <v>1</v>
      </c>
      <c r="M378" s="610">
        <v>163.42857142857142</v>
      </c>
      <c r="N378" s="610">
        <v>4</v>
      </c>
      <c r="O378" s="610">
        <v>660</v>
      </c>
      <c r="P378" s="598">
        <v>0.57692307692307687</v>
      </c>
      <c r="Q378" s="611">
        <v>165</v>
      </c>
    </row>
    <row r="379" spans="1:17" ht="14.45" customHeight="1" x14ac:dyDescent="0.2">
      <c r="A379" s="592" t="s">
        <v>1764</v>
      </c>
      <c r="B379" s="593" t="s">
        <v>1662</v>
      </c>
      <c r="C379" s="593" t="s">
        <v>1638</v>
      </c>
      <c r="D379" s="593" t="s">
        <v>1694</v>
      </c>
      <c r="E379" s="593" t="s">
        <v>1664</v>
      </c>
      <c r="F379" s="610">
        <v>6</v>
      </c>
      <c r="G379" s="610">
        <v>432</v>
      </c>
      <c r="H379" s="610">
        <v>0.35008103727714751</v>
      </c>
      <c r="I379" s="610">
        <v>72</v>
      </c>
      <c r="J379" s="610">
        <v>17</v>
      </c>
      <c r="K379" s="610">
        <v>1234</v>
      </c>
      <c r="L379" s="610">
        <v>1</v>
      </c>
      <c r="M379" s="610">
        <v>72.588235294117652</v>
      </c>
      <c r="N379" s="610">
        <v>8</v>
      </c>
      <c r="O379" s="610">
        <v>592</v>
      </c>
      <c r="P379" s="598">
        <v>0.47974068071312803</v>
      </c>
      <c r="Q379" s="611">
        <v>74</v>
      </c>
    </row>
    <row r="380" spans="1:17" ht="14.45" customHeight="1" x14ac:dyDescent="0.2">
      <c r="A380" s="592" t="s">
        <v>1764</v>
      </c>
      <c r="B380" s="593" t="s">
        <v>1662</v>
      </c>
      <c r="C380" s="593" t="s">
        <v>1638</v>
      </c>
      <c r="D380" s="593" t="s">
        <v>1697</v>
      </c>
      <c r="E380" s="593" t="s">
        <v>1698</v>
      </c>
      <c r="F380" s="610">
        <v>2</v>
      </c>
      <c r="G380" s="610">
        <v>460</v>
      </c>
      <c r="H380" s="610"/>
      <c r="I380" s="610">
        <v>230</v>
      </c>
      <c r="J380" s="610"/>
      <c r="K380" s="610"/>
      <c r="L380" s="610"/>
      <c r="M380" s="610"/>
      <c r="N380" s="610"/>
      <c r="O380" s="610"/>
      <c r="P380" s="598"/>
      <c r="Q380" s="611"/>
    </row>
    <row r="381" spans="1:17" ht="14.45" customHeight="1" x14ac:dyDescent="0.2">
      <c r="A381" s="592" t="s">
        <v>1764</v>
      </c>
      <c r="B381" s="593" t="s">
        <v>1662</v>
      </c>
      <c r="C381" s="593" t="s">
        <v>1638</v>
      </c>
      <c r="D381" s="593" t="s">
        <v>1699</v>
      </c>
      <c r="E381" s="593" t="s">
        <v>1700</v>
      </c>
      <c r="F381" s="610">
        <v>2</v>
      </c>
      <c r="G381" s="610">
        <v>2422</v>
      </c>
      <c r="H381" s="610"/>
      <c r="I381" s="610">
        <v>1211</v>
      </c>
      <c r="J381" s="610"/>
      <c r="K381" s="610"/>
      <c r="L381" s="610"/>
      <c r="M381" s="610"/>
      <c r="N381" s="610"/>
      <c r="O381" s="610"/>
      <c r="P381" s="598"/>
      <c r="Q381" s="611"/>
    </row>
    <row r="382" spans="1:17" ht="14.45" customHeight="1" x14ac:dyDescent="0.2">
      <c r="A382" s="592" t="s">
        <v>1764</v>
      </c>
      <c r="B382" s="593" t="s">
        <v>1662</v>
      </c>
      <c r="C382" s="593" t="s">
        <v>1638</v>
      </c>
      <c r="D382" s="593" t="s">
        <v>1701</v>
      </c>
      <c r="E382" s="593" t="s">
        <v>1702</v>
      </c>
      <c r="F382" s="610">
        <v>2</v>
      </c>
      <c r="G382" s="610">
        <v>228</v>
      </c>
      <c r="H382" s="610"/>
      <c r="I382" s="610">
        <v>114</v>
      </c>
      <c r="J382" s="610"/>
      <c r="K382" s="610"/>
      <c r="L382" s="610"/>
      <c r="M382" s="610"/>
      <c r="N382" s="610">
        <v>1</v>
      </c>
      <c r="O382" s="610">
        <v>116</v>
      </c>
      <c r="P382" s="598"/>
      <c r="Q382" s="611">
        <v>116</v>
      </c>
    </row>
    <row r="383" spans="1:17" ht="14.45" customHeight="1" x14ac:dyDescent="0.2">
      <c r="A383" s="592" t="s">
        <v>1764</v>
      </c>
      <c r="B383" s="593" t="s">
        <v>1662</v>
      </c>
      <c r="C383" s="593" t="s">
        <v>1638</v>
      </c>
      <c r="D383" s="593" t="s">
        <v>1709</v>
      </c>
      <c r="E383" s="593" t="s">
        <v>1710</v>
      </c>
      <c r="F383" s="610">
        <v>2</v>
      </c>
      <c r="G383" s="610">
        <v>2130</v>
      </c>
      <c r="H383" s="610">
        <v>1.9962511715089035</v>
      </c>
      <c r="I383" s="610">
        <v>1065</v>
      </c>
      <c r="J383" s="610">
        <v>1</v>
      </c>
      <c r="K383" s="610">
        <v>1067</v>
      </c>
      <c r="L383" s="610">
        <v>1</v>
      </c>
      <c r="M383" s="610">
        <v>1067</v>
      </c>
      <c r="N383" s="610"/>
      <c r="O383" s="610"/>
      <c r="P383" s="598"/>
      <c r="Q383" s="611"/>
    </row>
    <row r="384" spans="1:17" ht="14.45" customHeight="1" x14ac:dyDescent="0.2">
      <c r="A384" s="592" t="s">
        <v>1765</v>
      </c>
      <c r="B384" s="593" t="s">
        <v>1662</v>
      </c>
      <c r="C384" s="593" t="s">
        <v>1638</v>
      </c>
      <c r="D384" s="593" t="s">
        <v>1663</v>
      </c>
      <c r="E384" s="593" t="s">
        <v>1664</v>
      </c>
      <c r="F384" s="610">
        <v>50</v>
      </c>
      <c r="G384" s="610">
        <v>10550</v>
      </c>
      <c r="H384" s="610">
        <v>1.3449770525242224</v>
      </c>
      <c r="I384" s="610">
        <v>211</v>
      </c>
      <c r="J384" s="610">
        <v>37</v>
      </c>
      <c r="K384" s="610">
        <v>7844</v>
      </c>
      <c r="L384" s="610">
        <v>1</v>
      </c>
      <c r="M384" s="610">
        <v>212</v>
      </c>
      <c r="N384" s="610">
        <v>63</v>
      </c>
      <c r="O384" s="610">
        <v>13419</v>
      </c>
      <c r="P384" s="598">
        <v>1.7107343192248852</v>
      </c>
      <c r="Q384" s="611">
        <v>213</v>
      </c>
    </row>
    <row r="385" spans="1:17" ht="14.45" customHeight="1" x14ac:dyDescent="0.2">
      <c r="A385" s="592" t="s">
        <v>1765</v>
      </c>
      <c r="B385" s="593" t="s">
        <v>1662</v>
      </c>
      <c r="C385" s="593" t="s">
        <v>1638</v>
      </c>
      <c r="D385" s="593" t="s">
        <v>1665</v>
      </c>
      <c r="E385" s="593" t="s">
        <v>1664</v>
      </c>
      <c r="F385" s="610">
        <v>4</v>
      </c>
      <c r="G385" s="610">
        <v>348</v>
      </c>
      <c r="H385" s="610">
        <v>4</v>
      </c>
      <c r="I385" s="610">
        <v>87</v>
      </c>
      <c r="J385" s="610">
        <v>1</v>
      </c>
      <c r="K385" s="610">
        <v>87</v>
      </c>
      <c r="L385" s="610">
        <v>1</v>
      </c>
      <c r="M385" s="610">
        <v>87</v>
      </c>
      <c r="N385" s="610">
        <v>1</v>
      </c>
      <c r="O385" s="610">
        <v>88</v>
      </c>
      <c r="P385" s="598">
        <v>1.0114942528735633</v>
      </c>
      <c r="Q385" s="611">
        <v>88</v>
      </c>
    </row>
    <row r="386" spans="1:17" ht="14.45" customHeight="1" x14ac:dyDescent="0.2">
      <c r="A386" s="592" t="s">
        <v>1765</v>
      </c>
      <c r="B386" s="593" t="s">
        <v>1662</v>
      </c>
      <c r="C386" s="593" t="s">
        <v>1638</v>
      </c>
      <c r="D386" s="593" t="s">
        <v>1666</v>
      </c>
      <c r="E386" s="593" t="s">
        <v>1667</v>
      </c>
      <c r="F386" s="610">
        <v>531</v>
      </c>
      <c r="G386" s="610">
        <v>159831</v>
      </c>
      <c r="H386" s="610">
        <v>0.74227450470449463</v>
      </c>
      <c r="I386" s="610">
        <v>301</v>
      </c>
      <c r="J386" s="610">
        <v>713</v>
      </c>
      <c r="K386" s="610">
        <v>215326</v>
      </c>
      <c r="L386" s="610">
        <v>1</v>
      </c>
      <c r="M386" s="610">
        <v>302</v>
      </c>
      <c r="N386" s="610">
        <v>1246</v>
      </c>
      <c r="O386" s="610">
        <v>377538</v>
      </c>
      <c r="P386" s="598">
        <v>1.7533321568226781</v>
      </c>
      <c r="Q386" s="611">
        <v>303</v>
      </c>
    </row>
    <row r="387" spans="1:17" ht="14.45" customHeight="1" x14ac:dyDescent="0.2">
      <c r="A387" s="592" t="s">
        <v>1765</v>
      </c>
      <c r="B387" s="593" t="s">
        <v>1662</v>
      </c>
      <c r="C387" s="593" t="s">
        <v>1638</v>
      </c>
      <c r="D387" s="593" t="s">
        <v>1668</v>
      </c>
      <c r="E387" s="593" t="s">
        <v>1669</v>
      </c>
      <c r="F387" s="610">
        <v>21</v>
      </c>
      <c r="G387" s="610">
        <v>2079</v>
      </c>
      <c r="H387" s="610">
        <v>0.99426111908177905</v>
      </c>
      <c r="I387" s="610">
        <v>99</v>
      </c>
      <c r="J387" s="610">
        <v>21</v>
      </c>
      <c r="K387" s="610">
        <v>2091</v>
      </c>
      <c r="L387" s="610">
        <v>1</v>
      </c>
      <c r="M387" s="610">
        <v>99.571428571428569</v>
      </c>
      <c r="N387" s="610">
        <v>15</v>
      </c>
      <c r="O387" s="610">
        <v>1500</v>
      </c>
      <c r="P387" s="598">
        <v>0.71736011477761841</v>
      </c>
      <c r="Q387" s="611">
        <v>100</v>
      </c>
    </row>
    <row r="388" spans="1:17" ht="14.45" customHeight="1" x14ac:dyDescent="0.2">
      <c r="A388" s="592" t="s">
        <v>1765</v>
      </c>
      <c r="B388" s="593" t="s">
        <v>1662</v>
      </c>
      <c r="C388" s="593" t="s">
        <v>1638</v>
      </c>
      <c r="D388" s="593" t="s">
        <v>1670</v>
      </c>
      <c r="E388" s="593" t="s">
        <v>1671</v>
      </c>
      <c r="F388" s="610">
        <v>1</v>
      </c>
      <c r="G388" s="610">
        <v>232</v>
      </c>
      <c r="H388" s="610"/>
      <c r="I388" s="610">
        <v>232</v>
      </c>
      <c r="J388" s="610"/>
      <c r="K388" s="610"/>
      <c r="L388" s="610"/>
      <c r="M388" s="610"/>
      <c r="N388" s="610"/>
      <c r="O388" s="610"/>
      <c r="P388" s="598"/>
      <c r="Q388" s="611"/>
    </row>
    <row r="389" spans="1:17" ht="14.45" customHeight="1" x14ac:dyDescent="0.2">
      <c r="A389" s="592" t="s">
        <v>1765</v>
      </c>
      <c r="B389" s="593" t="s">
        <v>1662</v>
      </c>
      <c r="C389" s="593" t="s">
        <v>1638</v>
      </c>
      <c r="D389" s="593" t="s">
        <v>1672</v>
      </c>
      <c r="E389" s="593" t="s">
        <v>1673</v>
      </c>
      <c r="F389" s="610">
        <v>356</v>
      </c>
      <c r="G389" s="610">
        <v>48772</v>
      </c>
      <c r="H389" s="610">
        <v>1.5021097046413503</v>
      </c>
      <c r="I389" s="610">
        <v>137</v>
      </c>
      <c r="J389" s="610">
        <v>237</v>
      </c>
      <c r="K389" s="610">
        <v>32469</v>
      </c>
      <c r="L389" s="610">
        <v>1</v>
      </c>
      <c r="M389" s="610">
        <v>137</v>
      </c>
      <c r="N389" s="610">
        <v>338</v>
      </c>
      <c r="O389" s="610">
        <v>46644</v>
      </c>
      <c r="P389" s="598">
        <v>1.4365702670239304</v>
      </c>
      <c r="Q389" s="611">
        <v>138</v>
      </c>
    </row>
    <row r="390" spans="1:17" ht="14.45" customHeight="1" x14ac:dyDescent="0.2">
      <c r="A390" s="592" t="s">
        <v>1765</v>
      </c>
      <c r="B390" s="593" t="s">
        <v>1662</v>
      </c>
      <c r="C390" s="593" t="s">
        <v>1638</v>
      </c>
      <c r="D390" s="593" t="s">
        <v>1674</v>
      </c>
      <c r="E390" s="593" t="s">
        <v>1673</v>
      </c>
      <c r="F390" s="610">
        <v>2</v>
      </c>
      <c r="G390" s="610">
        <v>366</v>
      </c>
      <c r="H390" s="610">
        <v>1.9891304347826086</v>
      </c>
      <c r="I390" s="610">
        <v>183</v>
      </c>
      <c r="J390" s="610">
        <v>1</v>
      </c>
      <c r="K390" s="610">
        <v>184</v>
      </c>
      <c r="L390" s="610">
        <v>1</v>
      </c>
      <c r="M390" s="610">
        <v>184</v>
      </c>
      <c r="N390" s="610">
        <v>1</v>
      </c>
      <c r="O390" s="610">
        <v>185</v>
      </c>
      <c r="P390" s="598">
        <v>1.0054347826086956</v>
      </c>
      <c r="Q390" s="611">
        <v>185</v>
      </c>
    </row>
    <row r="391" spans="1:17" ht="14.45" customHeight="1" x14ac:dyDescent="0.2">
      <c r="A391" s="592" t="s">
        <v>1765</v>
      </c>
      <c r="B391" s="593" t="s">
        <v>1662</v>
      </c>
      <c r="C391" s="593" t="s">
        <v>1638</v>
      </c>
      <c r="D391" s="593" t="s">
        <v>1677</v>
      </c>
      <c r="E391" s="593" t="s">
        <v>1678</v>
      </c>
      <c r="F391" s="610">
        <v>4</v>
      </c>
      <c r="G391" s="610">
        <v>2556</v>
      </c>
      <c r="H391" s="610"/>
      <c r="I391" s="610">
        <v>639</v>
      </c>
      <c r="J391" s="610"/>
      <c r="K391" s="610"/>
      <c r="L391" s="610"/>
      <c r="M391" s="610"/>
      <c r="N391" s="610"/>
      <c r="O391" s="610"/>
      <c r="P391" s="598"/>
      <c r="Q391" s="611"/>
    </row>
    <row r="392" spans="1:17" ht="14.45" customHeight="1" x14ac:dyDescent="0.2">
      <c r="A392" s="592" t="s">
        <v>1765</v>
      </c>
      <c r="B392" s="593" t="s">
        <v>1662</v>
      </c>
      <c r="C392" s="593" t="s">
        <v>1638</v>
      </c>
      <c r="D392" s="593" t="s">
        <v>1681</v>
      </c>
      <c r="E392" s="593" t="s">
        <v>1682</v>
      </c>
      <c r="F392" s="610">
        <v>33</v>
      </c>
      <c r="G392" s="610">
        <v>5709</v>
      </c>
      <c r="H392" s="610">
        <v>0.86343012704174227</v>
      </c>
      <c r="I392" s="610">
        <v>173</v>
      </c>
      <c r="J392" s="610">
        <v>38</v>
      </c>
      <c r="K392" s="610">
        <v>6612</v>
      </c>
      <c r="L392" s="610">
        <v>1</v>
      </c>
      <c r="M392" s="610">
        <v>174</v>
      </c>
      <c r="N392" s="610">
        <v>54</v>
      </c>
      <c r="O392" s="610">
        <v>9450</v>
      </c>
      <c r="P392" s="598">
        <v>1.4292196007259528</v>
      </c>
      <c r="Q392" s="611">
        <v>175</v>
      </c>
    </row>
    <row r="393" spans="1:17" ht="14.45" customHeight="1" x14ac:dyDescent="0.2">
      <c r="A393" s="592" t="s">
        <v>1765</v>
      </c>
      <c r="B393" s="593" t="s">
        <v>1662</v>
      </c>
      <c r="C393" s="593" t="s">
        <v>1638</v>
      </c>
      <c r="D393" s="593" t="s">
        <v>1641</v>
      </c>
      <c r="E393" s="593" t="s">
        <v>1642</v>
      </c>
      <c r="F393" s="610"/>
      <c r="G393" s="610"/>
      <c r="H393" s="610"/>
      <c r="I393" s="610"/>
      <c r="J393" s="610">
        <v>1</v>
      </c>
      <c r="K393" s="610">
        <v>347</v>
      </c>
      <c r="L393" s="610">
        <v>1</v>
      </c>
      <c r="M393" s="610">
        <v>347</v>
      </c>
      <c r="N393" s="610">
        <v>1</v>
      </c>
      <c r="O393" s="610">
        <v>348</v>
      </c>
      <c r="P393" s="598">
        <v>1.0028818443804035</v>
      </c>
      <c r="Q393" s="611">
        <v>348</v>
      </c>
    </row>
    <row r="394" spans="1:17" ht="14.45" customHeight="1" x14ac:dyDescent="0.2">
      <c r="A394" s="592" t="s">
        <v>1765</v>
      </c>
      <c r="B394" s="593" t="s">
        <v>1662</v>
      </c>
      <c r="C394" s="593" t="s">
        <v>1638</v>
      </c>
      <c r="D394" s="593" t="s">
        <v>1683</v>
      </c>
      <c r="E394" s="593" t="s">
        <v>1684</v>
      </c>
      <c r="F394" s="610">
        <v>390</v>
      </c>
      <c r="G394" s="610">
        <v>6630</v>
      </c>
      <c r="H394" s="610">
        <v>1.5057915057915059</v>
      </c>
      <c r="I394" s="610">
        <v>17</v>
      </c>
      <c r="J394" s="610">
        <v>259</v>
      </c>
      <c r="K394" s="610">
        <v>4403</v>
      </c>
      <c r="L394" s="610">
        <v>1</v>
      </c>
      <c r="M394" s="610">
        <v>17</v>
      </c>
      <c r="N394" s="610">
        <v>366</v>
      </c>
      <c r="O394" s="610">
        <v>6222</v>
      </c>
      <c r="P394" s="598">
        <v>1.4131274131274132</v>
      </c>
      <c r="Q394" s="611">
        <v>17</v>
      </c>
    </row>
    <row r="395" spans="1:17" ht="14.45" customHeight="1" x14ac:dyDescent="0.2">
      <c r="A395" s="592" t="s">
        <v>1765</v>
      </c>
      <c r="B395" s="593" t="s">
        <v>1662</v>
      </c>
      <c r="C395" s="593" t="s">
        <v>1638</v>
      </c>
      <c r="D395" s="593" t="s">
        <v>1685</v>
      </c>
      <c r="E395" s="593" t="s">
        <v>1686</v>
      </c>
      <c r="F395" s="610">
        <v>4</v>
      </c>
      <c r="G395" s="610">
        <v>1096</v>
      </c>
      <c r="H395" s="610">
        <v>0.44444444444444442</v>
      </c>
      <c r="I395" s="610">
        <v>274</v>
      </c>
      <c r="J395" s="610">
        <v>9</v>
      </c>
      <c r="K395" s="610">
        <v>2466</v>
      </c>
      <c r="L395" s="610">
        <v>1</v>
      </c>
      <c r="M395" s="610">
        <v>274</v>
      </c>
      <c r="N395" s="610">
        <v>19</v>
      </c>
      <c r="O395" s="610">
        <v>5263</v>
      </c>
      <c r="P395" s="598">
        <v>2.1342254663422549</v>
      </c>
      <c r="Q395" s="611">
        <v>277</v>
      </c>
    </row>
    <row r="396" spans="1:17" ht="14.45" customHeight="1" x14ac:dyDescent="0.2">
      <c r="A396" s="592" t="s">
        <v>1765</v>
      </c>
      <c r="B396" s="593" t="s">
        <v>1662</v>
      </c>
      <c r="C396" s="593" t="s">
        <v>1638</v>
      </c>
      <c r="D396" s="593" t="s">
        <v>1687</v>
      </c>
      <c r="E396" s="593" t="s">
        <v>1688</v>
      </c>
      <c r="F396" s="610">
        <v>15</v>
      </c>
      <c r="G396" s="610">
        <v>2130</v>
      </c>
      <c r="H396" s="610">
        <v>1.5053003533568905</v>
      </c>
      <c r="I396" s="610">
        <v>142</v>
      </c>
      <c r="J396" s="610">
        <v>10</v>
      </c>
      <c r="K396" s="610">
        <v>1415</v>
      </c>
      <c r="L396" s="610">
        <v>1</v>
      </c>
      <c r="M396" s="610">
        <v>141.5</v>
      </c>
      <c r="N396" s="610">
        <v>19</v>
      </c>
      <c r="O396" s="610">
        <v>2679</v>
      </c>
      <c r="P396" s="598">
        <v>1.893286219081272</v>
      </c>
      <c r="Q396" s="611">
        <v>141</v>
      </c>
    </row>
    <row r="397" spans="1:17" ht="14.45" customHeight="1" x14ac:dyDescent="0.2">
      <c r="A397" s="592" t="s">
        <v>1765</v>
      </c>
      <c r="B397" s="593" t="s">
        <v>1662</v>
      </c>
      <c r="C397" s="593" t="s">
        <v>1638</v>
      </c>
      <c r="D397" s="593" t="s">
        <v>1689</v>
      </c>
      <c r="E397" s="593" t="s">
        <v>1688</v>
      </c>
      <c r="F397" s="610">
        <v>355</v>
      </c>
      <c r="G397" s="610">
        <v>27690</v>
      </c>
      <c r="H397" s="610">
        <v>1.4933664113903571</v>
      </c>
      <c r="I397" s="610">
        <v>78</v>
      </c>
      <c r="J397" s="610">
        <v>237</v>
      </c>
      <c r="K397" s="610">
        <v>18542</v>
      </c>
      <c r="L397" s="610">
        <v>1</v>
      </c>
      <c r="M397" s="610">
        <v>78.23628691983123</v>
      </c>
      <c r="N397" s="610">
        <v>337</v>
      </c>
      <c r="O397" s="610">
        <v>26623</v>
      </c>
      <c r="P397" s="598">
        <v>1.4358213784920721</v>
      </c>
      <c r="Q397" s="611">
        <v>79</v>
      </c>
    </row>
    <row r="398" spans="1:17" ht="14.45" customHeight="1" x14ac:dyDescent="0.2">
      <c r="A398" s="592" t="s">
        <v>1765</v>
      </c>
      <c r="B398" s="593" t="s">
        <v>1662</v>
      </c>
      <c r="C398" s="593" t="s">
        <v>1638</v>
      </c>
      <c r="D398" s="593" t="s">
        <v>1690</v>
      </c>
      <c r="E398" s="593" t="s">
        <v>1691</v>
      </c>
      <c r="F398" s="610">
        <v>15</v>
      </c>
      <c r="G398" s="610">
        <v>4710</v>
      </c>
      <c r="H398" s="610">
        <v>1.5</v>
      </c>
      <c r="I398" s="610">
        <v>314</v>
      </c>
      <c r="J398" s="610">
        <v>10</v>
      </c>
      <c r="K398" s="610">
        <v>3140</v>
      </c>
      <c r="L398" s="610">
        <v>1</v>
      </c>
      <c r="M398" s="610">
        <v>314</v>
      </c>
      <c r="N398" s="610">
        <v>19</v>
      </c>
      <c r="O398" s="610">
        <v>6004</v>
      </c>
      <c r="P398" s="598">
        <v>1.9121019108280255</v>
      </c>
      <c r="Q398" s="611">
        <v>316</v>
      </c>
    </row>
    <row r="399" spans="1:17" ht="14.45" customHeight="1" x14ac:dyDescent="0.2">
      <c r="A399" s="592" t="s">
        <v>1765</v>
      </c>
      <c r="B399" s="593" t="s">
        <v>1662</v>
      </c>
      <c r="C399" s="593" t="s">
        <v>1638</v>
      </c>
      <c r="D399" s="593" t="s">
        <v>1649</v>
      </c>
      <c r="E399" s="593" t="s">
        <v>1650</v>
      </c>
      <c r="F399" s="610"/>
      <c r="G399" s="610"/>
      <c r="H399" s="610"/>
      <c r="I399" s="610"/>
      <c r="J399" s="610">
        <v>1</v>
      </c>
      <c r="K399" s="610">
        <v>328</v>
      </c>
      <c r="L399" s="610">
        <v>1</v>
      </c>
      <c r="M399" s="610">
        <v>328</v>
      </c>
      <c r="N399" s="610">
        <v>1</v>
      </c>
      <c r="O399" s="610">
        <v>329</v>
      </c>
      <c r="P399" s="598">
        <v>1.0030487804878048</v>
      </c>
      <c r="Q399" s="611">
        <v>329</v>
      </c>
    </row>
    <row r="400" spans="1:17" ht="14.45" customHeight="1" x14ac:dyDescent="0.2">
      <c r="A400" s="592" t="s">
        <v>1765</v>
      </c>
      <c r="B400" s="593" t="s">
        <v>1662</v>
      </c>
      <c r="C400" s="593" t="s">
        <v>1638</v>
      </c>
      <c r="D400" s="593" t="s">
        <v>1692</v>
      </c>
      <c r="E400" s="593" t="s">
        <v>1693</v>
      </c>
      <c r="F400" s="610">
        <v>316</v>
      </c>
      <c r="G400" s="610">
        <v>51508</v>
      </c>
      <c r="H400" s="610">
        <v>1.4023795910588364</v>
      </c>
      <c r="I400" s="610">
        <v>163</v>
      </c>
      <c r="J400" s="610">
        <v>225</v>
      </c>
      <c r="K400" s="610">
        <v>36729</v>
      </c>
      <c r="L400" s="610">
        <v>1</v>
      </c>
      <c r="M400" s="610">
        <v>163.24</v>
      </c>
      <c r="N400" s="610">
        <v>239</v>
      </c>
      <c r="O400" s="610">
        <v>39435</v>
      </c>
      <c r="P400" s="598">
        <v>1.0736747529200359</v>
      </c>
      <c r="Q400" s="611">
        <v>165</v>
      </c>
    </row>
    <row r="401" spans="1:17" ht="14.45" customHeight="1" x14ac:dyDescent="0.2">
      <c r="A401" s="592" t="s">
        <v>1765</v>
      </c>
      <c r="B401" s="593" t="s">
        <v>1662</v>
      </c>
      <c r="C401" s="593" t="s">
        <v>1638</v>
      </c>
      <c r="D401" s="593" t="s">
        <v>1694</v>
      </c>
      <c r="E401" s="593" t="s">
        <v>1664</v>
      </c>
      <c r="F401" s="610">
        <v>1021</v>
      </c>
      <c r="G401" s="610">
        <v>73512</v>
      </c>
      <c r="H401" s="610">
        <v>1.6232472895091306</v>
      </c>
      <c r="I401" s="610">
        <v>72</v>
      </c>
      <c r="J401" s="610">
        <v>627</v>
      </c>
      <c r="K401" s="610">
        <v>45287</v>
      </c>
      <c r="L401" s="610">
        <v>1</v>
      </c>
      <c r="M401" s="610">
        <v>72.228070175438603</v>
      </c>
      <c r="N401" s="610">
        <v>897</v>
      </c>
      <c r="O401" s="610">
        <v>66378</v>
      </c>
      <c r="P401" s="598">
        <v>1.4657186389029964</v>
      </c>
      <c r="Q401" s="611">
        <v>74</v>
      </c>
    </row>
    <row r="402" spans="1:17" ht="14.45" customHeight="1" x14ac:dyDescent="0.2">
      <c r="A402" s="592" t="s">
        <v>1765</v>
      </c>
      <c r="B402" s="593" t="s">
        <v>1662</v>
      </c>
      <c r="C402" s="593" t="s">
        <v>1638</v>
      </c>
      <c r="D402" s="593" t="s">
        <v>1697</v>
      </c>
      <c r="E402" s="593" t="s">
        <v>1698</v>
      </c>
      <c r="F402" s="610"/>
      <c r="G402" s="610"/>
      <c r="H402" s="610"/>
      <c r="I402" s="610"/>
      <c r="J402" s="610"/>
      <c r="K402" s="610"/>
      <c r="L402" s="610"/>
      <c r="M402" s="610"/>
      <c r="N402" s="610">
        <v>1</v>
      </c>
      <c r="O402" s="610">
        <v>233</v>
      </c>
      <c r="P402" s="598"/>
      <c r="Q402" s="611">
        <v>233</v>
      </c>
    </row>
    <row r="403" spans="1:17" ht="14.45" customHeight="1" x14ac:dyDescent="0.2">
      <c r="A403" s="592" t="s">
        <v>1765</v>
      </c>
      <c r="B403" s="593" t="s">
        <v>1662</v>
      </c>
      <c r="C403" s="593" t="s">
        <v>1638</v>
      </c>
      <c r="D403" s="593" t="s">
        <v>1699</v>
      </c>
      <c r="E403" s="593" t="s">
        <v>1700</v>
      </c>
      <c r="F403" s="610">
        <v>31</v>
      </c>
      <c r="G403" s="610">
        <v>37541</v>
      </c>
      <c r="H403" s="610">
        <v>0.96795070132013206</v>
      </c>
      <c r="I403" s="610">
        <v>1211</v>
      </c>
      <c r="J403" s="610">
        <v>32</v>
      </c>
      <c r="K403" s="610">
        <v>38784</v>
      </c>
      <c r="L403" s="610">
        <v>1</v>
      </c>
      <c r="M403" s="610">
        <v>1212</v>
      </c>
      <c r="N403" s="610">
        <v>45</v>
      </c>
      <c r="O403" s="610">
        <v>54720</v>
      </c>
      <c r="P403" s="598">
        <v>1.4108910891089108</v>
      </c>
      <c r="Q403" s="611">
        <v>1216</v>
      </c>
    </row>
    <row r="404" spans="1:17" ht="14.45" customHeight="1" x14ac:dyDescent="0.2">
      <c r="A404" s="592" t="s">
        <v>1765</v>
      </c>
      <c r="B404" s="593" t="s">
        <v>1662</v>
      </c>
      <c r="C404" s="593" t="s">
        <v>1638</v>
      </c>
      <c r="D404" s="593" t="s">
        <v>1701</v>
      </c>
      <c r="E404" s="593" t="s">
        <v>1702</v>
      </c>
      <c r="F404" s="610">
        <v>27</v>
      </c>
      <c r="G404" s="610">
        <v>3078</v>
      </c>
      <c r="H404" s="610">
        <v>1.3382608695652174</v>
      </c>
      <c r="I404" s="610">
        <v>114</v>
      </c>
      <c r="J404" s="610">
        <v>20</v>
      </c>
      <c r="K404" s="610">
        <v>2300</v>
      </c>
      <c r="L404" s="610">
        <v>1</v>
      </c>
      <c r="M404" s="610">
        <v>115</v>
      </c>
      <c r="N404" s="610">
        <v>26</v>
      </c>
      <c r="O404" s="610">
        <v>3016</v>
      </c>
      <c r="P404" s="598">
        <v>1.3113043478260868</v>
      </c>
      <c r="Q404" s="611">
        <v>116</v>
      </c>
    </row>
    <row r="405" spans="1:17" ht="14.45" customHeight="1" x14ac:dyDescent="0.2">
      <c r="A405" s="592" t="s">
        <v>1765</v>
      </c>
      <c r="B405" s="593" t="s">
        <v>1662</v>
      </c>
      <c r="C405" s="593" t="s">
        <v>1638</v>
      </c>
      <c r="D405" s="593" t="s">
        <v>1703</v>
      </c>
      <c r="E405" s="593" t="s">
        <v>1704</v>
      </c>
      <c r="F405" s="610">
        <v>2</v>
      </c>
      <c r="G405" s="610">
        <v>694</v>
      </c>
      <c r="H405" s="610"/>
      <c r="I405" s="610">
        <v>347</v>
      </c>
      <c r="J405" s="610"/>
      <c r="K405" s="610"/>
      <c r="L405" s="610"/>
      <c r="M405" s="610"/>
      <c r="N405" s="610"/>
      <c r="O405" s="610"/>
      <c r="P405" s="598"/>
      <c r="Q405" s="611"/>
    </row>
    <row r="406" spans="1:17" ht="14.45" customHeight="1" x14ac:dyDescent="0.2">
      <c r="A406" s="592" t="s">
        <v>1765</v>
      </c>
      <c r="B406" s="593" t="s">
        <v>1662</v>
      </c>
      <c r="C406" s="593" t="s">
        <v>1638</v>
      </c>
      <c r="D406" s="593" t="s">
        <v>1709</v>
      </c>
      <c r="E406" s="593" t="s">
        <v>1710</v>
      </c>
      <c r="F406" s="610"/>
      <c r="G406" s="610"/>
      <c r="H406" s="610"/>
      <c r="I406" s="610"/>
      <c r="J406" s="610"/>
      <c r="K406" s="610"/>
      <c r="L406" s="610"/>
      <c r="M406" s="610"/>
      <c r="N406" s="610">
        <v>1</v>
      </c>
      <c r="O406" s="610">
        <v>1075</v>
      </c>
      <c r="P406" s="598"/>
      <c r="Q406" s="611">
        <v>1075</v>
      </c>
    </row>
    <row r="407" spans="1:17" ht="14.45" customHeight="1" x14ac:dyDescent="0.2">
      <c r="A407" s="592" t="s">
        <v>1765</v>
      </c>
      <c r="B407" s="593" t="s">
        <v>1662</v>
      </c>
      <c r="C407" s="593" t="s">
        <v>1638</v>
      </c>
      <c r="D407" s="593" t="s">
        <v>1711</v>
      </c>
      <c r="E407" s="593" t="s">
        <v>1712</v>
      </c>
      <c r="F407" s="610">
        <v>1</v>
      </c>
      <c r="G407" s="610">
        <v>302</v>
      </c>
      <c r="H407" s="610">
        <v>1</v>
      </c>
      <c r="I407" s="610">
        <v>302</v>
      </c>
      <c r="J407" s="610">
        <v>1</v>
      </c>
      <c r="K407" s="610">
        <v>302</v>
      </c>
      <c r="L407" s="610">
        <v>1</v>
      </c>
      <c r="M407" s="610">
        <v>302</v>
      </c>
      <c r="N407" s="610">
        <v>1</v>
      </c>
      <c r="O407" s="610">
        <v>304</v>
      </c>
      <c r="P407" s="598">
        <v>1.0066225165562914</v>
      </c>
      <c r="Q407" s="611">
        <v>304</v>
      </c>
    </row>
    <row r="408" spans="1:17" ht="14.45" customHeight="1" x14ac:dyDescent="0.2">
      <c r="A408" s="592" t="s">
        <v>1766</v>
      </c>
      <c r="B408" s="593" t="s">
        <v>1662</v>
      </c>
      <c r="C408" s="593" t="s">
        <v>1638</v>
      </c>
      <c r="D408" s="593" t="s">
        <v>1683</v>
      </c>
      <c r="E408" s="593" t="s">
        <v>1684</v>
      </c>
      <c r="F408" s="610"/>
      <c r="G408" s="610"/>
      <c r="H408" s="610"/>
      <c r="I408" s="610"/>
      <c r="J408" s="610">
        <v>1</v>
      </c>
      <c r="K408" s="610">
        <v>17</v>
      </c>
      <c r="L408" s="610">
        <v>1</v>
      </c>
      <c r="M408" s="610">
        <v>17</v>
      </c>
      <c r="N408" s="610"/>
      <c r="O408" s="610"/>
      <c r="P408" s="598"/>
      <c r="Q408" s="611"/>
    </row>
    <row r="409" spans="1:17" ht="14.45" customHeight="1" x14ac:dyDescent="0.2">
      <c r="A409" s="592" t="s">
        <v>1766</v>
      </c>
      <c r="B409" s="593" t="s">
        <v>1662</v>
      </c>
      <c r="C409" s="593" t="s">
        <v>1638</v>
      </c>
      <c r="D409" s="593" t="s">
        <v>1692</v>
      </c>
      <c r="E409" s="593" t="s">
        <v>1693</v>
      </c>
      <c r="F409" s="610"/>
      <c r="G409" s="610"/>
      <c r="H409" s="610"/>
      <c r="I409" s="610"/>
      <c r="J409" s="610">
        <v>1</v>
      </c>
      <c r="K409" s="610">
        <v>164</v>
      </c>
      <c r="L409" s="610">
        <v>1</v>
      </c>
      <c r="M409" s="610">
        <v>164</v>
      </c>
      <c r="N409" s="610"/>
      <c r="O409" s="610"/>
      <c r="P409" s="598"/>
      <c r="Q409" s="611"/>
    </row>
    <row r="410" spans="1:17" ht="14.45" customHeight="1" x14ac:dyDescent="0.2">
      <c r="A410" s="592" t="s">
        <v>1767</v>
      </c>
      <c r="B410" s="593" t="s">
        <v>1662</v>
      </c>
      <c r="C410" s="593" t="s">
        <v>1638</v>
      </c>
      <c r="D410" s="593" t="s">
        <v>1663</v>
      </c>
      <c r="E410" s="593" t="s">
        <v>1664</v>
      </c>
      <c r="F410" s="610">
        <v>24</v>
      </c>
      <c r="G410" s="610">
        <v>5064</v>
      </c>
      <c r="H410" s="610">
        <v>1.2571996027805363</v>
      </c>
      <c r="I410" s="610">
        <v>211</v>
      </c>
      <c r="J410" s="610">
        <v>19</v>
      </c>
      <c r="K410" s="610">
        <v>4028</v>
      </c>
      <c r="L410" s="610">
        <v>1</v>
      </c>
      <c r="M410" s="610">
        <v>212</v>
      </c>
      <c r="N410" s="610">
        <v>39</v>
      </c>
      <c r="O410" s="610">
        <v>8307</v>
      </c>
      <c r="P410" s="598">
        <v>2.0623138033763655</v>
      </c>
      <c r="Q410" s="611">
        <v>213</v>
      </c>
    </row>
    <row r="411" spans="1:17" ht="14.45" customHeight="1" x14ac:dyDescent="0.2">
      <c r="A411" s="592" t="s">
        <v>1767</v>
      </c>
      <c r="B411" s="593" t="s">
        <v>1662</v>
      </c>
      <c r="C411" s="593" t="s">
        <v>1638</v>
      </c>
      <c r="D411" s="593" t="s">
        <v>1666</v>
      </c>
      <c r="E411" s="593" t="s">
        <v>1667</v>
      </c>
      <c r="F411" s="610">
        <v>89</v>
      </c>
      <c r="G411" s="610">
        <v>26789</v>
      </c>
      <c r="H411" s="610">
        <v>0.75816494028414561</v>
      </c>
      <c r="I411" s="610">
        <v>301</v>
      </c>
      <c r="J411" s="610">
        <v>117</v>
      </c>
      <c r="K411" s="610">
        <v>35334</v>
      </c>
      <c r="L411" s="610">
        <v>1</v>
      </c>
      <c r="M411" s="610">
        <v>302</v>
      </c>
      <c r="N411" s="610">
        <v>3</v>
      </c>
      <c r="O411" s="610">
        <v>909</v>
      </c>
      <c r="P411" s="598">
        <v>2.5725929699439633E-2</v>
      </c>
      <c r="Q411" s="611">
        <v>303</v>
      </c>
    </row>
    <row r="412" spans="1:17" ht="14.45" customHeight="1" x14ac:dyDescent="0.2">
      <c r="A412" s="592" t="s">
        <v>1767</v>
      </c>
      <c r="B412" s="593" t="s">
        <v>1662</v>
      </c>
      <c r="C412" s="593" t="s">
        <v>1638</v>
      </c>
      <c r="D412" s="593" t="s">
        <v>1672</v>
      </c>
      <c r="E412" s="593" t="s">
        <v>1673</v>
      </c>
      <c r="F412" s="610">
        <v>42</v>
      </c>
      <c r="G412" s="610">
        <v>5754</v>
      </c>
      <c r="H412" s="610">
        <v>0.75</v>
      </c>
      <c r="I412" s="610">
        <v>137</v>
      </c>
      <c r="J412" s="610">
        <v>56</v>
      </c>
      <c r="K412" s="610">
        <v>7672</v>
      </c>
      <c r="L412" s="610">
        <v>1</v>
      </c>
      <c r="M412" s="610">
        <v>137</v>
      </c>
      <c r="N412" s="610">
        <v>37</v>
      </c>
      <c r="O412" s="610">
        <v>5106</v>
      </c>
      <c r="P412" s="598">
        <v>0.66553701772679874</v>
      </c>
      <c r="Q412" s="611">
        <v>138</v>
      </c>
    </row>
    <row r="413" spans="1:17" ht="14.45" customHeight="1" x14ac:dyDescent="0.2">
      <c r="A413" s="592" t="s">
        <v>1767</v>
      </c>
      <c r="B413" s="593" t="s">
        <v>1662</v>
      </c>
      <c r="C413" s="593" t="s">
        <v>1638</v>
      </c>
      <c r="D413" s="593" t="s">
        <v>1677</v>
      </c>
      <c r="E413" s="593" t="s">
        <v>1678</v>
      </c>
      <c r="F413" s="610"/>
      <c r="G413" s="610"/>
      <c r="H413" s="610"/>
      <c r="I413" s="610"/>
      <c r="J413" s="610">
        <v>1</v>
      </c>
      <c r="K413" s="610">
        <v>640</v>
      </c>
      <c r="L413" s="610">
        <v>1</v>
      </c>
      <c r="M413" s="610">
        <v>640</v>
      </c>
      <c r="N413" s="610"/>
      <c r="O413" s="610"/>
      <c r="P413" s="598"/>
      <c r="Q413" s="611"/>
    </row>
    <row r="414" spans="1:17" ht="14.45" customHeight="1" x14ac:dyDescent="0.2">
      <c r="A414" s="592" t="s">
        <v>1767</v>
      </c>
      <c r="B414" s="593" t="s">
        <v>1662</v>
      </c>
      <c r="C414" s="593" t="s">
        <v>1638</v>
      </c>
      <c r="D414" s="593" t="s">
        <v>1681</v>
      </c>
      <c r="E414" s="593" t="s">
        <v>1682</v>
      </c>
      <c r="F414" s="610">
        <v>3</v>
      </c>
      <c r="G414" s="610">
        <v>519</v>
      </c>
      <c r="H414" s="610">
        <v>0.59655172413793101</v>
      </c>
      <c r="I414" s="610">
        <v>173</v>
      </c>
      <c r="J414" s="610">
        <v>5</v>
      </c>
      <c r="K414" s="610">
        <v>870</v>
      </c>
      <c r="L414" s="610">
        <v>1</v>
      </c>
      <c r="M414" s="610">
        <v>174</v>
      </c>
      <c r="N414" s="610">
        <v>1</v>
      </c>
      <c r="O414" s="610">
        <v>175</v>
      </c>
      <c r="P414" s="598">
        <v>0.20114942528735633</v>
      </c>
      <c r="Q414" s="611">
        <v>175</v>
      </c>
    </row>
    <row r="415" spans="1:17" ht="14.45" customHeight="1" x14ac:dyDescent="0.2">
      <c r="A415" s="592" t="s">
        <v>1767</v>
      </c>
      <c r="B415" s="593" t="s">
        <v>1662</v>
      </c>
      <c r="C415" s="593" t="s">
        <v>1638</v>
      </c>
      <c r="D415" s="593" t="s">
        <v>1683</v>
      </c>
      <c r="E415" s="593" t="s">
        <v>1684</v>
      </c>
      <c r="F415" s="610">
        <v>55</v>
      </c>
      <c r="G415" s="610">
        <v>935</v>
      </c>
      <c r="H415" s="610">
        <v>0.83333333333333337</v>
      </c>
      <c r="I415" s="610">
        <v>17</v>
      </c>
      <c r="J415" s="610">
        <v>66</v>
      </c>
      <c r="K415" s="610">
        <v>1122</v>
      </c>
      <c r="L415" s="610">
        <v>1</v>
      </c>
      <c r="M415" s="610">
        <v>17</v>
      </c>
      <c r="N415" s="610">
        <v>58</v>
      </c>
      <c r="O415" s="610">
        <v>986</v>
      </c>
      <c r="P415" s="598">
        <v>0.87878787878787878</v>
      </c>
      <c r="Q415" s="611">
        <v>17</v>
      </c>
    </row>
    <row r="416" spans="1:17" ht="14.45" customHeight="1" x14ac:dyDescent="0.2">
      <c r="A416" s="592" t="s">
        <v>1767</v>
      </c>
      <c r="B416" s="593" t="s">
        <v>1662</v>
      </c>
      <c r="C416" s="593" t="s">
        <v>1638</v>
      </c>
      <c r="D416" s="593" t="s">
        <v>1685</v>
      </c>
      <c r="E416" s="593" t="s">
        <v>1686</v>
      </c>
      <c r="F416" s="610">
        <v>1</v>
      </c>
      <c r="G416" s="610">
        <v>274</v>
      </c>
      <c r="H416" s="610">
        <v>0.25</v>
      </c>
      <c r="I416" s="610">
        <v>274</v>
      </c>
      <c r="J416" s="610">
        <v>4</v>
      </c>
      <c r="K416" s="610">
        <v>1096</v>
      </c>
      <c r="L416" s="610">
        <v>1</v>
      </c>
      <c r="M416" s="610">
        <v>274</v>
      </c>
      <c r="N416" s="610">
        <v>9</v>
      </c>
      <c r="O416" s="610">
        <v>2493</v>
      </c>
      <c r="P416" s="598">
        <v>2.2746350364963503</v>
      </c>
      <c r="Q416" s="611">
        <v>277</v>
      </c>
    </row>
    <row r="417" spans="1:17" ht="14.45" customHeight="1" x14ac:dyDescent="0.2">
      <c r="A417" s="592" t="s">
        <v>1767</v>
      </c>
      <c r="B417" s="593" t="s">
        <v>1662</v>
      </c>
      <c r="C417" s="593" t="s">
        <v>1638</v>
      </c>
      <c r="D417" s="593" t="s">
        <v>1687</v>
      </c>
      <c r="E417" s="593" t="s">
        <v>1688</v>
      </c>
      <c r="F417" s="610">
        <v>4</v>
      </c>
      <c r="G417" s="610">
        <v>568</v>
      </c>
      <c r="H417" s="610">
        <v>1.0035335689045937</v>
      </c>
      <c r="I417" s="610">
        <v>142</v>
      </c>
      <c r="J417" s="610">
        <v>4</v>
      </c>
      <c r="K417" s="610">
        <v>566</v>
      </c>
      <c r="L417" s="610">
        <v>1</v>
      </c>
      <c r="M417" s="610">
        <v>141.5</v>
      </c>
      <c r="N417" s="610">
        <v>11</v>
      </c>
      <c r="O417" s="610">
        <v>1551</v>
      </c>
      <c r="P417" s="598">
        <v>2.7402826855123674</v>
      </c>
      <c r="Q417" s="611">
        <v>141</v>
      </c>
    </row>
    <row r="418" spans="1:17" ht="14.45" customHeight="1" x14ac:dyDescent="0.2">
      <c r="A418" s="592" t="s">
        <v>1767</v>
      </c>
      <c r="B418" s="593" t="s">
        <v>1662</v>
      </c>
      <c r="C418" s="593" t="s">
        <v>1638</v>
      </c>
      <c r="D418" s="593" t="s">
        <v>1689</v>
      </c>
      <c r="E418" s="593" t="s">
        <v>1688</v>
      </c>
      <c r="F418" s="610">
        <v>42</v>
      </c>
      <c r="G418" s="610">
        <v>3276</v>
      </c>
      <c r="H418" s="610">
        <v>0.74777448071216612</v>
      </c>
      <c r="I418" s="610">
        <v>78</v>
      </c>
      <c r="J418" s="610">
        <v>56</v>
      </c>
      <c r="K418" s="610">
        <v>4381</v>
      </c>
      <c r="L418" s="610">
        <v>1</v>
      </c>
      <c r="M418" s="610">
        <v>78.232142857142861</v>
      </c>
      <c r="N418" s="610">
        <v>37</v>
      </c>
      <c r="O418" s="610">
        <v>2923</v>
      </c>
      <c r="P418" s="598">
        <v>0.66719926957315678</v>
      </c>
      <c r="Q418" s="611">
        <v>79</v>
      </c>
    </row>
    <row r="419" spans="1:17" ht="14.45" customHeight="1" x14ac:dyDescent="0.2">
      <c r="A419" s="592" t="s">
        <v>1767</v>
      </c>
      <c r="B419" s="593" t="s">
        <v>1662</v>
      </c>
      <c r="C419" s="593" t="s">
        <v>1638</v>
      </c>
      <c r="D419" s="593" t="s">
        <v>1690</v>
      </c>
      <c r="E419" s="593" t="s">
        <v>1691</v>
      </c>
      <c r="F419" s="610">
        <v>4</v>
      </c>
      <c r="G419" s="610">
        <v>1256</v>
      </c>
      <c r="H419" s="610">
        <v>1</v>
      </c>
      <c r="I419" s="610">
        <v>314</v>
      </c>
      <c r="J419" s="610">
        <v>4</v>
      </c>
      <c r="K419" s="610">
        <v>1256</v>
      </c>
      <c r="L419" s="610">
        <v>1</v>
      </c>
      <c r="M419" s="610">
        <v>314</v>
      </c>
      <c r="N419" s="610">
        <v>11</v>
      </c>
      <c r="O419" s="610">
        <v>3476</v>
      </c>
      <c r="P419" s="598">
        <v>2.7675159235668789</v>
      </c>
      <c r="Q419" s="611">
        <v>316</v>
      </c>
    </row>
    <row r="420" spans="1:17" ht="14.45" customHeight="1" x14ac:dyDescent="0.2">
      <c r="A420" s="592" t="s">
        <v>1767</v>
      </c>
      <c r="B420" s="593" t="s">
        <v>1662</v>
      </c>
      <c r="C420" s="593" t="s">
        <v>1638</v>
      </c>
      <c r="D420" s="593" t="s">
        <v>1692</v>
      </c>
      <c r="E420" s="593" t="s">
        <v>1693</v>
      </c>
      <c r="F420" s="610">
        <v>51</v>
      </c>
      <c r="G420" s="610">
        <v>8313</v>
      </c>
      <c r="H420" s="610">
        <v>0.83472236168289993</v>
      </c>
      <c r="I420" s="610">
        <v>163</v>
      </c>
      <c r="J420" s="610">
        <v>61</v>
      </c>
      <c r="K420" s="610">
        <v>9959</v>
      </c>
      <c r="L420" s="610">
        <v>1</v>
      </c>
      <c r="M420" s="610">
        <v>163.26229508196721</v>
      </c>
      <c r="N420" s="610">
        <v>47</v>
      </c>
      <c r="O420" s="610">
        <v>7755</v>
      </c>
      <c r="P420" s="598">
        <v>0.77869263982327541</v>
      </c>
      <c r="Q420" s="611">
        <v>165</v>
      </c>
    </row>
    <row r="421" spans="1:17" ht="14.45" customHeight="1" x14ac:dyDescent="0.2">
      <c r="A421" s="592" t="s">
        <v>1767</v>
      </c>
      <c r="B421" s="593" t="s">
        <v>1662</v>
      </c>
      <c r="C421" s="593" t="s">
        <v>1638</v>
      </c>
      <c r="D421" s="593" t="s">
        <v>1694</v>
      </c>
      <c r="E421" s="593" t="s">
        <v>1664</v>
      </c>
      <c r="F421" s="610">
        <v>87</v>
      </c>
      <c r="G421" s="610">
        <v>6264</v>
      </c>
      <c r="H421" s="610">
        <v>0.67217512608648999</v>
      </c>
      <c r="I421" s="610">
        <v>72</v>
      </c>
      <c r="J421" s="610">
        <v>129</v>
      </c>
      <c r="K421" s="610">
        <v>9319</v>
      </c>
      <c r="L421" s="610">
        <v>1</v>
      </c>
      <c r="M421" s="610">
        <v>72.240310077519382</v>
      </c>
      <c r="N421" s="610">
        <v>75</v>
      </c>
      <c r="O421" s="610">
        <v>5550</v>
      </c>
      <c r="P421" s="598">
        <v>0.59555746324712955</v>
      </c>
      <c r="Q421" s="611">
        <v>74</v>
      </c>
    </row>
    <row r="422" spans="1:17" ht="14.45" customHeight="1" x14ac:dyDescent="0.2">
      <c r="A422" s="592" t="s">
        <v>1767</v>
      </c>
      <c r="B422" s="593" t="s">
        <v>1662</v>
      </c>
      <c r="C422" s="593" t="s">
        <v>1638</v>
      </c>
      <c r="D422" s="593" t="s">
        <v>1699</v>
      </c>
      <c r="E422" s="593" t="s">
        <v>1700</v>
      </c>
      <c r="F422" s="610">
        <v>2</v>
      </c>
      <c r="G422" s="610">
        <v>2422</v>
      </c>
      <c r="H422" s="610">
        <v>0.28547854785478549</v>
      </c>
      <c r="I422" s="610">
        <v>1211</v>
      </c>
      <c r="J422" s="610">
        <v>7</v>
      </c>
      <c r="K422" s="610">
        <v>8484</v>
      </c>
      <c r="L422" s="610">
        <v>1</v>
      </c>
      <c r="M422" s="610">
        <v>1212</v>
      </c>
      <c r="N422" s="610"/>
      <c r="O422" s="610"/>
      <c r="P422" s="598"/>
      <c r="Q422" s="611"/>
    </row>
    <row r="423" spans="1:17" ht="14.45" customHeight="1" x14ac:dyDescent="0.2">
      <c r="A423" s="592" t="s">
        <v>1767</v>
      </c>
      <c r="B423" s="593" t="s">
        <v>1662</v>
      </c>
      <c r="C423" s="593" t="s">
        <v>1638</v>
      </c>
      <c r="D423" s="593" t="s">
        <v>1701</v>
      </c>
      <c r="E423" s="593" t="s">
        <v>1702</v>
      </c>
      <c r="F423" s="610">
        <v>3</v>
      </c>
      <c r="G423" s="610">
        <v>342</v>
      </c>
      <c r="H423" s="610">
        <v>0.74347826086956526</v>
      </c>
      <c r="I423" s="610">
        <v>114</v>
      </c>
      <c r="J423" s="610">
        <v>4</v>
      </c>
      <c r="K423" s="610">
        <v>460</v>
      </c>
      <c r="L423" s="610">
        <v>1</v>
      </c>
      <c r="M423" s="610">
        <v>115</v>
      </c>
      <c r="N423" s="610"/>
      <c r="O423" s="610"/>
      <c r="P423" s="598"/>
      <c r="Q423" s="611"/>
    </row>
    <row r="424" spans="1:17" ht="14.45" customHeight="1" x14ac:dyDescent="0.2">
      <c r="A424" s="592" t="s">
        <v>1768</v>
      </c>
      <c r="B424" s="593" t="s">
        <v>1662</v>
      </c>
      <c r="C424" s="593" t="s">
        <v>1638</v>
      </c>
      <c r="D424" s="593" t="s">
        <v>1663</v>
      </c>
      <c r="E424" s="593" t="s">
        <v>1664</v>
      </c>
      <c r="F424" s="610">
        <v>8</v>
      </c>
      <c r="G424" s="610">
        <v>1688</v>
      </c>
      <c r="H424" s="610">
        <v>7.9622641509433958</v>
      </c>
      <c r="I424" s="610">
        <v>211</v>
      </c>
      <c r="J424" s="610">
        <v>1</v>
      </c>
      <c r="K424" s="610">
        <v>212</v>
      </c>
      <c r="L424" s="610">
        <v>1</v>
      </c>
      <c r="M424" s="610">
        <v>212</v>
      </c>
      <c r="N424" s="610"/>
      <c r="O424" s="610"/>
      <c r="P424" s="598"/>
      <c r="Q424" s="611"/>
    </row>
    <row r="425" spans="1:17" ht="14.45" customHeight="1" x14ac:dyDescent="0.2">
      <c r="A425" s="592" t="s">
        <v>1768</v>
      </c>
      <c r="B425" s="593" t="s">
        <v>1662</v>
      </c>
      <c r="C425" s="593" t="s">
        <v>1638</v>
      </c>
      <c r="D425" s="593" t="s">
        <v>1666</v>
      </c>
      <c r="E425" s="593" t="s">
        <v>1667</v>
      </c>
      <c r="F425" s="610"/>
      <c r="G425" s="610"/>
      <c r="H425" s="610"/>
      <c r="I425" s="610"/>
      <c r="J425" s="610"/>
      <c r="K425" s="610"/>
      <c r="L425" s="610"/>
      <c r="M425" s="610"/>
      <c r="N425" s="610">
        <v>12</v>
      </c>
      <c r="O425" s="610">
        <v>3636</v>
      </c>
      <c r="P425" s="598"/>
      <c r="Q425" s="611">
        <v>303</v>
      </c>
    </row>
    <row r="426" spans="1:17" ht="14.45" customHeight="1" x14ac:dyDescent="0.2">
      <c r="A426" s="592" t="s">
        <v>1768</v>
      </c>
      <c r="B426" s="593" t="s">
        <v>1662</v>
      </c>
      <c r="C426" s="593" t="s">
        <v>1638</v>
      </c>
      <c r="D426" s="593" t="s">
        <v>1672</v>
      </c>
      <c r="E426" s="593" t="s">
        <v>1673</v>
      </c>
      <c r="F426" s="610"/>
      <c r="G426" s="610"/>
      <c r="H426" s="610"/>
      <c r="I426" s="610"/>
      <c r="J426" s="610"/>
      <c r="K426" s="610"/>
      <c r="L426" s="610"/>
      <c r="M426" s="610"/>
      <c r="N426" s="610">
        <v>1</v>
      </c>
      <c r="O426" s="610">
        <v>138</v>
      </c>
      <c r="P426" s="598"/>
      <c r="Q426" s="611">
        <v>138</v>
      </c>
    </row>
    <row r="427" spans="1:17" ht="14.45" customHeight="1" x14ac:dyDescent="0.2">
      <c r="A427" s="592" t="s">
        <v>1768</v>
      </c>
      <c r="B427" s="593" t="s">
        <v>1662</v>
      </c>
      <c r="C427" s="593" t="s">
        <v>1638</v>
      </c>
      <c r="D427" s="593" t="s">
        <v>1641</v>
      </c>
      <c r="E427" s="593" t="s">
        <v>1642</v>
      </c>
      <c r="F427" s="610">
        <v>1</v>
      </c>
      <c r="G427" s="610">
        <v>347</v>
      </c>
      <c r="H427" s="610"/>
      <c r="I427" s="610">
        <v>347</v>
      </c>
      <c r="J427" s="610"/>
      <c r="K427" s="610"/>
      <c r="L427" s="610"/>
      <c r="M427" s="610"/>
      <c r="N427" s="610">
        <v>1</v>
      </c>
      <c r="O427" s="610">
        <v>348</v>
      </c>
      <c r="P427" s="598"/>
      <c r="Q427" s="611">
        <v>348</v>
      </c>
    </row>
    <row r="428" spans="1:17" ht="14.45" customHeight="1" x14ac:dyDescent="0.2">
      <c r="A428" s="592" t="s">
        <v>1768</v>
      </c>
      <c r="B428" s="593" t="s">
        <v>1662</v>
      </c>
      <c r="C428" s="593" t="s">
        <v>1638</v>
      </c>
      <c r="D428" s="593" t="s">
        <v>1683</v>
      </c>
      <c r="E428" s="593" t="s">
        <v>1684</v>
      </c>
      <c r="F428" s="610">
        <v>3</v>
      </c>
      <c r="G428" s="610">
        <v>51</v>
      </c>
      <c r="H428" s="610">
        <v>3</v>
      </c>
      <c r="I428" s="610">
        <v>17</v>
      </c>
      <c r="J428" s="610">
        <v>1</v>
      </c>
      <c r="K428" s="610">
        <v>17</v>
      </c>
      <c r="L428" s="610">
        <v>1</v>
      </c>
      <c r="M428" s="610">
        <v>17</v>
      </c>
      <c r="N428" s="610">
        <v>2</v>
      </c>
      <c r="O428" s="610">
        <v>34</v>
      </c>
      <c r="P428" s="598">
        <v>2</v>
      </c>
      <c r="Q428" s="611">
        <v>17</v>
      </c>
    </row>
    <row r="429" spans="1:17" ht="14.45" customHeight="1" x14ac:dyDescent="0.2">
      <c r="A429" s="592" t="s">
        <v>1768</v>
      </c>
      <c r="B429" s="593" t="s">
        <v>1662</v>
      </c>
      <c r="C429" s="593" t="s">
        <v>1638</v>
      </c>
      <c r="D429" s="593" t="s">
        <v>1685</v>
      </c>
      <c r="E429" s="593" t="s">
        <v>1686</v>
      </c>
      <c r="F429" s="610"/>
      <c r="G429" s="610"/>
      <c r="H429" s="610"/>
      <c r="I429" s="610"/>
      <c r="J429" s="610">
        <v>1</v>
      </c>
      <c r="K429" s="610">
        <v>274</v>
      </c>
      <c r="L429" s="610">
        <v>1</v>
      </c>
      <c r="M429" s="610">
        <v>274</v>
      </c>
      <c r="N429" s="610"/>
      <c r="O429" s="610"/>
      <c r="P429" s="598"/>
      <c r="Q429" s="611"/>
    </row>
    <row r="430" spans="1:17" ht="14.45" customHeight="1" x14ac:dyDescent="0.2">
      <c r="A430" s="592" t="s">
        <v>1768</v>
      </c>
      <c r="B430" s="593" t="s">
        <v>1662</v>
      </c>
      <c r="C430" s="593" t="s">
        <v>1638</v>
      </c>
      <c r="D430" s="593" t="s">
        <v>1687</v>
      </c>
      <c r="E430" s="593" t="s">
        <v>1688</v>
      </c>
      <c r="F430" s="610">
        <v>2</v>
      </c>
      <c r="G430" s="610">
        <v>284</v>
      </c>
      <c r="H430" s="610">
        <v>2</v>
      </c>
      <c r="I430" s="610">
        <v>142</v>
      </c>
      <c r="J430" s="610">
        <v>1</v>
      </c>
      <c r="K430" s="610">
        <v>142</v>
      </c>
      <c r="L430" s="610">
        <v>1</v>
      </c>
      <c r="M430" s="610">
        <v>142</v>
      </c>
      <c r="N430" s="610"/>
      <c r="O430" s="610"/>
      <c r="P430" s="598"/>
      <c r="Q430" s="611"/>
    </row>
    <row r="431" spans="1:17" ht="14.45" customHeight="1" x14ac:dyDescent="0.2">
      <c r="A431" s="592" t="s">
        <v>1768</v>
      </c>
      <c r="B431" s="593" t="s">
        <v>1662</v>
      </c>
      <c r="C431" s="593" t="s">
        <v>1638</v>
      </c>
      <c r="D431" s="593" t="s">
        <v>1689</v>
      </c>
      <c r="E431" s="593" t="s">
        <v>1688</v>
      </c>
      <c r="F431" s="610"/>
      <c r="G431" s="610"/>
      <c r="H431" s="610"/>
      <c r="I431" s="610"/>
      <c r="J431" s="610"/>
      <c r="K431" s="610"/>
      <c r="L431" s="610"/>
      <c r="M431" s="610"/>
      <c r="N431" s="610">
        <v>1</v>
      </c>
      <c r="O431" s="610">
        <v>79</v>
      </c>
      <c r="P431" s="598"/>
      <c r="Q431" s="611">
        <v>79</v>
      </c>
    </row>
    <row r="432" spans="1:17" ht="14.45" customHeight="1" x14ac:dyDescent="0.2">
      <c r="A432" s="592" t="s">
        <v>1768</v>
      </c>
      <c r="B432" s="593" t="s">
        <v>1662</v>
      </c>
      <c r="C432" s="593" t="s">
        <v>1638</v>
      </c>
      <c r="D432" s="593" t="s">
        <v>1690</v>
      </c>
      <c r="E432" s="593" t="s">
        <v>1691</v>
      </c>
      <c r="F432" s="610">
        <v>2</v>
      </c>
      <c r="G432" s="610">
        <v>628</v>
      </c>
      <c r="H432" s="610">
        <v>2</v>
      </c>
      <c r="I432" s="610">
        <v>314</v>
      </c>
      <c r="J432" s="610">
        <v>1</v>
      </c>
      <c r="K432" s="610">
        <v>314</v>
      </c>
      <c r="L432" s="610">
        <v>1</v>
      </c>
      <c r="M432" s="610">
        <v>314</v>
      </c>
      <c r="N432" s="610"/>
      <c r="O432" s="610"/>
      <c r="P432" s="598"/>
      <c r="Q432" s="611"/>
    </row>
    <row r="433" spans="1:17" ht="14.45" customHeight="1" x14ac:dyDescent="0.2">
      <c r="A433" s="592" t="s">
        <v>1768</v>
      </c>
      <c r="B433" s="593" t="s">
        <v>1662</v>
      </c>
      <c r="C433" s="593" t="s">
        <v>1638</v>
      </c>
      <c r="D433" s="593" t="s">
        <v>1649</v>
      </c>
      <c r="E433" s="593" t="s">
        <v>1650</v>
      </c>
      <c r="F433" s="610">
        <v>1</v>
      </c>
      <c r="G433" s="610">
        <v>328</v>
      </c>
      <c r="H433" s="610"/>
      <c r="I433" s="610">
        <v>328</v>
      </c>
      <c r="J433" s="610"/>
      <c r="K433" s="610"/>
      <c r="L433" s="610"/>
      <c r="M433" s="610"/>
      <c r="N433" s="610">
        <v>1</v>
      </c>
      <c r="O433" s="610">
        <v>329</v>
      </c>
      <c r="P433" s="598"/>
      <c r="Q433" s="611">
        <v>329</v>
      </c>
    </row>
    <row r="434" spans="1:17" ht="14.45" customHeight="1" x14ac:dyDescent="0.2">
      <c r="A434" s="592" t="s">
        <v>1768</v>
      </c>
      <c r="B434" s="593" t="s">
        <v>1662</v>
      </c>
      <c r="C434" s="593" t="s">
        <v>1638</v>
      </c>
      <c r="D434" s="593" t="s">
        <v>1692</v>
      </c>
      <c r="E434" s="593" t="s">
        <v>1693</v>
      </c>
      <c r="F434" s="610">
        <v>2</v>
      </c>
      <c r="G434" s="610">
        <v>326</v>
      </c>
      <c r="H434" s="610"/>
      <c r="I434" s="610">
        <v>163</v>
      </c>
      <c r="J434" s="610"/>
      <c r="K434" s="610"/>
      <c r="L434" s="610"/>
      <c r="M434" s="610"/>
      <c r="N434" s="610">
        <v>1</v>
      </c>
      <c r="O434" s="610">
        <v>165</v>
      </c>
      <c r="P434" s="598"/>
      <c r="Q434" s="611">
        <v>165</v>
      </c>
    </row>
    <row r="435" spans="1:17" ht="14.45" customHeight="1" x14ac:dyDescent="0.2">
      <c r="A435" s="592" t="s">
        <v>1768</v>
      </c>
      <c r="B435" s="593" t="s">
        <v>1662</v>
      </c>
      <c r="C435" s="593" t="s">
        <v>1638</v>
      </c>
      <c r="D435" s="593" t="s">
        <v>1694</v>
      </c>
      <c r="E435" s="593" t="s">
        <v>1664</v>
      </c>
      <c r="F435" s="610"/>
      <c r="G435" s="610"/>
      <c r="H435" s="610"/>
      <c r="I435" s="610"/>
      <c r="J435" s="610"/>
      <c r="K435" s="610"/>
      <c r="L435" s="610"/>
      <c r="M435" s="610"/>
      <c r="N435" s="610">
        <v>2</v>
      </c>
      <c r="O435" s="610">
        <v>148</v>
      </c>
      <c r="P435" s="598"/>
      <c r="Q435" s="611">
        <v>74</v>
      </c>
    </row>
    <row r="436" spans="1:17" ht="14.45" customHeight="1" x14ac:dyDescent="0.2">
      <c r="A436" s="592" t="s">
        <v>1769</v>
      </c>
      <c r="B436" s="593" t="s">
        <v>1662</v>
      </c>
      <c r="C436" s="593" t="s">
        <v>1638</v>
      </c>
      <c r="D436" s="593" t="s">
        <v>1663</v>
      </c>
      <c r="E436" s="593" t="s">
        <v>1664</v>
      </c>
      <c r="F436" s="610">
        <v>14</v>
      </c>
      <c r="G436" s="610">
        <v>2954</v>
      </c>
      <c r="H436" s="610">
        <v>2.3223270440251573</v>
      </c>
      <c r="I436" s="610">
        <v>211</v>
      </c>
      <c r="J436" s="610">
        <v>6</v>
      </c>
      <c r="K436" s="610">
        <v>1272</v>
      </c>
      <c r="L436" s="610">
        <v>1</v>
      </c>
      <c r="M436" s="610">
        <v>212</v>
      </c>
      <c r="N436" s="610">
        <v>6</v>
      </c>
      <c r="O436" s="610">
        <v>1278</v>
      </c>
      <c r="P436" s="598">
        <v>1.0047169811320755</v>
      </c>
      <c r="Q436" s="611">
        <v>213</v>
      </c>
    </row>
    <row r="437" spans="1:17" ht="14.45" customHeight="1" x14ac:dyDescent="0.2">
      <c r="A437" s="592" t="s">
        <v>1769</v>
      </c>
      <c r="B437" s="593" t="s">
        <v>1662</v>
      </c>
      <c r="C437" s="593" t="s">
        <v>1638</v>
      </c>
      <c r="D437" s="593" t="s">
        <v>1666</v>
      </c>
      <c r="E437" s="593" t="s">
        <v>1667</v>
      </c>
      <c r="F437" s="610">
        <v>64</v>
      </c>
      <c r="G437" s="610">
        <v>19264</v>
      </c>
      <c r="H437" s="610">
        <v>0.54519726042904848</v>
      </c>
      <c r="I437" s="610">
        <v>301</v>
      </c>
      <c r="J437" s="610">
        <v>117</v>
      </c>
      <c r="K437" s="610">
        <v>35334</v>
      </c>
      <c r="L437" s="610">
        <v>1</v>
      </c>
      <c r="M437" s="610">
        <v>302</v>
      </c>
      <c r="N437" s="610">
        <v>147</v>
      </c>
      <c r="O437" s="610">
        <v>44541</v>
      </c>
      <c r="P437" s="598">
        <v>1.2605705552725421</v>
      </c>
      <c r="Q437" s="611">
        <v>303</v>
      </c>
    </row>
    <row r="438" spans="1:17" ht="14.45" customHeight="1" x14ac:dyDescent="0.2">
      <c r="A438" s="592" t="s">
        <v>1769</v>
      </c>
      <c r="B438" s="593" t="s">
        <v>1662</v>
      </c>
      <c r="C438" s="593" t="s">
        <v>1638</v>
      </c>
      <c r="D438" s="593" t="s">
        <v>1668</v>
      </c>
      <c r="E438" s="593" t="s">
        <v>1669</v>
      </c>
      <c r="F438" s="610"/>
      <c r="G438" s="610"/>
      <c r="H438" s="610"/>
      <c r="I438" s="610"/>
      <c r="J438" s="610">
        <v>6</v>
      </c>
      <c r="K438" s="610">
        <v>600</v>
      </c>
      <c r="L438" s="610">
        <v>1</v>
      </c>
      <c r="M438" s="610">
        <v>100</v>
      </c>
      <c r="N438" s="610">
        <v>6</v>
      </c>
      <c r="O438" s="610">
        <v>600</v>
      </c>
      <c r="P438" s="598">
        <v>1</v>
      </c>
      <c r="Q438" s="611">
        <v>100</v>
      </c>
    </row>
    <row r="439" spans="1:17" ht="14.45" customHeight="1" x14ac:dyDescent="0.2">
      <c r="A439" s="592" t="s">
        <v>1769</v>
      </c>
      <c r="B439" s="593" t="s">
        <v>1662</v>
      </c>
      <c r="C439" s="593" t="s">
        <v>1638</v>
      </c>
      <c r="D439" s="593" t="s">
        <v>1672</v>
      </c>
      <c r="E439" s="593" t="s">
        <v>1673</v>
      </c>
      <c r="F439" s="610">
        <v>35</v>
      </c>
      <c r="G439" s="610">
        <v>4795</v>
      </c>
      <c r="H439" s="610">
        <v>0.97222222222222221</v>
      </c>
      <c r="I439" s="610">
        <v>137</v>
      </c>
      <c r="J439" s="610">
        <v>36</v>
      </c>
      <c r="K439" s="610">
        <v>4932</v>
      </c>
      <c r="L439" s="610">
        <v>1</v>
      </c>
      <c r="M439" s="610">
        <v>137</v>
      </c>
      <c r="N439" s="610">
        <v>24</v>
      </c>
      <c r="O439" s="610">
        <v>3312</v>
      </c>
      <c r="P439" s="598">
        <v>0.67153284671532842</v>
      </c>
      <c r="Q439" s="611">
        <v>138</v>
      </c>
    </row>
    <row r="440" spans="1:17" ht="14.45" customHeight="1" x14ac:dyDescent="0.2">
      <c r="A440" s="592" t="s">
        <v>1769</v>
      </c>
      <c r="B440" s="593" t="s">
        <v>1662</v>
      </c>
      <c r="C440" s="593" t="s">
        <v>1638</v>
      </c>
      <c r="D440" s="593" t="s">
        <v>1677</v>
      </c>
      <c r="E440" s="593" t="s">
        <v>1678</v>
      </c>
      <c r="F440" s="610"/>
      <c r="G440" s="610"/>
      <c r="H440" s="610"/>
      <c r="I440" s="610"/>
      <c r="J440" s="610">
        <v>1</v>
      </c>
      <c r="K440" s="610">
        <v>640</v>
      </c>
      <c r="L440" s="610">
        <v>1</v>
      </c>
      <c r="M440" s="610">
        <v>640</v>
      </c>
      <c r="N440" s="610"/>
      <c r="O440" s="610"/>
      <c r="P440" s="598"/>
      <c r="Q440" s="611"/>
    </row>
    <row r="441" spans="1:17" ht="14.45" customHeight="1" x14ac:dyDescent="0.2">
      <c r="A441" s="592" t="s">
        <v>1769</v>
      </c>
      <c r="B441" s="593" t="s">
        <v>1662</v>
      </c>
      <c r="C441" s="593" t="s">
        <v>1638</v>
      </c>
      <c r="D441" s="593" t="s">
        <v>1681</v>
      </c>
      <c r="E441" s="593" t="s">
        <v>1682</v>
      </c>
      <c r="F441" s="610">
        <v>3</v>
      </c>
      <c r="G441" s="610">
        <v>519</v>
      </c>
      <c r="H441" s="610">
        <v>0.42610837438423643</v>
      </c>
      <c r="I441" s="610">
        <v>173</v>
      </c>
      <c r="J441" s="610">
        <v>7</v>
      </c>
      <c r="K441" s="610">
        <v>1218</v>
      </c>
      <c r="L441" s="610">
        <v>1</v>
      </c>
      <c r="M441" s="610">
        <v>174</v>
      </c>
      <c r="N441" s="610">
        <v>6</v>
      </c>
      <c r="O441" s="610">
        <v>1050</v>
      </c>
      <c r="P441" s="598">
        <v>0.86206896551724133</v>
      </c>
      <c r="Q441" s="611">
        <v>175</v>
      </c>
    </row>
    <row r="442" spans="1:17" ht="14.45" customHeight="1" x14ac:dyDescent="0.2">
      <c r="A442" s="592" t="s">
        <v>1769</v>
      </c>
      <c r="B442" s="593" t="s">
        <v>1662</v>
      </c>
      <c r="C442" s="593" t="s">
        <v>1638</v>
      </c>
      <c r="D442" s="593" t="s">
        <v>1683</v>
      </c>
      <c r="E442" s="593" t="s">
        <v>1684</v>
      </c>
      <c r="F442" s="610">
        <v>38</v>
      </c>
      <c r="G442" s="610">
        <v>646</v>
      </c>
      <c r="H442" s="610">
        <v>0.92682926829268297</v>
      </c>
      <c r="I442" s="610">
        <v>17</v>
      </c>
      <c r="J442" s="610">
        <v>41</v>
      </c>
      <c r="K442" s="610">
        <v>697</v>
      </c>
      <c r="L442" s="610">
        <v>1</v>
      </c>
      <c r="M442" s="610">
        <v>17</v>
      </c>
      <c r="N442" s="610">
        <v>26</v>
      </c>
      <c r="O442" s="610">
        <v>442</v>
      </c>
      <c r="P442" s="598">
        <v>0.63414634146341464</v>
      </c>
      <c r="Q442" s="611">
        <v>17</v>
      </c>
    </row>
    <row r="443" spans="1:17" ht="14.45" customHeight="1" x14ac:dyDescent="0.2">
      <c r="A443" s="592" t="s">
        <v>1769</v>
      </c>
      <c r="B443" s="593" t="s">
        <v>1662</v>
      </c>
      <c r="C443" s="593" t="s">
        <v>1638</v>
      </c>
      <c r="D443" s="593" t="s">
        <v>1685</v>
      </c>
      <c r="E443" s="593" t="s">
        <v>1686</v>
      </c>
      <c r="F443" s="610">
        <v>1</v>
      </c>
      <c r="G443" s="610">
        <v>274</v>
      </c>
      <c r="H443" s="610">
        <v>0.33333333333333331</v>
      </c>
      <c r="I443" s="610">
        <v>274</v>
      </c>
      <c r="J443" s="610">
        <v>3</v>
      </c>
      <c r="K443" s="610">
        <v>822</v>
      </c>
      <c r="L443" s="610">
        <v>1</v>
      </c>
      <c r="M443" s="610">
        <v>274</v>
      </c>
      <c r="N443" s="610">
        <v>2</v>
      </c>
      <c r="O443" s="610">
        <v>554</v>
      </c>
      <c r="P443" s="598">
        <v>0.67396593673965932</v>
      </c>
      <c r="Q443" s="611">
        <v>277</v>
      </c>
    </row>
    <row r="444" spans="1:17" ht="14.45" customHeight="1" x14ac:dyDescent="0.2">
      <c r="A444" s="592" t="s">
        <v>1769</v>
      </c>
      <c r="B444" s="593" t="s">
        <v>1662</v>
      </c>
      <c r="C444" s="593" t="s">
        <v>1638</v>
      </c>
      <c r="D444" s="593" t="s">
        <v>1687</v>
      </c>
      <c r="E444" s="593" t="s">
        <v>1688</v>
      </c>
      <c r="F444" s="610">
        <v>3</v>
      </c>
      <c r="G444" s="610">
        <v>426</v>
      </c>
      <c r="H444" s="610">
        <v>1</v>
      </c>
      <c r="I444" s="610">
        <v>142</v>
      </c>
      <c r="J444" s="610">
        <v>3</v>
      </c>
      <c r="K444" s="610">
        <v>426</v>
      </c>
      <c r="L444" s="610">
        <v>1</v>
      </c>
      <c r="M444" s="610">
        <v>142</v>
      </c>
      <c r="N444" s="610">
        <v>2</v>
      </c>
      <c r="O444" s="610">
        <v>282</v>
      </c>
      <c r="P444" s="598">
        <v>0.6619718309859155</v>
      </c>
      <c r="Q444" s="611">
        <v>141</v>
      </c>
    </row>
    <row r="445" spans="1:17" ht="14.45" customHeight="1" x14ac:dyDescent="0.2">
      <c r="A445" s="592" t="s">
        <v>1769</v>
      </c>
      <c r="B445" s="593" t="s">
        <v>1662</v>
      </c>
      <c r="C445" s="593" t="s">
        <v>1638</v>
      </c>
      <c r="D445" s="593" t="s">
        <v>1689</v>
      </c>
      <c r="E445" s="593" t="s">
        <v>1688</v>
      </c>
      <c r="F445" s="610">
        <v>35</v>
      </c>
      <c r="G445" s="610">
        <v>2730</v>
      </c>
      <c r="H445" s="610">
        <v>0.97014925373134331</v>
      </c>
      <c r="I445" s="610">
        <v>78</v>
      </c>
      <c r="J445" s="610">
        <v>36</v>
      </c>
      <c r="K445" s="610">
        <v>2814</v>
      </c>
      <c r="L445" s="610">
        <v>1</v>
      </c>
      <c r="M445" s="610">
        <v>78.166666666666671</v>
      </c>
      <c r="N445" s="610">
        <v>24</v>
      </c>
      <c r="O445" s="610">
        <v>1896</v>
      </c>
      <c r="P445" s="598">
        <v>0.67377398720682302</v>
      </c>
      <c r="Q445" s="611">
        <v>79</v>
      </c>
    </row>
    <row r="446" spans="1:17" ht="14.45" customHeight="1" x14ac:dyDescent="0.2">
      <c r="A446" s="592" t="s">
        <v>1769</v>
      </c>
      <c r="B446" s="593" t="s">
        <v>1662</v>
      </c>
      <c r="C446" s="593" t="s">
        <v>1638</v>
      </c>
      <c r="D446" s="593" t="s">
        <v>1690</v>
      </c>
      <c r="E446" s="593" t="s">
        <v>1691</v>
      </c>
      <c r="F446" s="610">
        <v>3</v>
      </c>
      <c r="G446" s="610">
        <v>942</v>
      </c>
      <c r="H446" s="610">
        <v>1</v>
      </c>
      <c r="I446" s="610">
        <v>314</v>
      </c>
      <c r="J446" s="610">
        <v>3</v>
      </c>
      <c r="K446" s="610">
        <v>942</v>
      </c>
      <c r="L446" s="610">
        <v>1</v>
      </c>
      <c r="M446" s="610">
        <v>314</v>
      </c>
      <c r="N446" s="610">
        <v>2</v>
      </c>
      <c r="O446" s="610">
        <v>632</v>
      </c>
      <c r="P446" s="598">
        <v>0.6709129511677282</v>
      </c>
      <c r="Q446" s="611">
        <v>316</v>
      </c>
    </row>
    <row r="447" spans="1:17" ht="14.45" customHeight="1" x14ac:dyDescent="0.2">
      <c r="A447" s="592" t="s">
        <v>1769</v>
      </c>
      <c r="B447" s="593" t="s">
        <v>1662</v>
      </c>
      <c r="C447" s="593" t="s">
        <v>1638</v>
      </c>
      <c r="D447" s="593" t="s">
        <v>1692</v>
      </c>
      <c r="E447" s="593" t="s">
        <v>1693</v>
      </c>
      <c r="F447" s="610">
        <v>28</v>
      </c>
      <c r="G447" s="610">
        <v>4564</v>
      </c>
      <c r="H447" s="610">
        <v>0.79915951672211527</v>
      </c>
      <c r="I447" s="610">
        <v>163</v>
      </c>
      <c r="J447" s="610">
        <v>35</v>
      </c>
      <c r="K447" s="610">
        <v>5711</v>
      </c>
      <c r="L447" s="610">
        <v>1</v>
      </c>
      <c r="M447" s="610">
        <v>163.17142857142858</v>
      </c>
      <c r="N447" s="610">
        <v>13</v>
      </c>
      <c r="O447" s="610">
        <v>2145</v>
      </c>
      <c r="P447" s="598">
        <v>0.37559096480476273</v>
      </c>
      <c r="Q447" s="611">
        <v>165</v>
      </c>
    </row>
    <row r="448" spans="1:17" ht="14.45" customHeight="1" x14ac:dyDescent="0.2">
      <c r="A448" s="592" t="s">
        <v>1769</v>
      </c>
      <c r="B448" s="593" t="s">
        <v>1662</v>
      </c>
      <c r="C448" s="593" t="s">
        <v>1638</v>
      </c>
      <c r="D448" s="593" t="s">
        <v>1694</v>
      </c>
      <c r="E448" s="593" t="s">
        <v>1664</v>
      </c>
      <c r="F448" s="610">
        <v>76</v>
      </c>
      <c r="G448" s="610">
        <v>5472</v>
      </c>
      <c r="H448" s="610">
        <v>0.87189292543021035</v>
      </c>
      <c r="I448" s="610">
        <v>72</v>
      </c>
      <c r="J448" s="610">
        <v>87</v>
      </c>
      <c r="K448" s="610">
        <v>6276</v>
      </c>
      <c r="L448" s="610">
        <v>1</v>
      </c>
      <c r="M448" s="610">
        <v>72.137931034482762</v>
      </c>
      <c r="N448" s="610">
        <v>55</v>
      </c>
      <c r="O448" s="610">
        <v>4070</v>
      </c>
      <c r="P448" s="598">
        <v>0.64850223072020396</v>
      </c>
      <c r="Q448" s="611">
        <v>74</v>
      </c>
    </row>
    <row r="449" spans="1:17" ht="14.45" customHeight="1" x14ac:dyDescent="0.2">
      <c r="A449" s="592" t="s">
        <v>1769</v>
      </c>
      <c r="B449" s="593" t="s">
        <v>1662</v>
      </c>
      <c r="C449" s="593" t="s">
        <v>1638</v>
      </c>
      <c r="D449" s="593" t="s">
        <v>1699</v>
      </c>
      <c r="E449" s="593" t="s">
        <v>1700</v>
      </c>
      <c r="F449" s="610">
        <v>1</v>
      </c>
      <c r="G449" s="610">
        <v>1211</v>
      </c>
      <c r="H449" s="610">
        <v>9.9917491749174914E-2</v>
      </c>
      <c r="I449" s="610">
        <v>1211</v>
      </c>
      <c r="J449" s="610">
        <v>10</v>
      </c>
      <c r="K449" s="610">
        <v>12120</v>
      </c>
      <c r="L449" s="610">
        <v>1</v>
      </c>
      <c r="M449" s="610">
        <v>1212</v>
      </c>
      <c r="N449" s="610">
        <v>3</v>
      </c>
      <c r="O449" s="610">
        <v>3648</v>
      </c>
      <c r="P449" s="598">
        <v>0.30099009900990098</v>
      </c>
      <c r="Q449" s="611">
        <v>1216</v>
      </c>
    </row>
    <row r="450" spans="1:17" ht="14.45" customHeight="1" x14ac:dyDescent="0.2">
      <c r="A450" s="592" t="s">
        <v>1769</v>
      </c>
      <c r="B450" s="593" t="s">
        <v>1662</v>
      </c>
      <c r="C450" s="593" t="s">
        <v>1638</v>
      </c>
      <c r="D450" s="593" t="s">
        <v>1701</v>
      </c>
      <c r="E450" s="593" t="s">
        <v>1702</v>
      </c>
      <c r="F450" s="610">
        <v>2</v>
      </c>
      <c r="G450" s="610">
        <v>228</v>
      </c>
      <c r="H450" s="610">
        <v>0.4956521739130435</v>
      </c>
      <c r="I450" s="610">
        <v>114</v>
      </c>
      <c r="J450" s="610">
        <v>4</v>
      </c>
      <c r="K450" s="610">
        <v>460</v>
      </c>
      <c r="L450" s="610">
        <v>1</v>
      </c>
      <c r="M450" s="610">
        <v>115</v>
      </c>
      <c r="N450" s="610">
        <v>2</v>
      </c>
      <c r="O450" s="610">
        <v>232</v>
      </c>
      <c r="P450" s="598">
        <v>0.5043478260869565</v>
      </c>
      <c r="Q450" s="611">
        <v>116</v>
      </c>
    </row>
    <row r="451" spans="1:17" ht="14.45" customHeight="1" x14ac:dyDescent="0.2">
      <c r="A451" s="592" t="s">
        <v>1769</v>
      </c>
      <c r="B451" s="593" t="s">
        <v>1662</v>
      </c>
      <c r="C451" s="593" t="s">
        <v>1638</v>
      </c>
      <c r="D451" s="593" t="s">
        <v>1711</v>
      </c>
      <c r="E451" s="593" t="s">
        <v>1712</v>
      </c>
      <c r="F451" s="610"/>
      <c r="G451" s="610"/>
      <c r="H451" s="610"/>
      <c r="I451" s="610"/>
      <c r="J451" s="610">
        <v>1</v>
      </c>
      <c r="K451" s="610">
        <v>302</v>
      </c>
      <c r="L451" s="610">
        <v>1</v>
      </c>
      <c r="M451" s="610">
        <v>302</v>
      </c>
      <c r="N451" s="610"/>
      <c r="O451" s="610"/>
      <c r="P451" s="598"/>
      <c r="Q451" s="611"/>
    </row>
    <row r="452" spans="1:17" ht="14.45" customHeight="1" x14ac:dyDescent="0.2">
      <c r="A452" s="592" t="s">
        <v>1770</v>
      </c>
      <c r="B452" s="593" t="s">
        <v>1662</v>
      </c>
      <c r="C452" s="593" t="s">
        <v>1638</v>
      </c>
      <c r="D452" s="593" t="s">
        <v>1663</v>
      </c>
      <c r="E452" s="593" t="s">
        <v>1664</v>
      </c>
      <c r="F452" s="610">
        <v>919</v>
      </c>
      <c r="G452" s="610">
        <v>193909</v>
      </c>
      <c r="H452" s="610">
        <v>1.1033354575869996</v>
      </c>
      <c r="I452" s="610">
        <v>211</v>
      </c>
      <c r="J452" s="610">
        <v>829</v>
      </c>
      <c r="K452" s="610">
        <v>175748</v>
      </c>
      <c r="L452" s="610">
        <v>1</v>
      </c>
      <c r="M452" s="610">
        <v>212</v>
      </c>
      <c r="N452" s="610">
        <v>912</v>
      </c>
      <c r="O452" s="610">
        <v>194256</v>
      </c>
      <c r="P452" s="598">
        <v>1.105309875503562</v>
      </c>
      <c r="Q452" s="611">
        <v>213</v>
      </c>
    </row>
    <row r="453" spans="1:17" ht="14.45" customHeight="1" x14ac:dyDescent="0.2">
      <c r="A453" s="592" t="s">
        <v>1770</v>
      </c>
      <c r="B453" s="593" t="s">
        <v>1662</v>
      </c>
      <c r="C453" s="593" t="s">
        <v>1638</v>
      </c>
      <c r="D453" s="593" t="s">
        <v>1665</v>
      </c>
      <c r="E453" s="593" t="s">
        <v>1664</v>
      </c>
      <c r="F453" s="610">
        <v>1</v>
      </c>
      <c r="G453" s="610">
        <v>87</v>
      </c>
      <c r="H453" s="610"/>
      <c r="I453" s="610">
        <v>87</v>
      </c>
      <c r="J453" s="610"/>
      <c r="K453" s="610"/>
      <c r="L453" s="610"/>
      <c r="M453" s="610"/>
      <c r="N453" s="610"/>
      <c r="O453" s="610"/>
      <c r="P453" s="598"/>
      <c r="Q453" s="611"/>
    </row>
    <row r="454" spans="1:17" ht="14.45" customHeight="1" x14ac:dyDescent="0.2">
      <c r="A454" s="592" t="s">
        <v>1770</v>
      </c>
      <c r="B454" s="593" t="s">
        <v>1662</v>
      </c>
      <c r="C454" s="593" t="s">
        <v>1638</v>
      </c>
      <c r="D454" s="593" t="s">
        <v>1666</v>
      </c>
      <c r="E454" s="593" t="s">
        <v>1667</v>
      </c>
      <c r="F454" s="610">
        <v>241</v>
      </c>
      <c r="G454" s="610">
        <v>72541</v>
      </c>
      <c r="H454" s="610">
        <v>0.5625339268266204</v>
      </c>
      <c r="I454" s="610">
        <v>301</v>
      </c>
      <c r="J454" s="610">
        <v>427</v>
      </c>
      <c r="K454" s="610">
        <v>128954</v>
      </c>
      <c r="L454" s="610">
        <v>1</v>
      </c>
      <c r="M454" s="610">
        <v>302</v>
      </c>
      <c r="N454" s="610">
        <v>508</v>
      </c>
      <c r="O454" s="610">
        <v>153924</v>
      </c>
      <c r="P454" s="598">
        <v>1.1936349395908619</v>
      </c>
      <c r="Q454" s="611">
        <v>303</v>
      </c>
    </row>
    <row r="455" spans="1:17" ht="14.45" customHeight="1" x14ac:dyDescent="0.2">
      <c r="A455" s="592" t="s">
        <v>1770</v>
      </c>
      <c r="B455" s="593" t="s">
        <v>1662</v>
      </c>
      <c r="C455" s="593" t="s">
        <v>1638</v>
      </c>
      <c r="D455" s="593" t="s">
        <v>1668</v>
      </c>
      <c r="E455" s="593" t="s">
        <v>1669</v>
      </c>
      <c r="F455" s="610">
        <v>3</v>
      </c>
      <c r="G455" s="610">
        <v>297</v>
      </c>
      <c r="H455" s="610">
        <v>0.19879518072289157</v>
      </c>
      <c r="I455" s="610">
        <v>99</v>
      </c>
      <c r="J455" s="610">
        <v>15</v>
      </c>
      <c r="K455" s="610">
        <v>1494</v>
      </c>
      <c r="L455" s="610">
        <v>1</v>
      </c>
      <c r="M455" s="610">
        <v>99.6</v>
      </c>
      <c r="N455" s="610">
        <v>12</v>
      </c>
      <c r="O455" s="610">
        <v>1200</v>
      </c>
      <c r="P455" s="598">
        <v>0.80321285140562249</v>
      </c>
      <c r="Q455" s="611">
        <v>100</v>
      </c>
    </row>
    <row r="456" spans="1:17" ht="14.45" customHeight="1" x14ac:dyDescent="0.2">
      <c r="A456" s="592" t="s">
        <v>1770</v>
      </c>
      <c r="B456" s="593" t="s">
        <v>1662</v>
      </c>
      <c r="C456" s="593" t="s">
        <v>1638</v>
      </c>
      <c r="D456" s="593" t="s">
        <v>1670</v>
      </c>
      <c r="E456" s="593" t="s">
        <v>1671</v>
      </c>
      <c r="F456" s="610"/>
      <c r="G456" s="610"/>
      <c r="H456" s="610"/>
      <c r="I456" s="610"/>
      <c r="J456" s="610">
        <v>2</v>
      </c>
      <c r="K456" s="610">
        <v>464</v>
      </c>
      <c r="L456" s="610">
        <v>1</v>
      </c>
      <c r="M456" s="610">
        <v>232</v>
      </c>
      <c r="N456" s="610"/>
      <c r="O456" s="610"/>
      <c r="P456" s="598"/>
      <c r="Q456" s="611"/>
    </row>
    <row r="457" spans="1:17" ht="14.45" customHeight="1" x14ac:dyDescent="0.2">
      <c r="A457" s="592" t="s">
        <v>1770</v>
      </c>
      <c r="B457" s="593" t="s">
        <v>1662</v>
      </c>
      <c r="C457" s="593" t="s">
        <v>1638</v>
      </c>
      <c r="D457" s="593" t="s">
        <v>1672</v>
      </c>
      <c r="E457" s="593" t="s">
        <v>1673</v>
      </c>
      <c r="F457" s="610">
        <v>68</v>
      </c>
      <c r="G457" s="610">
        <v>9316</v>
      </c>
      <c r="H457" s="610">
        <v>1.2363636363636363</v>
      </c>
      <c r="I457" s="610">
        <v>137</v>
      </c>
      <c r="J457" s="610">
        <v>55</v>
      </c>
      <c r="K457" s="610">
        <v>7535</v>
      </c>
      <c r="L457" s="610">
        <v>1</v>
      </c>
      <c r="M457" s="610">
        <v>137</v>
      </c>
      <c r="N457" s="610">
        <v>60</v>
      </c>
      <c r="O457" s="610">
        <v>8280</v>
      </c>
      <c r="P457" s="598">
        <v>1.0988719309887194</v>
      </c>
      <c r="Q457" s="611">
        <v>138</v>
      </c>
    </row>
    <row r="458" spans="1:17" ht="14.45" customHeight="1" x14ac:dyDescent="0.2">
      <c r="A458" s="592" t="s">
        <v>1770</v>
      </c>
      <c r="B458" s="593" t="s">
        <v>1662</v>
      </c>
      <c r="C458" s="593" t="s">
        <v>1638</v>
      </c>
      <c r="D458" s="593" t="s">
        <v>1674</v>
      </c>
      <c r="E458" s="593" t="s">
        <v>1673</v>
      </c>
      <c r="F458" s="610">
        <v>1</v>
      </c>
      <c r="G458" s="610">
        <v>183</v>
      </c>
      <c r="H458" s="610"/>
      <c r="I458" s="610">
        <v>183</v>
      </c>
      <c r="J458" s="610"/>
      <c r="K458" s="610"/>
      <c r="L458" s="610"/>
      <c r="M458" s="610"/>
      <c r="N458" s="610"/>
      <c r="O458" s="610"/>
      <c r="P458" s="598"/>
      <c r="Q458" s="611"/>
    </row>
    <row r="459" spans="1:17" ht="14.45" customHeight="1" x14ac:dyDescent="0.2">
      <c r="A459" s="592" t="s">
        <v>1770</v>
      </c>
      <c r="B459" s="593" t="s">
        <v>1662</v>
      </c>
      <c r="C459" s="593" t="s">
        <v>1638</v>
      </c>
      <c r="D459" s="593" t="s">
        <v>1677</v>
      </c>
      <c r="E459" s="593" t="s">
        <v>1678</v>
      </c>
      <c r="F459" s="610">
        <v>2</v>
      </c>
      <c r="G459" s="610">
        <v>1278</v>
      </c>
      <c r="H459" s="610">
        <v>0.66562500000000002</v>
      </c>
      <c r="I459" s="610">
        <v>639</v>
      </c>
      <c r="J459" s="610">
        <v>3</v>
      </c>
      <c r="K459" s="610">
        <v>1920</v>
      </c>
      <c r="L459" s="610">
        <v>1</v>
      </c>
      <c r="M459" s="610">
        <v>640</v>
      </c>
      <c r="N459" s="610">
        <v>3</v>
      </c>
      <c r="O459" s="610">
        <v>1935</v>
      </c>
      <c r="P459" s="598">
        <v>1.0078125</v>
      </c>
      <c r="Q459" s="611">
        <v>645</v>
      </c>
    </row>
    <row r="460" spans="1:17" ht="14.45" customHeight="1" x14ac:dyDescent="0.2">
      <c r="A460" s="592" t="s">
        <v>1770</v>
      </c>
      <c r="B460" s="593" t="s">
        <v>1662</v>
      </c>
      <c r="C460" s="593" t="s">
        <v>1638</v>
      </c>
      <c r="D460" s="593" t="s">
        <v>1681</v>
      </c>
      <c r="E460" s="593" t="s">
        <v>1682</v>
      </c>
      <c r="F460" s="610">
        <v>16</v>
      </c>
      <c r="G460" s="610">
        <v>2768</v>
      </c>
      <c r="H460" s="610">
        <v>0.79540229885057467</v>
      </c>
      <c r="I460" s="610">
        <v>173</v>
      </c>
      <c r="J460" s="610">
        <v>20</v>
      </c>
      <c r="K460" s="610">
        <v>3480</v>
      </c>
      <c r="L460" s="610">
        <v>1</v>
      </c>
      <c r="M460" s="610">
        <v>174</v>
      </c>
      <c r="N460" s="610">
        <v>18</v>
      </c>
      <c r="O460" s="610">
        <v>3150</v>
      </c>
      <c r="P460" s="598">
        <v>0.90517241379310343</v>
      </c>
      <c r="Q460" s="611">
        <v>175</v>
      </c>
    </row>
    <row r="461" spans="1:17" ht="14.45" customHeight="1" x14ac:dyDescent="0.2">
      <c r="A461" s="592" t="s">
        <v>1770</v>
      </c>
      <c r="B461" s="593" t="s">
        <v>1662</v>
      </c>
      <c r="C461" s="593" t="s">
        <v>1638</v>
      </c>
      <c r="D461" s="593" t="s">
        <v>1641</v>
      </c>
      <c r="E461" s="593" t="s">
        <v>1642</v>
      </c>
      <c r="F461" s="610"/>
      <c r="G461" s="610"/>
      <c r="H461" s="610"/>
      <c r="I461" s="610"/>
      <c r="J461" s="610"/>
      <c r="K461" s="610"/>
      <c r="L461" s="610"/>
      <c r="M461" s="610"/>
      <c r="N461" s="610">
        <v>1</v>
      </c>
      <c r="O461" s="610">
        <v>348</v>
      </c>
      <c r="P461" s="598"/>
      <c r="Q461" s="611">
        <v>348</v>
      </c>
    </row>
    <row r="462" spans="1:17" ht="14.45" customHeight="1" x14ac:dyDescent="0.2">
      <c r="A462" s="592" t="s">
        <v>1770</v>
      </c>
      <c r="B462" s="593" t="s">
        <v>1662</v>
      </c>
      <c r="C462" s="593" t="s">
        <v>1638</v>
      </c>
      <c r="D462" s="593" t="s">
        <v>1683</v>
      </c>
      <c r="E462" s="593" t="s">
        <v>1684</v>
      </c>
      <c r="F462" s="610">
        <v>372</v>
      </c>
      <c r="G462" s="610">
        <v>6324</v>
      </c>
      <c r="H462" s="610">
        <v>1.0751445086705202</v>
      </c>
      <c r="I462" s="610">
        <v>17</v>
      </c>
      <c r="J462" s="610">
        <v>346</v>
      </c>
      <c r="K462" s="610">
        <v>5882</v>
      </c>
      <c r="L462" s="610">
        <v>1</v>
      </c>
      <c r="M462" s="610">
        <v>17</v>
      </c>
      <c r="N462" s="610">
        <v>336</v>
      </c>
      <c r="O462" s="610">
        <v>5712</v>
      </c>
      <c r="P462" s="598">
        <v>0.97109826589595372</v>
      </c>
      <c r="Q462" s="611">
        <v>17</v>
      </c>
    </row>
    <row r="463" spans="1:17" ht="14.45" customHeight="1" x14ac:dyDescent="0.2">
      <c r="A463" s="592" t="s">
        <v>1770</v>
      </c>
      <c r="B463" s="593" t="s">
        <v>1662</v>
      </c>
      <c r="C463" s="593" t="s">
        <v>1638</v>
      </c>
      <c r="D463" s="593" t="s">
        <v>1685</v>
      </c>
      <c r="E463" s="593" t="s">
        <v>1686</v>
      </c>
      <c r="F463" s="610">
        <v>84</v>
      </c>
      <c r="G463" s="610">
        <v>23016</v>
      </c>
      <c r="H463" s="610">
        <v>0.32558139534883723</v>
      </c>
      <c r="I463" s="610">
        <v>274</v>
      </c>
      <c r="J463" s="610">
        <v>258</v>
      </c>
      <c r="K463" s="610">
        <v>70692</v>
      </c>
      <c r="L463" s="610">
        <v>1</v>
      </c>
      <c r="M463" s="610">
        <v>274</v>
      </c>
      <c r="N463" s="610">
        <v>226</v>
      </c>
      <c r="O463" s="610">
        <v>62602</v>
      </c>
      <c r="P463" s="598">
        <v>0.88555989362304077</v>
      </c>
      <c r="Q463" s="611">
        <v>277</v>
      </c>
    </row>
    <row r="464" spans="1:17" ht="14.45" customHeight="1" x14ac:dyDescent="0.2">
      <c r="A464" s="592" t="s">
        <v>1770</v>
      </c>
      <c r="B464" s="593" t="s">
        <v>1662</v>
      </c>
      <c r="C464" s="593" t="s">
        <v>1638</v>
      </c>
      <c r="D464" s="593" t="s">
        <v>1687</v>
      </c>
      <c r="E464" s="593" t="s">
        <v>1688</v>
      </c>
      <c r="F464" s="610">
        <v>315</v>
      </c>
      <c r="G464" s="610">
        <v>44730</v>
      </c>
      <c r="H464" s="610">
        <v>1.0588235294117647</v>
      </c>
      <c r="I464" s="610">
        <v>142</v>
      </c>
      <c r="J464" s="610">
        <v>298</v>
      </c>
      <c r="K464" s="610">
        <v>42245</v>
      </c>
      <c r="L464" s="610">
        <v>1</v>
      </c>
      <c r="M464" s="610">
        <v>141.76174496644296</v>
      </c>
      <c r="N464" s="610">
        <v>284</v>
      </c>
      <c r="O464" s="610">
        <v>40044</v>
      </c>
      <c r="P464" s="598">
        <v>0.94789915966386551</v>
      </c>
      <c r="Q464" s="611">
        <v>141</v>
      </c>
    </row>
    <row r="465" spans="1:17" ht="14.45" customHeight="1" x14ac:dyDescent="0.2">
      <c r="A465" s="592" t="s">
        <v>1770</v>
      </c>
      <c r="B465" s="593" t="s">
        <v>1662</v>
      </c>
      <c r="C465" s="593" t="s">
        <v>1638</v>
      </c>
      <c r="D465" s="593" t="s">
        <v>1689</v>
      </c>
      <c r="E465" s="593" t="s">
        <v>1688</v>
      </c>
      <c r="F465" s="610">
        <v>68</v>
      </c>
      <c r="G465" s="610">
        <v>5304</v>
      </c>
      <c r="H465" s="610">
        <v>1.2323420074349443</v>
      </c>
      <c r="I465" s="610">
        <v>78</v>
      </c>
      <c r="J465" s="610">
        <v>55</v>
      </c>
      <c r="K465" s="610">
        <v>4304</v>
      </c>
      <c r="L465" s="610">
        <v>1</v>
      </c>
      <c r="M465" s="610">
        <v>78.25454545454545</v>
      </c>
      <c r="N465" s="610">
        <v>60</v>
      </c>
      <c r="O465" s="610">
        <v>4740</v>
      </c>
      <c r="P465" s="598">
        <v>1.1013011152416357</v>
      </c>
      <c r="Q465" s="611">
        <v>79</v>
      </c>
    </row>
    <row r="466" spans="1:17" ht="14.45" customHeight="1" x14ac:dyDescent="0.2">
      <c r="A466" s="592" t="s">
        <v>1770</v>
      </c>
      <c r="B466" s="593" t="s">
        <v>1662</v>
      </c>
      <c r="C466" s="593" t="s">
        <v>1638</v>
      </c>
      <c r="D466" s="593" t="s">
        <v>1690</v>
      </c>
      <c r="E466" s="593" t="s">
        <v>1691</v>
      </c>
      <c r="F466" s="610">
        <v>314</v>
      </c>
      <c r="G466" s="610">
        <v>98596</v>
      </c>
      <c r="H466" s="610">
        <v>1.0536912751677852</v>
      </c>
      <c r="I466" s="610">
        <v>314</v>
      </c>
      <c r="J466" s="610">
        <v>298</v>
      </c>
      <c r="K466" s="610">
        <v>93572</v>
      </c>
      <c r="L466" s="610">
        <v>1</v>
      </c>
      <c r="M466" s="610">
        <v>314</v>
      </c>
      <c r="N466" s="610">
        <v>284</v>
      </c>
      <c r="O466" s="610">
        <v>89744</v>
      </c>
      <c r="P466" s="598">
        <v>0.95909032616594703</v>
      </c>
      <c r="Q466" s="611">
        <v>316</v>
      </c>
    </row>
    <row r="467" spans="1:17" ht="14.45" customHeight="1" x14ac:dyDescent="0.2">
      <c r="A467" s="592" t="s">
        <v>1770</v>
      </c>
      <c r="B467" s="593" t="s">
        <v>1662</v>
      </c>
      <c r="C467" s="593" t="s">
        <v>1638</v>
      </c>
      <c r="D467" s="593" t="s">
        <v>1692</v>
      </c>
      <c r="E467" s="593" t="s">
        <v>1693</v>
      </c>
      <c r="F467" s="610">
        <v>246</v>
      </c>
      <c r="G467" s="610">
        <v>40098</v>
      </c>
      <c r="H467" s="610">
        <v>4.8165765765765762</v>
      </c>
      <c r="I467" s="610">
        <v>163</v>
      </c>
      <c r="J467" s="610">
        <v>51</v>
      </c>
      <c r="K467" s="610">
        <v>8325</v>
      </c>
      <c r="L467" s="610">
        <v>1</v>
      </c>
      <c r="M467" s="610">
        <v>163.23529411764707</v>
      </c>
      <c r="N467" s="610">
        <v>55</v>
      </c>
      <c r="O467" s="610">
        <v>9075</v>
      </c>
      <c r="P467" s="598">
        <v>1.0900900900900901</v>
      </c>
      <c r="Q467" s="611">
        <v>165</v>
      </c>
    </row>
    <row r="468" spans="1:17" ht="14.45" customHeight="1" x14ac:dyDescent="0.2">
      <c r="A468" s="592" t="s">
        <v>1770</v>
      </c>
      <c r="B468" s="593" t="s">
        <v>1662</v>
      </c>
      <c r="C468" s="593" t="s">
        <v>1638</v>
      </c>
      <c r="D468" s="593" t="s">
        <v>1694</v>
      </c>
      <c r="E468" s="593" t="s">
        <v>1664</v>
      </c>
      <c r="F468" s="610">
        <v>227</v>
      </c>
      <c r="G468" s="610">
        <v>16344</v>
      </c>
      <c r="H468" s="610">
        <v>1.0193339154297119</v>
      </c>
      <c r="I468" s="610">
        <v>72</v>
      </c>
      <c r="J468" s="610">
        <v>222</v>
      </c>
      <c r="K468" s="610">
        <v>16034</v>
      </c>
      <c r="L468" s="610">
        <v>1</v>
      </c>
      <c r="M468" s="610">
        <v>72.22522522522523</v>
      </c>
      <c r="N468" s="610">
        <v>244</v>
      </c>
      <c r="O468" s="610">
        <v>18056</v>
      </c>
      <c r="P468" s="598">
        <v>1.1261070225770238</v>
      </c>
      <c r="Q468" s="611">
        <v>74</v>
      </c>
    </row>
    <row r="469" spans="1:17" ht="14.45" customHeight="1" x14ac:dyDescent="0.2">
      <c r="A469" s="592" t="s">
        <v>1770</v>
      </c>
      <c r="B469" s="593" t="s">
        <v>1662</v>
      </c>
      <c r="C469" s="593" t="s">
        <v>1638</v>
      </c>
      <c r="D469" s="593" t="s">
        <v>1699</v>
      </c>
      <c r="E469" s="593" t="s">
        <v>1700</v>
      </c>
      <c r="F469" s="610">
        <v>20</v>
      </c>
      <c r="G469" s="610">
        <v>24220</v>
      </c>
      <c r="H469" s="610">
        <v>0.68908614999430973</v>
      </c>
      <c r="I469" s="610">
        <v>1211</v>
      </c>
      <c r="J469" s="610">
        <v>29</v>
      </c>
      <c r="K469" s="610">
        <v>35148</v>
      </c>
      <c r="L469" s="610">
        <v>1</v>
      </c>
      <c r="M469" s="610">
        <v>1212</v>
      </c>
      <c r="N469" s="610">
        <v>26</v>
      </c>
      <c r="O469" s="610">
        <v>31616</v>
      </c>
      <c r="P469" s="598">
        <v>0.89951064071924436</v>
      </c>
      <c r="Q469" s="611">
        <v>1216</v>
      </c>
    </row>
    <row r="470" spans="1:17" ht="14.45" customHeight="1" x14ac:dyDescent="0.2">
      <c r="A470" s="592" t="s">
        <v>1770</v>
      </c>
      <c r="B470" s="593" t="s">
        <v>1662</v>
      </c>
      <c r="C470" s="593" t="s">
        <v>1638</v>
      </c>
      <c r="D470" s="593" t="s">
        <v>1701</v>
      </c>
      <c r="E470" s="593" t="s">
        <v>1702</v>
      </c>
      <c r="F470" s="610">
        <v>13</v>
      </c>
      <c r="G470" s="610">
        <v>1482</v>
      </c>
      <c r="H470" s="610">
        <v>0.92049689440993787</v>
      </c>
      <c r="I470" s="610">
        <v>114</v>
      </c>
      <c r="J470" s="610">
        <v>14</v>
      </c>
      <c r="K470" s="610">
        <v>1610</v>
      </c>
      <c r="L470" s="610">
        <v>1</v>
      </c>
      <c r="M470" s="610">
        <v>115</v>
      </c>
      <c r="N470" s="610">
        <v>13</v>
      </c>
      <c r="O470" s="610">
        <v>1508</v>
      </c>
      <c r="P470" s="598">
        <v>0.93664596273291922</v>
      </c>
      <c r="Q470" s="611">
        <v>116</v>
      </c>
    </row>
    <row r="471" spans="1:17" ht="14.45" customHeight="1" x14ac:dyDescent="0.2">
      <c r="A471" s="592" t="s">
        <v>1770</v>
      </c>
      <c r="B471" s="593" t="s">
        <v>1662</v>
      </c>
      <c r="C471" s="593" t="s">
        <v>1638</v>
      </c>
      <c r="D471" s="593" t="s">
        <v>1703</v>
      </c>
      <c r="E471" s="593" t="s">
        <v>1704</v>
      </c>
      <c r="F471" s="610"/>
      <c r="G471" s="610"/>
      <c r="H471" s="610"/>
      <c r="I471" s="610"/>
      <c r="J471" s="610"/>
      <c r="K471" s="610"/>
      <c r="L471" s="610"/>
      <c r="M471" s="610"/>
      <c r="N471" s="610">
        <v>1</v>
      </c>
      <c r="O471" s="610">
        <v>350</v>
      </c>
      <c r="P471" s="598"/>
      <c r="Q471" s="611">
        <v>350</v>
      </c>
    </row>
    <row r="472" spans="1:17" ht="14.45" customHeight="1" x14ac:dyDescent="0.2">
      <c r="A472" s="592" t="s">
        <v>1770</v>
      </c>
      <c r="B472" s="593" t="s">
        <v>1662</v>
      </c>
      <c r="C472" s="593" t="s">
        <v>1638</v>
      </c>
      <c r="D472" s="593" t="s">
        <v>1711</v>
      </c>
      <c r="E472" s="593" t="s">
        <v>1712</v>
      </c>
      <c r="F472" s="610"/>
      <c r="G472" s="610"/>
      <c r="H472" s="610"/>
      <c r="I472" s="610"/>
      <c r="J472" s="610">
        <v>2</v>
      </c>
      <c r="K472" s="610">
        <v>604</v>
      </c>
      <c r="L472" s="610">
        <v>1</v>
      </c>
      <c r="M472" s="610">
        <v>302</v>
      </c>
      <c r="N472" s="610">
        <v>1</v>
      </c>
      <c r="O472" s="610">
        <v>304</v>
      </c>
      <c r="P472" s="598">
        <v>0.50331125827814571</v>
      </c>
      <c r="Q472" s="611">
        <v>304</v>
      </c>
    </row>
    <row r="473" spans="1:17" ht="14.45" customHeight="1" x14ac:dyDescent="0.2">
      <c r="A473" s="592" t="s">
        <v>1770</v>
      </c>
      <c r="B473" s="593" t="s">
        <v>1662</v>
      </c>
      <c r="C473" s="593" t="s">
        <v>1638</v>
      </c>
      <c r="D473" s="593" t="s">
        <v>1715</v>
      </c>
      <c r="E473" s="593" t="s">
        <v>1716</v>
      </c>
      <c r="F473" s="610"/>
      <c r="G473" s="610"/>
      <c r="H473" s="610"/>
      <c r="I473" s="610"/>
      <c r="J473" s="610"/>
      <c r="K473" s="610"/>
      <c r="L473" s="610"/>
      <c r="M473" s="610"/>
      <c r="N473" s="610">
        <v>1</v>
      </c>
      <c r="O473" s="610">
        <v>757</v>
      </c>
      <c r="P473" s="598"/>
      <c r="Q473" s="611">
        <v>757</v>
      </c>
    </row>
    <row r="474" spans="1:17" ht="14.45" customHeight="1" x14ac:dyDescent="0.2">
      <c r="A474" s="592" t="s">
        <v>1771</v>
      </c>
      <c r="B474" s="593" t="s">
        <v>1662</v>
      </c>
      <c r="C474" s="593" t="s">
        <v>1638</v>
      </c>
      <c r="D474" s="593" t="s">
        <v>1663</v>
      </c>
      <c r="E474" s="593" t="s">
        <v>1664</v>
      </c>
      <c r="F474" s="610">
        <v>280</v>
      </c>
      <c r="G474" s="610">
        <v>59080</v>
      </c>
      <c r="H474" s="610">
        <v>0.99885034151619667</v>
      </c>
      <c r="I474" s="610">
        <v>211</v>
      </c>
      <c r="J474" s="610">
        <v>279</v>
      </c>
      <c r="K474" s="610">
        <v>59148</v>
      </c>
      <c r="L474" s="610">
        <v>1</v>
      </c>
      <c r="M474" s="610">
        <v>212</v>
      </c>
      <c r="N474" s="610">
        <v>305</v>
      </c>
      <c r="O474" s="610">
        <v>64965</v>
      </c>
      <c r="P474" s="598">
        <v>1.0983465205924123</v>
      </c>
      <c r="Q474" s="611">
        <v>213</v>
      </c>
    </row>
    <row r="475" spans="1:17" ht="14.45" customHeight="1" x14ac:dyDescent="0.2">
      <c r="A475" s="592" t="s">
        <v>1771</v>
      </c>
      <c r="B475" s="593" t="s">
        <v>1662</v>
      </c>
      <c r="C475" s="593" t="s">
        <v>1638</v>
      </c>
      <c r="D475" s="593" t="s">
        <v>1665</v>
      </c>
      <c r="E475" s="593" t="s">
        <v>1664</v>
      </c>
      <c r="F475" s="610">
        <v>124</v>
      </c>
      <c r="G475" s="610">
        <v>10788</v>
      </c>
      <c r="H475" s="610">
        <v>1.0782608695652174</v>
      </c>
      <c r="I475" s="610">
        <v>87</v>
      </c>
      <c r="J475" s="610">
        <v>115</v>
      </c>
      <c r="K475" s="610">
        <v>10005</v>
      </c>
      <c r="L475" s="610">
        <v>1</v>
      </c>
      <c r="M475" s="610">
        <v>87</v>
      </c>
      <c r="N475" s="610">
        <v>102</v>
      </c>
      <c r="O475" s="610">
        <v>8976</v>
      </c>
      <c r="P475" s="598">
        <v>0.8971514242878561</v>
      </c>
      <c r="Q475" s="611">
        <v>88</v>
      </c>
    </row>
    <row r="476" spans="1:17" ht="14.45" customHeight="1" x14ac:dyDescent="0.2">
      <c r="A476" s="592" t="s">
        <v>1771</v>
      </c>
      <c r="B476" s="593" t="s">
        <v>1662</v>
      </c>
      <c r="C476" s="593" t="s">
        <v>1638</v>
      </c>
      <c r="D476" s="593" t="s">
        <v>1666</v>
      </c>
      <c r="E476" s="593" t="s">
        <v>1667</v>
      </c>
      <c r="F476" s="610">
        <v>3657</v>
      </c>
      <c r="G476" s="610">
        <v>1100757</v>
      </c>
      <c r="H476" s="610">
        <v>0.87807533810571459</v>
      </c>
      <c r="I476" s="610">
        <v>301</v>
      </c>
      <c r="J476" s="610">
        <v>4151</v>
      </c>
      <c r="K476" s="610">
        <v>1253602</v>
      </c>
      <c r="L476" s="610">
        <v>1</v>
      </c>
      <c r="M476" s="610">
        <v>302</v>
      </c>
      <c r="N476" s="610">
        <v>3087</v>
      </c>
      <c r="O476" s="610">
        <v>935361</v>
      </c>
      <c r="P476" s="598">
        <v>0.7461387266452989</v>
      </c>
      <c r="Q476" s="611">
        <v>303</v>
      </c>
    </row>
    <row r="477" spans="1:17" ht="14.45" customHeight="1" x14ac:dyDescent="0.2">
      <c r="A477" s="592" t="s">
        <v>1771</v>
      </c>
      <c r="B477" s="593" t="s">
        <v>1662</v>
      </c>
      <c r="C477" s="593" t="s">
        <v>1638</v>
      </c>
      <c r="D477" s="593" t="s">
        <v>1668</v>
      </c>
      <c r="E477" s="593" t="s">
        <v>1669</v>
      </c>
      <c r="F477" s="610">
        <v>147</v>
      </c>
      <c r="G477" s="610">
        <v>14553</v>
      </c>
      <c r="H477" s="610">
        <v>1.6213235294117647</v>
      </c>
      <c r="I477" s="610">
        <v>99</v>
      </c>
      <c r="J477" s="610">
        <v>90</v>
      </c>
      <c r="K477" s="610">
        <v>8976</v>
      </c>
      <c r="L477" s="610">
        <v>1</v>
      </c>
      <c r="M477" s="610">
        <v>99.733333333333334</v>
      </c>
      <c r="N477" s="610">
        <v>135</v>
      </c>
      <c r="O477" s="610">
        <v>13500</v>
      </c>
      <c r="P477" s="598">
        <v>1.5040106951871657</v>
      </c>
      <c r="Q477" s="611">
        <v>100</v>
      </c>
    </row>
    <row r="478" spans="1:17" ht="14.45" customHeight="1" x14ac:dyDescent="0.2">
      <c r="A478" s="592" t="s">
        <v>1771</v>
      </c>
      <c r="B478" s="593" t="s">
        <v>1662</v>
      </c>
      <c r="C478" s="593" t="s">
        <v>1638</v>
      </c>
      <c r="D478" s="593" t="s">
        <v>1670</v>
      </c>
      <c r="E478" s="593" t="s">
        <v>1671</v>
      </c>
      <c r="F478" s="610">
        <v>12</v>
      </c>
      <c r="G478" s="610">
        <v>2784</v>
      </c>
      <c r="H478" s="610">
        <v>0.8571428571428571</v>
      </c>
      <c r="I478" s="610">
        <v>232</v>
      </c>
      <c r="J478" s="610">
        <v>14</v>
      </c>
      <c r="K478" s="610">
        <v>3248</v>
      </c>
      <c r="L478" s="610">
        <v>1</v>
      </c>
      <c r="M478" s="610">
        <v>232</v>
      </c>
      <c r="N478" s="610">
        <v>18</v>
      </c>
      <c r="O478" s="610">
        <v>4230</v>
      </c>
      <c r="P478" s="598">
        <v>1.3023399014778325</v>
      </c>
      <c r="Q478" s="611">
        <v>235</v>
      </c>
    </row>
    <row r="479" spans="1:17" ht="14.45" customHeight="1" x14ac:dyDescent="0.2">
      <c r="A479" s="592" t="s">
        <v>1771</v>
      </c>
      <c r="B479" s="593" t="s">
        <v>1662</v>
      </c>
      <c r="C479" s="593" t="s">
        <v>1638</v>
      </c>
      <c r="D479" s="593" t="s">
        <v>1672</v>
      </c>
      <c r="E479" s="593" t="s">
        <v>1673</v>
      </c>
      <c r="F479" s="610">
        <v>1248</v>
      </c>
      <c r="G479" s="610">
        <v>170976</v>
      </c>
      <c r="H479" s="610">
        <v>1.1054030115146147</v>
      </c>
      <c r="I479" s="610">
        <v>137</v>
      </c>
      <c r="J479" s="610">
        <v>1129</v>
      </c>
      <c r="K479" s="610">
        <v>154673</v>
      </c>
      <c r="L479" s="610">
        <v>1</v>
      </c>
      <c r="M479" s="610">
        <v>137</v>
      </c>
      <c r="N479" s="610">
        <v>1028</v>
      </c>
      <c r="O479" s="610">
        <v>141864</v>
      </c>
      <c r="P479" s="598">
        <v>0.91718658072191006</v>
      </c>
      <c r="Q479" s="611">
        <v>138</v>
      </c>
    </row>
    <row r="480" spans="1:17" ht="14.45" customHeight="1" x14ac:dyDescent="0.2">
      <c r="A480" s="592" t="s">
        <v>1771</v>
      </c>
      <c r="B480" s="593" t="s">
        <v>1662</v>
      </c>
      <c r="C480" s="593" t="s">
        <v>1638</v>
      </c>
      <c r="D480" s="593" t="s">
        <v>1674</v>
      </c>
      <c r="E480" s="593" t="s">
        <v>1673</v>
      </c>
      <c r="F480" s="610">
        <v>119</v>
      </c>
      <c r="G480" s="610">
        <v>21777</v>
      </c>
      <c r="H480" s="610">
        <v>1.056725543478261</v>
      </c>
      <c r="I480" s="610">
        <v>183</v>
      </c>
      <c r="J480" s="610">
        <v>112</v>
      </c>
      <c r="K480" s="610">
        <v>20608</v>
      </c>
      <c r="L480" s="610">
        <v>1</v>
      </c>
      <c r="M480" s="610">
        <v>184</v>
      </c>
      <c r="N480" s="610">
        <v>101</v>
      </c>
      <c r="O480" s="610">
        <v>18685</v>
      </c>
      <c r="P480" s="598">
        <v>0.90668672360248448</v>
      </c>
      <c r="Q480" s="611">
        <v>185</v>
      </c>
    </row>
    <row r="481" spans="1:17" ht="14.45" customHeight="1" x14ac:dyDescent="0.2">
      <c r="A481" s="592" t="s">
        <v>1771</v>
      </c>
      <c r="B481" s="593" t="s">
        <v>1662</v>
      </c>
      <c r="C481" s="593" t="s">
        <v>1638</v>
      </c>
      <c r="D481" s="593" t="s">
        <v>1677</v>
      </c>
      <c r="E481" s="593" t="s">
        <v>1678</v>
      </c>
      <c r="F481" s="610">
        <v>13</v>
      </c>
      <c r="G481" s="610">
        <v>8307</v>
      </c>
      <c r="H481" s="610">
        <v>1.2979687499999999</v>
      </c>
      <c r="I481" s="610">
        <v>639</v>
      </c>
      <c r="J481" s="610">
        <v>10</v>
      </c>
      <c r="K481" s="610">
        <v>6400</v>
      </c>
      <c r="L481" s="610">
        <v>1</v>
      </c>
      <c r="M481" s="610">
        <v>640</v>
      </c>
      <c r="N481" s="610">
        <v>10</v>
      </c>
      <c r="O481" s="610">
        <v>6450</v>
      </c>
      <c r="P481" s="598">
        <v>1.0078125</v>
      </c>
      <c r="Q481" s="611">
        <v>645</v>
      </c>
    </row>
    <row r="482" spans="1:17" ht="14.45" customHeight="1" x14ac:dyDescent="0.2">
      <c r="A482" s="592" t="s">
        <v>1771</v>
      </c>
      <c r="B482" s="593" t="s">
        <v>1662</v>
      </c>
      <c r="C482" s="593" t="s">
        <v>1638</v>
      </c>
      <c r="D482" s="593" t="s">
        <v>1679</v>
      </c>
      <c r="E482" s="593" t="s">
        <v>1680</v>
      </c>
      <c r="F482" s="610">
        <v>21</v>
      </c>
      <c r="G482" s="610">
        <v>12768</v>
      </c>
      <c r="H482" s="610">
        <v>0.83862068965517245</v>
      </c>
      <c r="I482" s="610">
        <v>608</v>
      </c>
      <c r="J482" s="610">
        <v>25</v>
      </c>
      <c r="K482" s="610">
        <v>15225</v>
      </c>
      <c r="L482" s="610">
        <v>1</v>
      </c>
      <c r="M482" s="610">
        <v>609</v>
      </c>
      <c r="N482" s="610">
        <v>26</v>
      </c>
      <c r="O482" s="610">
        <v>15964</v>
      </c>
      <c r="P482" s="598">
        <v>1.0485385878489326</v>
      </c>
      <c r="Q482" s="611">
        <v>614</v>
      </c>
    </row>
    <row r="483" spans="1:17" ht="14.45" customHeight="1" x14ac:dyDescent="0.2">
      <c r="A483" s="592" t="s">
        <v>1771</v>
      </c>
      <c r="B483" s="593" t="s">
        <v>1662</v>
      </c>
      <c r="C483" s="593" t="s">
        <v>1638</v>
      </c>
      <c r="D483" s="593" t="s">
        <v>1681</v>
      </c>
      <c r="E483" s="593" t="s">
        <v>1682</v>
      </c>
      <c r="F483" s="610">
        <v>247</v>
      </c>
      <c r="G483" s="610">
        <v>42731</v>
      </c>
      <c r="H483" s="610">
        <v>0.92671871611364132</v>
      </c>
      <c r="I483" s="610">
        <v>173</v>
      </c>
      <c r="J483" s="610">
        <v>265</v>
      </c>
      <c r="K483" s="610">
        <v>46110</v>
      </c>
      <c r="L483" s="610">
        <v>1</v>
      </c>
      <c r="M483" s="610">
        <v>174</v>
      </c>
      <c r="N483" s="610">
        <v>227</v>
      </c>
      <c r="O483" s="610">
        <v>39725</v>
      </c>
      <c r="P483" s="598">
        <v>0.86152678377792236</v>
      </c>
      <c r="Q483" s="611">
        <v>175</v>
      </c>
    </row>
    <row r="484" spans="1:17" ht="14.45" customHeight="1" x14ac:dyDescent="0.2">
      <c r="A484" s="592" t="s">
        <v>1771</v>
      </c>
      <c r="B484" s="593" t="s">
        <v>1662</v>
      </c>
      <c r="C484" s="593" t="s">
        <v>1638</v>
      </c>
      <c r="D484" s="593" t="s">
        <v>1641</v>
      </c>
      <c r="E484" s="593" t="s">
        <v>1642</v>
      </c>
      <c r="F484" s="610">
        <v>88</v>
      </c>
      <c r="G484" s="610">
        <v>30536</v>
      </c>
      <c r="H484" s="610">
        <v>1.6296296296296295</v>
      </c>
      <c r="I484" s="610">
        <v>347</v>
      </c>
      <c r="J484" s="610">
        <v>54</v>
      </c>
      <c r="K484" s="610">
        <v>18738</v>
      </c>
      <c r="L484" s="610">
        <v>1</v>
      </c>
      <c r="M484" s="610">
        <v>347</v>
      </c>
      <c r="N484" s="610">
        <v>71</v>
      </c>
      <c r="O484" s="610">
        <v>24708</v>
      </c>
      <c r="P484" s="598">
        <v>1.31860390650016</v>
      </c>
      <c r="Q484" s="611">
        <v>348</v>
      </c>
    </row>
    <row r="485" spans="1:17" ht="14.45" customHeight="1" x14ac:dyDescent="0.2">
      <c r="A485" s="592" t="s">
        <v>1771</v>
      </c>
      <c r="B485" s="593" t="s">
        <v>1662</v>
      </c>
      <c r="C485" s="593" t="s">
        <v>1638</v>
      </c>
      <c r="D485" s="593" t="s">
        <v>1683</v>
      </c>
      <c r="E485" s="593" t="s">
        <v>1684</v>
      </c>
      <c r="F485" s="610">
        <v>1714</v>
      </c>
      <c r="G485" s="610">
        <v>29138</v>
      </c>
      <c r="H485" s="610">
        <v>1.0910248249522596</v>
      </c>
      <c r="I485" s="610">
        <v>17</v>
      </c>
      <c r="J485" s="610">
        <v>1571</v>
      </c>
      <c r="K485" s="610">
        <v>26707</v>
      </c>
      <c r="L485" s="610">
        <v>1</v>
      </c>
      <c r="M485" s="610">
        <v>17</v>
      </c>
      <c r="N485" s="610">
        <v>1498</v>
      </c>
      <c r="O485" s="610">
        <v>25466</v>
      </c>
      <c r="P485" s="598">
        <v>0.95353278166772759</v>
      </c>
      <c r="Q485" s="611">
        <v>17</v>
      </c>
    </row>
    <row r="486" spans="1:17" ht="14.45" customHeight="1" x14ac:dyDescent="0.2">
      <c r="A486" s="592" t="s">
        <v>1771</v>
      </c>
      <c r="B486" s="593" t="s">
        <v>1662</v>
      </c>
      <c r="C486" s="593" t="s">
        <v>1638</v>
      </c>
      <c r="D486" s="593" t="s">
        <v>1685</v>
      </c>
      <c r="E486" s="593" t="s">
        <v>1686</v>
      </c>
      <c r="F486" s="610">
        <v>58</v>
      </c>
      <c r="G486" s="610">
        <v>15892</v>
      </c>
      <c r="H486" s="610">
        <v>0.44274809160305345</v>
      </c>
      <c r="I486" s="610">
        <v>274</v>
      </c>
      <c r="J486" s="610">
        <v>131</v>
      </c>
      <c r="K486" s="610">
        <v>35894</v>
      </c>
      <c r="L486" s="610">
        <v>1</v>
      </c>
      <c r="M486" s="610">
        <v>274</v>
      </c>
      <c r="N486" s="610">
        <v>91</v>
      </c>
      <c r="O486" s="610">
        <v>25207</v>
      </c>
      <c r="P486" s="598">
        <v>0.70226221652643894</v>
      </c>
      <c r="Q486" s="611">
        <v>277</v>
      </c>
    </row>
    <row r="487" spans="1:17" ht="14.45" customHeight="1" x14ac:dyDescent="0.2">
      <c r="A487" s="592" t="s">
        <v>1771</v>
      </c>
      <c r="B487" s="593" t="s">
        <v>1662</v>
      </c>
      <c r="C487" s="593" t="s">
        <v>1638</v>
      </c>
      <c r="D487" s="593" t="s">
        <v>1687</v>
      </c>
      <c r="E487" s="593" t="s">
        <v>1688</v>
      </c>
      <c r="F487" s="610">
        <v>174</v>
      </c>
      <c r="G487" s="610">
        <v>24708</v>
      </c>
      <c r="H487" s="610">
        <v>0.87601489097677721</v>
      </c>
      <c r="I487" s="610">
        <v>142</v>
      </c>
      <c r="J487" s="610">
        <v>199</v>
      </c>
      <c r="K487" s="610">
        <v>28205</v>
      </c>
      <c r="L487" s="610">
        <v>1</v>
      </c>
      <c r="M487" s="610">
        <v>141.73366834170855</v>
      </c>
      <c r="N487" s="610">
        <v>177</v>
      </c>
      <c r="O487" s="610">
        <v>24957</v>
      </c>
      <c r="P487" s="598">
        <v>0.88484311292324058</v>
      </c>
      <c r="Q487" s="611">
        <v>141</v>
      </c>
    </row>
    <row r="488" spans="1:17" ht="14.45" customHeight="1" x14ac:dyDescent="0.2">
      <c r="A488" s="592" t="s">
        <v>1771</v>
      </c>
      <c r="B488" s="593" t="s">
        <v>1662</v>
      </c>
      <c r="C488" s="593" t="s">
        <v>1638</v>
      </c>
      <c r="D488" s="593" t="s">
        <v>1689</v>
      </c>
      <c r="E488" s="593" t="s">
        <v>1688</v>
      </c>
      <c r="F488" s="610">
        <v>1247</v>
      </c>
      <c r="G488" s="610">
        <v>97266</v>
      </c>
      <c r="H488" s="610">
        <v>1.1006676473916488</v>
      </c>
      <c r="I488" s="610">
        <v>78</v>
      </c>
      <c r="J488" s="610">
        <v>1129</v>
      </c>
      <c r="K488" s="610">
        <v>88370</v>
      </c>
      <c r="L488" s="610">
        <v>1</v>
      </c>
      <c r="M488" s="610">
        <v>78.27280779450841</v>
      </c>
      <c r="N488" s="610">
        <v>1028</v>
      </c>
      <c r="O488" s="610">
        <v>81212</v>
      </c>
      <c r="P488" s="598">
        <v>0.91899966051827542</v>
      </c>
      <c r="Q488" s="611">
        <v>79</v>
      </c>
    </row>
    <row r="489" spans="1:17" ht="14.45" customHeight="1" x14ac:dyDescent="0.2">
      <c r="A489" s="592" t="s">
        <v>1771</v>
      </c>
      <c r="B489" s="593" t="s">
        <v>1662</v>
      </c>
      <c r="C489" s="593" t="s">
        <v>1638</v>
      </c>
      <c r="D489" s="593" t="s">
        <v>1690</v>
      </c>
      <c r="E489" s="593" t="s">
        <v>1691</v>
      </c>
      <c r="F489" s="610">
        <v>174</v>
      </c>
      <c r="G489" s="610">
        <v>54636</v>
      </c>
      <c r="H489" s="610">
        <v>0.87437185929648242</v>
      </c>
      <c r="I489" s="610">
        <v>314</v>
      </c>
      <c r="J489" s="610">
        <v>199</v>
      </c>
      <c r="K489" s="610">
        <v>62486</v>
      </c>
      <c r="L489" s="610">
        <v>1</v>
      </c>
      <c r="M489" s="610">
        <v>314</v>
      </c>
      <c r="N489" s="610">
        <v>177</v>
      </c>
      <c r="O489" s="610">
        <v>55932</v>
      </c>
      <c r="P489" s="598">
        <v>0.89511250520116503</v>
      </c>
      <c r="Q489" s="611">
        <v>316</v>
      </c>
    </row>
    <row r="490" spans="1:17" ht="14.45" customHeight="1" x14ac:dyDescent="0.2">
      <c r="A490" s="592" t="s">
        <v>1771</v>
      </c>
      <c r="B490" s="593" t="s">
        <v>1662</v>
      </c>
      <c r="C490" s="593" t="s">
        <v>1638</v>
      </c>
      <c r="D490" s="593" t="s">
        <v>1649</v>
      </c>
      <c r="E490" s="593" t="s">
        <v>1650</v>
      </c>
      <c r="F490" s="610">
        <v>88</v>
      </c>
      <c r="G490" s="610">
        <v>28864</v>
      </c>
      <c r="H490" s="610">
        <v>1.6296296296296295</v>
      </c>
      <c r="I490" s="610">
        <v>328</v>
      </c>
      <c r="J490" s="610">
        <v>54</v>
      </c>
      <c r="K490" s="610">
        <v>17712</v>
      </c>
      <c r="L490" s="610">
        <v>1</v>
      </c>
      <c r="M490" s="610">
        <v>328</v>
      </c>
      <c r="N490" s="610">
        <v>69</v>
      </c>
      <c r="O490" s="610">
        <v>22701</v>
      </c>
      <c r="P490" s="598">
        <v>1.2816734417344173</v>
      </c>
      <c r="Q490" s="611">
        <v>329</v>
      </c>
    </row>
    <row r="491" spans="1:17" ht="14.45" customHeight="1" x14ac:dyDescent="0.2">
      <c r="A491" s="592" t="s">
        <v>1771</v>
      </c>
      <c r="B491" s="593" t="s">
        <v>1662</v>
      </c>
      <c r="C491" s="593" t="s">
        <v>1638</v>
      </c>
      <c r="D491" s="593" t="s">
        <v>1692</v>
      </c>
      <c r="E491" s="593" t="s">
        <v>1693</v>
      </c>
      <c r="F491" s="610">
        <v>953</v>
      </c>
      <c r="G491" s="610">
        <v>155339</v>
      </c>
      <c r="H491" s="610">
        <v>1.2896019260304679</v>
      </c>
      <c r="I491" s="610">
        <v>163</v>
      </c>
      <c r="J491" s="610">
        <v>738</v>
      </c>
      <c r="K491" s="610">
        <v>120455</v>
      </c>
      <c r="L491" s="610">
        <v>1</v>
      </c>
      <c r="M491" s="610">
        <v>163.21815718157183</v>
      </c>
      <c r="N491" s="610">
        <v>429</v>
      </c>
      <c r="O491" s="610">
        <v>70785</v>
      </c>
      <c r="P491" s="598">
        <v>0.58764683906853177</v>
      </c>
      <c r="Q491" s="611">
        <v>165</v>
      </c>
    </row>
    <row r="492" spans="1:17" ht="14.45" customHeight="1" x14ac:dyDescent="0.2">
      <c r="A492" s="592" t="s">
        <v>1771</v>
      </c>
      <c r="B492" s="593" t="s">
        <v>1662</v>
      </c>
      <c r="C492" s="593" t="s">
        <v>1638</v>
      </c>
      <c r="D492" s="593" t="s">
        <v>1694</v>
      </c>
      <c r="E492" s="593" t="s">
        <v>1664</v>
      </c>
      <c r="F492" s="610">
        <v>2083</v>
      </c>
      <c r="G492" s="610">
        <v>149976</v>
      </c>
      <c r="H492" s="610">
        <v>1.0801996528402993</v>
      </c>
      <c r="I492" s="610">
        <v>72</v>
      </c>
      <c r="J492" s="610">
        <v>1920</v>
      </c>
      <c r="K492" s="610">
        <v>138841</v>
      </c>
      <c r="L492" s="610">
        <v>1</v>
      </c>
      <c r="M492" s="610">
        <v>72.31302083333334</v>
      </c>
      <c r="N492" s="610">
        <v>1606</v>
      </c>
      <c r="O492" s="610">
        <v>118844</v>
      </c>
      <c r="P492" s="598">
        <v>0.85597193912461012</v>
      </c>
      <c r="Q492" s="611">
        <v>74</v>
      </c>
    </row>
    <row r="493" spans="1:17" ht="14.45" customHeight="1" x14ac:dyDescent="0.2">
      <c r="A493" s="592" t="s">
        <v>1771</v>
      </c>
      <c r="B493" s="593" t="s">
        <v>1662</v>
      </c>
      <c r="C493" s="593" t="s">
        <v>1638</v>
      </c>
      <c r="D493" s="593" t="s">
        <v>1697</v>
      </c>
      <c r="E493" s="593" t="s">
        <v>1698</v>
      </c>
      <c r="F493" s="610">
        <v>18</v>
      </c>
      <c r="G493" s="610">
        <v>4140</v>
      </c>
      <c r="H493" s="610">
        <v>0.81818181818181823</v>
      </c>
      <c r="I493" s="610">
        <v>230</v>
      </c>
      <c r="J493" s="610">
        <v>22</v>
      </c>
      <c r="K493" s="610">
        <v>5060</v>
      </c>
      <c r="L493" s="610">
        <v>1</v>
      </c>
      <c r="M493" s="610">
        <v>230</v>
      </c>
      <c r="N493" s="610">
        <v>24</v>
      </c>
      <c r="O493" s="610">
        <v>5592</v>
      </c>
      <c r="P493" s="598">
        <v>1.1051383399209487</v>
      </c>
      <c r="Q493" s="611">
        <v>233</v>
      </c>
    </row>
    <row r="494" spans="1:17" ht="14.45" customHeight="1" x14ac:dyDescent="0.2">
      <c r="A494" s="592" t="s">
        <v>1771</v>
      </c>
      <c r="B494" s="593" t="s">
        <v>1662</v>
      </c>
      <c r="C494" s="593" t="s">
        <v>1638</v>
      </c>
      <c r="D494" s="593" t="s">
        <v>1699</v>
      </c>
      <c r="E494" s="593" t="s">
        <v>1700</v>
      </c>
      <c r="F494" s="610">
        <v>125</v>
      </c>
      <c r="G494" s="610">
        <v>151375</v>
      </c>
      <c r="H494" s="610">
        <v>1.3429770396394478</v>
      </c>
      <c r="I494" s="610">
        <v>1211</v>
      </c>
      <c r="J494" s="610">
        <v>93</v>
      </c>
      <c r="K494" s="610">
        <v>112716</v>
      </c>
      <c r="L494" s="610">
        <v>1</v>
      </c>
      <c r="M494" s="610">
        <v>1212</v>
      </c>
      <c r="N494" s="610">
        <v>113</v>
      </c>
      <c r="O494" s="610">
        <v>137408</v>
      </c>
      <c r="P494" s="598">
        <v>1.2190638418680577</v>
      </c>
      <c r="Q494" s="611">
        <v>1216</v>
      </c>
    </row>
    <row r="495" spans="1:17" ht="14.45" customHeight="1" x14ac:dyDescent="0.2">
      <c r="A495" s="592" t="s">
        <v>1771</v>
      </c>
      <c r="B495" s="593" t="s">
        <v>1662</v>
      </c>
      <c r="C495" s="593" t="s">
        <v>1638</v>
      </c>
      <c r="D495" s="593" t="s">
        <v>1701</v>
      </c>
      <c r="E495" s="593" t="s">
        <v>1702</v>
      </c>
      <c r="F495" s="610">
        <v>174</v>
      </c>
      <c r="G495" s="610">
        <v>19836</v>
      </c>
      <c r="H495" s="610">
        <v>1.1978260869565218</v>
      </c>
      <c r="I495" s="610">
        <v>114</v>
      </c>
      <c r="J495" s="610">
        <v>144</v>
      </c>
      <c r="K495" s="610">
        <v>16560</v>
      </c>
      <c r="L495" s="610">
        <v>1</v>
      </c>
      <c r="M495" s="610">
        <v>115</v>
      </c>
      <c r="N495" s="610">
        <v>137</v>
      </c>
      <c r="O495" s="610">
        <v>15892</v>
      </c>
      <c r="P495" s="598">
        <v>0.95966183574879227</v>
      </c>
      <c r="Q495" s="611">
        <v>116</v>
      </c>
    </row>
    <row r="496" spans="1:17" ht="14.45" customHeight="1" x14ac:dyDescent="0.2">
      <c r="A496" s="592" t="s">
        <v>1771</v>
      </c>
      <c r="B496" s="593" t="s">
        <v>1662</v>
      </c>
      <c r="C496" s="593" t="s">
        <v>1638</v>
      </c>
      <c r="D496" s="593" t="s">
        <v>1703</v>
      </c>
      <c r="E496" s="593" t="s">
        <v>1704</v>
      </c>
      <c r="F496" s="610">
        <v>10</v>
      </c>
      <c r="G496" s="610">
        <v>3470</v>
      </c>
      <c r="H496" s="610">
        <v>1.4285714285714286</v>
      </c>
      <c r="I496" s="610">
        <v>347</v>
      </c>
      <c r="J496" s="610">
        <v>7</v>
      </c>
      <c r="K496" s="610">
        <v>2429</v>
      </c>
      <c r="L496" s="610">
        <v>1</v>
      </c>
      <c r="M496" s="610">
        <v>347</v>
      </c>
      <c r="N496" s="610">
        <v>8</v>
      </c>
      <c r="O496" s="610">
        <v>2800</v>
      </c>
      <c r="P496" s="598">
        <v>1.1527377521613833</v>
      </c>
      <c r="Q496" s="611">
        <v>350</v>
      </c>
    </row>
    <row r="497" spans="1:17" ht="14.45" customHeight="1" x14ac:dyDescent="0.2">
      <c r="A497" s="592" t="s">
        <v>1771</v>
      </c>
      <c r="B497" s="593" t="s">
        <v>1662</v>
      </c>
      <c r="C497" s="593" t="s">
        <v>1638</v>
      </c>
      <c r="D497" s="593" t="s">
        <v>1707</v>
      </c>
      <c r="E497" s="593" t="s">
        <v>1708</v>
      </c>
      <c r="F497" s="610"/>
      <c r="G497" s="610"/>
      <c r="H497" s="610"/>
      <c r="I497" s="610"/>
      <c r="J497" s="610"/>
      <c r="K497" s="610"/>
      <c r="L497" s="610"/>
      <c r="M497" s="610"/>
      <c r="N497" s="610">
        <v>1</v>
      </c>
      <c r="O497" s="610">
        <v>152</v>
      </c>
      <c r="P497" s="598"/>
      <c r="Q497" s="611">
        <v>152</v>
      </c>
    </row>
    <row r="498" spans="1:17" ht="14.45" customHeight="1" x14ac:dyDescent="0.2">
      <c r="A498" s="592" t="s">
        <v>1771</v>
      </c>
      <c r="B498" s="593" t="s">
        <v>1662</v>
      </c>
      <c r="C498" s="593" t="s">
        <v>1638</v>
      </c>
      <c r="D498" s="593" t="s">
        <v>1709</v>
      </c>
      <c r="E498" s="593" t="s">
        <v>1710</v>
      </c>
      <c r="F498" s="610">
        <v>20</v>
      </c>
      <c r="G498" s="610">
        <v>21300</v>
      </c>
      <c r="H498" s="610">
        <v>0.86793529196039276</v>
      </c>
      <c r="I498" s="610">
        <v>1065</v>
      </c>
      <c r="J498" s="610">
        <v>23</v>
      </c>
      <c r="K498" s="610">
        <v>24541</v>
      </c>
      <c r="L498" s="610">
        <v>1</v>
      </c>
      <c r="M498" s="610">
        <v>1067</v>
      </c>
      <c r="N498" s="610">
        <v>24</v>
      </c>
      <c r="O498" s="610">
        <v>25800</v>
      </c>
      <c r="P498" s="598">
        <v>1.0513019029379407</v>
      </c>
      <c r="Q498" s="611">
        <v>1075</v>
      </c>
    </row>
    <row r="499" spans="1:17" ht="14.45" customHeight="1" x14ac:dyDescent="0.2">
      <c r="A499" s="592" t="s">
        <v>1771</v>
      </c>
      <c r="B499" s="593" t="s">
        <v>1662</v>
      </c>
      <c r="C499" s="593" t="s">
        <v>1638</v>
      </c>
      <c r="D499" s="593" t="s">
        <v>1711</v>
      </c>
      <c r="E499" s="593" t="s">
        <v>1712</v>
      </c>
      <c r="F499" s="610">
        <v>10</v>
      </c>
      <c r="G499" s="610">
        <v>3020</v>
      </c>
      <c r="H499" s="610">
        <v>1.1111111111111112</v>
      </c>
      <c r="I499" s="610">
        <v>302</v>
      </c>
      <c r="J499" s="610">
        <v>9</v>
      </c>
      <c r="K499" s="610">
        <v>2718</v>
      </c>
      <c r="L499" s="610">
        <v>1</v>
      </c>
      <c r="M499" s="610">
        <v>302</v>
      </c>
      <c r="N499" s="610">
        <v>9</v>
      </c>
      <c r="O499" s="610">
        <v>2736</v>
      </c>
      <c r="P499" s="598">
        <v>1.0066225165562914</v>
      </c>
      <c r="Q499" s="611">
        <v>304</v>
      </c>
    </row>
    <row r="500" spans="1:17" ht="14.45" customHeight="1" x14ac:dyDescent="0.2">
      <c r="A500" s="592" t="s">
        <v>1771</v>
      </c>
      <c r="B500" s="593" t="s">
        <v>1662</v>
      </c>
      <c r="C500" s="593" t="s">
        <v>1638</v>
      </c>
      <c r="D500" s="593" t="s">
        <v>1713</v>
      </c>
      <c r="E500" s="593" t="s">
        <v>1714</v>
      </c>
      <c r="F500" s="610"/>
      <c r="G500" s="610"/>
      <c r="H500" s="610"/>
      <c r="I500" s="610"/>
      <c r="J500" s="610">
        <v>1</v>
      </c>
      <c r="K500" s="610">
        <v>815</v>
      </c>
      <c r="L500" s="610">
        <v>1</v>
      </c>
      <c r="M500" s="610">
        <v>815</v>
      </c>
      <c r="N500" s="610"/>
      <c r="O500" s="610"/>
      <c r="P500" s="598"/>
      <c r="Q500" s="611"/>
    </row>
    <row r="501" spans="1:17" ht="14.45" customHeight="1" x14ac:dyDescent="0.2">
      <c r="A501" s="592" t="s">
        <v>1771</v>
      </c>
      <c r="B501" s="593" t="s">
        <v>1662</v>
      </c>
      <c r="C501" s="593" t="s">
        <v>1638</v>
      </c>
      <c r="D501" s="593" t="s">
        <v>1715</v>
      </c>
      <c r="E501" s="593" t="s">
        <v>1716</v>
      </c>
      <c r="F501" s="610">
        <v>1</v>
      </c>
      <c r="G501" s="610">
        <v>751</v>
      </c>
      <c r="H501" s="610"/>
      <c r="I501" s="610">
        <v>751</v>
      </c>
      <c r="J501" s="610"/>
      <c r="K501" s="610"/>
      <c r="L501" s="610"/>
      <c r="M501" s="610"/>
      <c r="N501" s="610"/>
      <c r="O501" s="610"/>
      <c r="P501" s="598"/>
      <c r="Q501" s="611"/>
    </row>
    <row r="502" spans="1:17" ht="14.45" customHeight="1" x14ac:dyDescent="0.2">
      <c r="A502" s="592" t="s">
        <v>1772</v>
      </c>
      <c r="B502" s="593" t="s">
        <v>1662</v>
      </c>
      <c r="C502" s="593" t="s">
        <v>1638</v>
      </c>
      <c r="D502" s="593" t="s">
        <v>1663</v>
      </c>
      <c r="E502" s="593" t="s">
        <v>1664</v>
      </c>
      <c r="F502" s="610">
        <v>962</v>
      </c>
      <c r="G502" s="610">
        <v>202982</v>
      </c>
      <c r="H502" s="610">
        <v>0.82185602073042352</v>
      </c>
      <c r="I502" s="610">
        <v>211</v>
      </c>
      <c r="J502" s="610">
        <v>1165</v>
      </c>
      <c r="K502" s="610">
        <v>246980</v>
      </c>
      <c r="L502" s="610">
        <v>1</v>
      </c>
      <c r="M502" s="610">
        <v>212</v>
      </c>
      <c r="N502" s="610">
        <v>1310</v>
      </c>
      <c r="O502" s="610">
        <v>279030</v>
      </c>
      <c r="P502" s="598">
        <v>1.1297675925176127</v>
      </c>
      <c r="Q502" s="611">
        <v>213</v>
      </c>
    </row>
    <row r="503" spans="1:17" ht="14.45" customHeight="1" x14ac:dyDescent="0.2">
      <c r="A503" s="592" t="s">
        <v>1772</v>
      </c>
      <c r="B503" s="593" t="s">
        <v>1662</v>
      </c>
      <c r="C503" s="593" t="s">
        <v>1638</v>
      </c>
      <c r="D503" s="593" t="s">
        <v>1665</v>
      </c>
      <c r="E503" s="593" t="s">
        <v>1664</v>
      </c>
      <c r="F503" s="610"/>
      <c r="G503" s="610"/>
      <c r="H503" s="610"/>
      <c r="I503" s="610"/>
      <c r="J503" s="610">
        <v>4</v>
      </c>
      <c r="K503" s="610">
        <v>348</v>
      </c>
      <c r="L503" s="610">
        <v>1</v>
      </c>
      <c r="M503" s="610">
        <v>87</v>
      </c>
      <c r="N503" s="610"/>
      <c r="O503" s="610"/>
      <c r="P503" s="598"/>
      <c r="Q503" s="611"/>
    </row>
    <row r="504" spans="1:17" ht="14.45" customHeight="1" x14ac:dyDescent="0.2">
      <c r="A504" s="592" t="s">
        <v>1772</v>
      </c>
      <c r="B504" s="593" t="s">
        <v>1662</v>
      </c>
      <c r="C504" s="593" t="s">
        <v>1638</v>
      </c>
      <c r="D504" s="593" t="s">
        <v>1666</v>
      </c>
      <c r="E504" s="593" t="s">
        <v>1667</v>
      </c>
      <c r="F504" s="610">
        <v>1028</v>
      </c>
      <c r="G504" s="610">
        <v>309428</v>
      </c>
      <c r="H504" s="610">
        <v>1.0819387819324882</v>
      </c>
      <c r="I504" s="610">
        <v>301</v>
      </c>
      <c r="J504" s="610">
        <v>947</v>
      </c>
      <c r="K504" s="610">
        <v>285994</v>
      </c>
      <c r="L504" s="610">
        <v>1</v>
      </c>
      <c r="M504" s="610">
        <v>302</v>
      </c>
      <c r="N504" s="610">
        <v>1196</v>
      </c>
      <c r="O504" s="610">
        <v>362388</v>
      </c>
      <c r="P504" s="598">
        <v>1.2671174919753561</v>
      </c>
      <c r="Q504" s="611">
        <v>303</v>
      </c>
    </row>
    <row r="505" spans="1:17" ht="14.45" customHeight="1" x14ac:dyDescent="0.2">
      <c r="A505" s="592" t="s">
        <v>1772</v>
      </c>
      <c r="B505" s="593" t="s">
        <v>1662</v>
      </c>
      <c r="C505" s="593" t="s">
        <v>1638</v>
      </c>
      <c r="D505" s="593" t="s">
        <v>1668</v>
      </c>
      <c r="E505" s="593" t="s">
        <v>1669</v>
      </c>
      <c r="F505" s="610">
        <v>12</v>
      </c>
      <c r="G505" s="610">
        <v>1188</v>
      </c>
      <c r="H505" s="610">
        <v>1.3244147157190636</v>
      </c>
      <c r="I505" s="610">
        <v>99</v>
      </c>
      <c r="J505" s="610">
        <v>9</v>
      </c>
      <c r="K505" s="610">
        <v>897</v>
      </c>
      <c r="L505" s="610">
        <v>1</v>
      </c>
      <c r="M505" s="610">
        <v>99.666666666666671</v>
      </c>
      <c r="N505" s="610">
        <v>21</v>
      </c>
      <c r="O505" s="610">
        <v>2100</v>
      </c>
      <c r="P505" s="598">
        <v>2.3411371237458196</v>
      </c>
      <c r="Q505" s="611">
        <v>100</v>
      </c>
    </row>
    <row r="506" spans="1:17" ht="14.45" customHeight="1" x14ac:dyDescent="0.2">
      <c r="A506" s="592" t="s">
        <v>1772</v>
      </c>
      <c r="B506" s="593" t="s">
        <v>1662</v>
      </c>
      <c r="C506" s="593" t="s">
        <v>1638</v>
      </c>
      <c r="D506" s="593" t="s">
        <v>1672</v>
      </c>
      <c r="E506" s="593" t="s">
        <v>1673</v>
      </c>
      <c r="F506" s="610">
        <v>714</v>
      </c>
      <c r="G506" s="610">
        <v>97818</v>
      </c>
      <c r="H506" s="610">
        <v>1.1315372424722663</v>
      </c>
      <c r="I506" s="610">
        <v>137</v>
      </c>
      <c r="J506" s="610">
        <v>631</v>
      </c>
      <c r="K506" s="610">
        <v>86447</v>
      </c>
      <c r="L506" s="610">
        <v>1</v>
      </c>
      <c r="M506" s="610">
        <v>137</v>
      </c>
      <c r="N506" s="610">
        <v>653</v>
      </c>
      <c r="O506" s="610">
        <v>90114</v>
      </c>
      <c r="P506" s="598">
        <v>1.0424190544495471</v>
      </c>
      <c r="Q506" s="611">
        <v>138</v>
      </c>
    </row>
    <row r="507" spans="1:17" ht="14.45" customHeight="1" x14ac:dyDescent="0.2">
      <c r="A507" s="592" t="s">
        <v>1772</v>
      </c>
      <c r="B507" s="593" t="s">
        <v>1662</v>
      </c>
      <c r="C507" s="593" t="s">
        <v>1638</v>
      </c>
      <c r="D507" s="593" t="s">
        <v>1674</v>
      </c>
      <c r="E507" s="593" t="s">
        <v>1673</v>
      </c>
      <c r="F507" s="610"/>
      <c r="G507" s="610"/>
      <c r="H507" s="610"/>
      <c r="I507" s="610"/>
      <c r="J507" s="610">
        <v>1</v>
      </c>
      <c r="K507" s="610">
        <v>184</v>
      </c>
      <c r="L507" s="610">
        <v>1</v>
      </c>
      <c r="M507" s="610">
        <v>184</v>
      </c>
      <c r="N507" s="610"/>
      <c r="O507" s="610"/>
      <c r="P507" s="598"/>
      <c r="Q507" s="611"/>
    </row>
    <row r="508" spans="1:17" ht="14.45" customHeight="1" x14ac:dyDescent="0.2">
      <c r="A508" s="592" t="s">
        <v>1772</v>
      </c>
      <c r="B508" s="593" t="s">
        <v>1662</v>
      </c>
      <c r="C508" s="593" t="s">
        <v>1638</v>
      </c>
      <c r="D508" s="593" t="s">
        <v>1677</v>
      </c>
      <c r="E508" s="593" t="s">
        <v>1678</v>
      </c>
      <c r="F508" s="610">
        <v>2</v>
      </c>
      <c r="G508" s="610">
        <v>1278</v>
      </c>
      <c r="H508" s="610">
        <v>0.99843749999999998</v>
      </c>
      <c r="I508" s="610">
        <v>639</v>
      </c>
      <c r="J508" s="610">
        <v>2</v>
      </c>
      <c r="K508" s="610">
        <v>1280</v>
      </c>
      <c r="L508" s="610">
        <v>1</v>
      </c>
      <c r="M508" s="610">
        <v>640</v>
      </c>
      <c r="N508" s="610">
        <v>4</v>
      </c>
      <c r="O508" s="610">
        <v>2580</v>
      </c>
      <c r="P508" s="598">
        <v>2.015625</v>
      </c>
      <c r="Q508" s="611">
        <v>645</v>
      </c>
    </row>
    <row r="509" spans="1:17" ht="14.45" customHeight="1" x14ac:dyDescent="0.2">
      <c r="A509" s="592" t="s">
        <v>1772</v>
      </c>
      <c r="B509" s="593" t="s">
        <v>1662</v>
      </c>
      <c r="C509" s="593" t="s">
        <v>1638</v>
      </c>
      <c r="D509" s="593" t="s">
        <v>1681</v>
      </c>
      <c r="E509" s="593" t="s">
        <v>1682</v>
      </c>
      <c r="F509" s="610">
        <v>31</v>
      </c>
      <c r="G509" s="610">
        <v>5363</v>
      </c>
      <c r="H509" s="610">
        <v>0.99425287356321834</v>
      </c>
      <c r="I509" s="610">
        <v>173</v>
      </c>
      <c r="J509" s="610">
        <v>31</v>
      </c>
      <c r="K509" s="610">
        <v>5394</v>
      </c>
      <c r="L509" s="610">
        <v>1</v>
      </c>
      <c r="M509" s="610">
        <v>174</v>
      </c>
      <c r="N509" s="610">
        <v>40</v>
      </c>
      <c r="O509" s="610">
        <v>7000</v>
      </c>
      <c r="P509" s="598">
        <v>1.2977382276603633</v>
      </c>
      <c r="Q509" s="611">
        <v>175</v>
      </c>
    </row>
    <row r="510" spans="1:17" ht="14.45" customHeight="1" x14ac:dyDescent="0.2">
      <c r="A510" s="592" t="s">
        <v>1772</v>
      </c>
      <c r="B510" s="593" t="s">
        <v>1662</v>
      </c>
      <c r="C510" s="593" t="s">
        <v>1638</v>
      </c>
      <c r="D510" s="593" t="s">
        <v>1641</v>
      </c>
      <c r="E510" s="593" t="s">
        <v>1642</v>
      </c>
      <c r="F510" s="610">
        <v>59</v>
      </c>
      <c r="G510" s="610">
        <v>20473</v>
      </c>
      <c r="H510" s="610">
        <v>0.89393939393939392</v>
      </c>
      <c r="I510" s="610">
        <v>347</v>
      </c>
      <c r="J510" s="610">
        <v>66</v>
      </c>
      <c r="K510" s="610">
        <v>22902</v>
      </c>
      <c r="L510" s="610">
        <v>1</v>
      </c>
      <c r="M510" s="610">
        <v>347</v>
      </c>
      <c r="N510" s="610">
        <v>56</v>
      </c>
      <c r="O510" s="610">
        <v>19488</v>
      </c>
      <c r="P510" s="598">
        <v>0.85093004977731201</v>
      </c>
      <c r="Q510" s="611">
        <v>348</v>
      </c>
    </row>
    <row r="511" spans="1:17" ht="14.45" customHeight="1" x14ac:dyDescent="0.2">
      <c r="A511" s="592" t="s">
        <v>1772</v>
      </c>
      <c r="B511" s="593" t="s">
        <v>1662</v>
      </c>
      <c r="C511" s="593" t="s">
        <v>1638</v>
      </c>
      <c r="D511" s="593" t="s">
        <v>1683</v>
      </c>
      <c r="E511" s="593" t="s">
        <v>1684</v>
      </c>
      <c r="F511" s="610">
        <v>1031</v>
      </c>
      <c r="G511" s="610">
        <v>17527</v>
      </c>
      <c r="H511" s="610">
        <v>0.98660287081339715</v>
      </c>
      <c r="I511" s="610">
        <v>17</v>
      </c>
      <c r="J511" s="610">
        <v>1045</v>
      </c>
      <c r="K511" s="610">
        <v>17765</v>
      </c>
      <c r="L511" s="610">
        <v>1</v>
      </c>
      <c r="M511" s="610">
        <v>17</v>
      </c>
      <c r="N511" s="610">
        <v>1007</v>
      </c>
      <c r="O511" s="610">
        <v>17119</v>
      </c>
      <c r="P511" s="598">
        <v>0.96363636363636362</v>
      </c>
      <c r="Q511" s="611">
        <v>17</v>
      </c>
    </row>
    <row r="512" spans="1:17" ht="14.45" customHeight="1" x14ac:dyDescent="0.2">
      <c r="A512" s="592" t="s">
        <v>1772</v>
      </c>
      <c r="B512" s="593" t="s">
        <v>1662</v>
      </c>
      <c r="C512" s="593" t="s">
        <v>1638</v>
      </c>
      <c r="D512" s="593" t="s">
        <v>1685</v>
      </c>
      <c r="E512" s="593" t="s">
        <v>1686</v>
      </c>
      <c r="F512" s="610">
        <v>68</v>
      </c>
      <c r="G512" s="610">
        <v>18632</v>
      </c>
      <c r="H512" s="610">
        <v>0.37158469945355194</v>
      </c>
      <c r="I512" s="610">
        <v>274</v>
      </c>
      <c r="J512" s="610">
        <v>183</v>
      </c>
      <c r="K512" s="610">
        <v>50142</v>
      </c>
      <c r="L512" s="610">
        <v>1</v>
      </c>
      <c r="M512" s="610">
        <v>274</v>
      </c>
      <c r="N512" s="610">
        <v>169</v>
      </c>
      <c r="O512" s="610">
        <v>46813</v>
      </c>
      <c r="P512" s="598">
        <v>0.93360855171313473</v>
      </c>
      <c r="Q512" s="611">
        <v>277</v>
      </c>
    </row>
    <row r="513" spans="1:17" ht="14.45" customHeight="1" x14ac:dyDescent="0.2">
      <c r="A513" s="592" t="s">
        <v>1772</v>
      </c>
      <c r="B513" s="593" t="s">
        <v>1662</v>
      </c>
      <c r="C513" s="593" t="s">
        <v>1638</v>
      </c>
      <c r="D513" s="593" t="s">
        <v>1687</v>
      </c>
      <c r="E513" s="593" t="s">
        <v>1688</v>
      </c>
      <c r="F513" s="610">
        <v>187</v>
      </c>
      <c r="G513" s="610">
        <v>26554</v>
      </c>
      <c r="H513" s="610">
        <v>0.78378936804510169</v>
      </c>
      <c r="I513" s="610">
        <v>142</v>
      </c>
      <c r="J513" s="610">
        <v>239</v>
      </c>
      <c r="K513" s="610">
        <v>33879</v>
      </c>
      <c r="L513" s="610">
        <v>1</v>
      </c>
      <c r="M513" s="610">
        <v>141.75313807531381</v>
      </c>
      <c r="N513" s="610">
        <v>256</v>
      </c>
      <c r="O513" s="610">
        <v>36096</v>
      </c>
      <c r="P513" s="598">
        <v>1.0654387673780217</v>
      </c>
      <c r="Q513" s="611">
        <v>141</v>
      </c>
    </row>
    <row r="514" spans="1:17" ht="14.45" customHeight="1" x14ac:dyDescent="0.2">
      <c r="A514" s="592" t="s">
        <v>1772</v>
      </c>
      <c r="B514" s="593" t="s">
        <v>1662</v>
      </c>
      <c r="C514" s="593" t="s">
        <v>1638</v>
      </c>
      <c r="D514" s="593" t="s">
        <v>1689</v>
      </c>
      <c r="E514" s="593" t="s">
        <v>1688</v>
      </c>
      <c r="F514" s="610">
        <v>714</v>
      </c>
      <c r="G514" s="610">
        <v>55692</v>
      </c>
      <c r="H514" s="610">
        <v>1.1278250303766708</v>
      </c>
      <c r="I514" s="610">
        <v>78</v>
      </c>
      <c r="J514" s="610">
        <v>631</v>
      </c>
      <c r="K514" s="610">
        <v>49380</v>
      </c>
      <c r="L514" s="610">
        <v>1</v>
      </c>
      <c r="M514" s="610">
        <v>78.256735340729008</v>
      </c>
      <c r="N514" s="610">
        <v>653</v>
      </c>
      <c r="O514" s="610">
        <v>51587</v>
      </c>
      <c r="P514" s="598">
        <v>1.0446942081814501</v>
      </c>
      <c r="Q514" s="611">
        <v>79</v>
      </c>
    </row>
    <row r="515" spans="1:17" ht="14.45" customHeight="1" x14ac:dyDescent="0.2">
      <c r="A515" s="592" t="s">
        <v>1772</v>
      </c>
      <c r="B515" s="593" t="s">
        <v>1662</v>
      </c>
      <c r="C515" s="593" t="s">
        <v>1638</v>
      </c>
      <c r="D515" s="593" t="s">
        <v>1690</v>
      </c>
      <c r="E515" s="593" t="s">
        <v>1691</v>
      </c>
      <c r="F515" s="610">
        <v>186</v>
      </c>
      <c r="G515" s="610">
        <v>58404</v>
      </c>
      <c r="H515" s="610">
        <v>0.77824267782426781</v>
      </c>
      <c r="I515" s="610">
        <v>314</v>
      </c>
      <c r="J515" s="610">
        <v>239</v>
      </c>
      <c r="K515" s="610">
        <v>75046</v>
      </c>
      <c r="L515" s="610">
        <v>1</v>
      </c>
      <c r="M515" s="610">
        <v>314</v>
      </c>
      <c r="N515" s="610">
        <v>256</v>
      </c>
      <c r="O515" s="610">
        <v>80896</v>
      </c>
      <c r="P515" s="598">
        <v>1.0779521893238813</v>
      </c>
      <c r="Q515" s="611">
        <v>316</v>
      </c>
    </row>
    <row r="516" spans="1:17" ht="14.45" customHeight="1" x14ac:dyDescent="0.2">
      <c r="A516" s="592" t="s">
        <v>1772</v>
      </c>
      <c r="B516" s="593" t="s">
        <v>1662</v>
      </c>
      <c r="C516" s="593" t="s">
        <v>1638</v>
      </c>
      <c r="D516" s="593" t="s">
        <v>1649</v>
      </c>
      <c r="E516" s="593" t="s">
        <v>1650</v>
      </c>
      <c r="F516" s="610">
        <v>170</v>
      </c>
      <c r="G516" s="610">
        <v>55760</v>
      </c>
      <c r="H516" s="610">
        <v>1.0828025477707006</v>
      </c>
      <c r="I516" s="610">
        <v>328</v>
      </c>
      <c r="J516" s="610">
        <v>157</v>
      </c>
      <c r="K516" s="610">
        <v>51496</v>
      </c>
      <c r="L516" s="610">
        <v>1</v>
      </c>
      <c r="M516" s="610">
        <v>328</v>
      </c>
      <c r="N516" s="610">
        <v>158</v>
      </c>
      <c r="O516" s="610">
        <v>51982</v>
      </c>
      <c r="P516" s="598">
        <v>1.0094376262233959</v>
      </c>
      <c r="Q516" s="611">
        <v>329</v>
      </c>
    </row>
    <row r="517" spans="1:17" ht="14.45" customHeight="1" x14ac:dyDescent="0.2">
      <c r="A517" s="592" t="s">
        <v>1772</v>
      </c>
      <c r="B517" s="593" t="s">
        <v>1662</v>
      </c>
      <c r="C517" s="593" t="s">
        <v>1638</v>
      </c>
      <c r="D517" s="593" t="s">
        <v>1692</v>
      </c>
      <c r="E517" s="593" t="s">
        <v>1693</v>
      </c>
      <c r="F517" s="610">
        <v>688</v>
      </c>
      <c r="G517" s="610">
        <v>112144</v>
      </c>
      <c r="H517" s="610">
        <v>1.4138530976575305</v>
      </c>
      <c r="I517" s="610">
        <v>163</v>
      </c>
      <c r="J517" s="610">
        <v>486</v>
      </c>
      <c r="K517" s="610">
        <v>79318</v>
      </c>
      <c r="L517" s="610">
        <v>1</v>
      </c>
      <c r="M517" s="610">
        <v>163.20576131687244</v>
      </c>
      <c r="N517" s="610">
        <v>471</v>
      </c>
      <c r="O517" s="610">
        <v>77715</v>
      </c>
      <c r="P517" s="598">
        <v>0.97979021155349355</v>
      </c>
      <c r="Q517" s="611">
        <v>165</v>
      </c>
    </row>
    <row r="518" spans="1:17" ht="14.45" customHeight="1" x14ac:dyDescent="0.2">
      <c r="A518" s="592" t="s">
        <v>1772</v>
      </c>
      <c r="B518" s="593" t="s">
        <v>1662</v>
      </c>
      <c r="C518" s="593" t="s">
        <v>1638</v>
      </c>
      <c r="D518" s="593" t="s">
        <v>1694</v>
      </c>
      <c r="E518" s="593" t="s">
        <v>1664</v>
      </c>
      <c r="F518" s="610">
        <v>2074</v>
      </c>
      <c r="G518" s="610">
        <v>149328</v>
      </c>
      <c r="H518" s="610">
        <v>1.1285539382396952</v>
      </c>
      <c r="I518" s="610">
        <v>72</v>
      </c>
      <c r="J518" s="610">
        <v>1831</v>
      </c>
      <c r="K518" s="610">
        <v>132318</v>
      </c>
      <c r="L518" s="610">
        <v>1</v>
      </c>
      <c r="M518" s="610">
        <v>72.265428727471331</v>
      </c>
      <c r="N518" s="610">
        <v>1920</v>
      </c>
      <c r="O518" s="610">
        <v>142080</v>
      </c>
      <c r="P518" s="598">
        <v>1.0737768104112819</v>
      </c>
      <c r="Q518" s="611">
        <v>74</v>
      </c>
    </row>
    <row r="519" spans="1:17" ht="14.45" customHeight="1" x14ac:dyDescent="0.2">
      <c r="A519" s="592" t="s">
        <v>1772</v>
      </c>
      <c r="B519" s="593" t="s">
        <v>1662</v>
      </c>
      <c r="C519" s="593" t="s">
        <v>1638</v>
      </c>
      <c r="D519" s="593" t="s">
        <v>1699</v>
      </c>
      <c r="E519" s="593" t="s">
        <v>1700</v>
      </c>
      <c r="F519" s="610">
        <v>53</v>
      </c>
      <c r="G519" s="610">
        <v>64183</v>
      </c>
      <c r="H519" s="610">
        <v>1.0591254125412541</v>
      </c>
      <c r="I519" s="610">
        <v>1211</v>
      </c>
      <c r="J519" s="610">
        <v>50</v>
      </c>
      <c r="K519" s="610">
        <v>60600</v>
      </c>
      <c r="L519" s="610">
        <v>1</v>
      </c>
      <c r="M519" s="610">
        <v>1212</v>
      </c>
      <c r="N519" s="610">
        <v>48</v>
      </c>
      <c r="O519" s="610">
        <v>58368</v>
      </c>
      <c r="P519" s="598">
        <v>0.96316831683168314</v>
      </c>
      <c r="Q519" s="611">
        <v>1216</v>
      </c>
    </row>
    <row r="520" spans="1:17" ht="14.45" customHeight="1" x14ac:dyDescent="0.2">
      <c r="A520" s="592" t="s">
        <v>1772</v>
      </c>
      <c r="B520" s="593" t="s">
        <v>1662</v>
      </c>
      <c r="C520" s="593" t="s">
        <v>1638</v>
      </c>
      <c r="D520" s="593" t="s">
        <v>1701</v>
      </c>
      <c r="E520" s="593" t="s">
        <v>1702</v>
      </c>
      <c r="F520" s="610">
        <v>34</v>
      </c>
      <c r="G520" s="610">
        <v>3876</v>
      </c>
      <c r="H520" s="610">
        <v>1.0532608695652175</v>
      </c>
      <c r="I520" s="610">
        <v>114</v>
      </c>
      <c r="J520" s="610">
        <v>32</v>
      </c>
      <c r="K520" s="610">
        <v>3680</v>
      </c>
      <c r="L520" s="610">
        <v>1</v>
      </c>
      <c r="M520" s="610">
        <v>115</v>
      </c>
      <c r="N520" s="610">
        <v>30</v>
      </c>
      <c r="O520" s="610">
        <v>3480</v>
      </c>
      <c r="P520" s="598">
        <v>0.94565217391304346</v>
      </c>
      <c r="Q520" s="611">
        <v>116</v>
      </c>
    </row>
    <row r="521" spans="1:17" ht="14.45" customHeight="1" x14ac:dyDescent="0.2">
      <c r="A521" s="592" t="s">
        <v>1772</v>
      </c>
      <c r="B521" s="593" t="s">
        <v>1662</v>
      </c>
      <c r="C521" s="593" t="s">
        <v>1638</v>
      </c>
      <c r="D521" s="593" t="s">
        <v>1703</v>
      </c>
      <c r="E521" s="593" t="s">
        <v>1704</v>
      </c>
      <c r="F521" s="610"/>
      <c r="G521" s="610"/>
      <c r="H521" s="610"/>
      <c r="I521" s="610"/>
      <c r="J521" s="610"/>
      <c r="K521" s="610"/>
      <c r="L521" s="610"/>
      <c r="M521" s="610"/>
      <c r="N521" s="610">
        <v>1</v>
      </c>
      <c r="O521" s="610">
        <v>350</v>
      </c>
      <c r="P521" s="598"/>
      <c r="Q521" s="611">
        <v>350</v>
      </c>
    </row>
    <row r="522" spans="1:17" ht="14.45" customHeight="1" x14ac:dyDescent="0.2">
      <c r="A522" s="592" t="s">
        <v>1772</v>
      </c>
      <c r="B522" s="593" t="s">
        <v>1662</v>
      </c>
      <c r="C522" s="593" t="s">
        <v>1638</v>
      </c>
      <c r="D522" s="593" t="s">
        <v>1711</v>
      </c>
      <c r="E522" s="593" t="s">
        <v>1712</v>
      </c>
      <c r="F522" s="610">
        <v>1</v>
      </c>
      <c r="G522" s="610">
        <v>302</v>
      </c>
      <c r="H522" s="610"/>
      <c r="I522" s="610">
        <v>302</v>
      </c>
      <c r="J522" s="610"/>
      <c r="K522" s="610"/>
      <c r="L522" s="610"/>
      <c r="M522" s="610"/>
      <c r="N522" s="610">
        <v>1</v>
      </c>
      <c r="O522" s="610">
        <v>304</v>
      </c>
      <c r="P522" s="598"/>
      <c r="Q522" s="611">
        <v>304</v>
      </c>
    </row>
    <row r="523" spans="1:17" ht="14.45" customHeight="1" x14ac:dyDescent="0.2">
      <c r="A523" s="592" t="s">
        <v>1772</v>
      </c>
      <c r="B523" s="593" t="s">
        <v>1662</v>
      </c>
      <c r="C523" s="593" t="s">
        <v>1638</v>
      </c>
      <c r="D523" s="593" t="s">
        <v>1715</v>
      </c>
      <c r="E523" s="593" t="s">
        <v>1716</v>
      </c>
      <c r="F523" s="610"/>
      <c r="G523" s="610"/>
      <c r="H523" s="610"/>
      <c r="I523" s="610"/>
      <c r="J523" s="610"/>
      <c r="K523" s="610"/>
      <c r="L523" s="610"/>
      <c r="M523" s="610"/>
      <c r="N523" s="610">
        <v>1</v>
      </c>
      <c r="O523" s="610">
        <v>757</v>
      </c>
      <c r="P523" s="598"/>
      <c r="Q523" s="611">
        <v>757</v>
      </c>
    </row>
    <row r="524" spans="1:17" ht="14.45" customHeight="1" x14ac:dyDescent="0.2">
      <c r="A524" s="592" t="s">
        <v>1773</v>
      </c>
      <c r="B524" s="593" t="s">
        <v>1662</v>
      </c>
      <c r="C524" s="593" t="s">
        <v>1638</v>
      </c>
      <c r="D524" s="593" t="s">
        <v>1663</v>
      </c>
      <c r="E524" s="593" t="s">
        <v>1664</v>
      </c>
      <c r="F524" s="610">
        <v>1149</v>
      </c>
      <c r="G524" s="610">
        <v>242439</v>
      </c>
      <c r="H524" s="610">
        <v>0.93736081039282404</v>
      </c>
      <c r="I524" s="610">
        <v>211</v>
      </c>
      <c r="J524" s="610">
        <v>1220</v>
      </c>
      <c r="K524" s="610">
        <v>258640</v>
      </c>
      <c r="L524" s="610">
        <v>1</v>
      </c>
      <c r="M524" s="610">
        <v>212</v>
      </c>
      <c r="N524" s="610">
        <v>1319</v>
      </c>
      <c r="O524" s="610">
        <v>280947</v>
      </c>
      <c r="P524" s="598">
        <v>1.0862472935354159</v>
      </c>
      <c r="Q524" s="611">
        <v>213</v>
      </c>
    </row>
    <row r="525" spans="1:17" ht="14.45" customHeight="1" x14ac:dyDescent="0.2">
      <c r="A525" s="592" t="s">
        <v>1773</v>
      </c>
      <c r="B525" s="593" t="s">
        <v>1662</v>
      </c>
      <c r="C525" s="593" t="s">
        <v>1638</v>
      </c>
      <c r="D525" s="593" t="s">
        <v>1665</v>
      </c>
      <c r="E525" s="593" t="s">
        <v>1664</v>
      </c>
      <c r="F525" s="610">
        <v>4</v>
      </c>
      <c r="G525" s="610">
        <v>348</v>
      </c>
      <c r="H525" s="610">
        <v>0.5714285714285714</v>
      </c>
      <c r="I525" s="610">
        <v>87</v>
      </c>
      <c r="J525" s="610">
        <v>7</v>
      </c>
      <c r="K525" s="610">
        <v>609</v>
      </c>
      <c r="L525" s="610">
        <v>1</v>
      </c>
      <c r="M525" s="610">
        <v>87</v>
      </c>
      <c r="N525" s="610">
        <v>5</v>
      </c>
      <c r="O525" s="610">
        <v>440</v>
      </c>
      <c r="P525" s="598">
        <v>0.72249589490968802</v>
      </c>
      <c r="Q525" s="611">
        <v>88</v>
      </c>
    </row>
    <row r="526" spans="1:17" ht="14.45" customHeight="1" x14ac:dyDescent="0.2">
      <c r="A526" s="592" t="s">
        <v>1773</v>
      </c>
      <c r="B526" s="593" t="s">
        <v>1662</v>
      </c>
      <c r="C526" s="593" t="s">
        <v>1638</v>
      </c>
      <c r="D526" s="593" t="s">
        <v>1666</v>
      </c>
      <c r="E526" s="593" t="s">
        <v>1667</v>
      </c>
      <c r="F526" s="610">
        <v>855</v>
      </c>
      <c r="G526" s="610">
        <v>257355</v>
      </c>
      <c r="H526" s="610">
        <v>0.84040322896665232</v>
      </c>
      <c r="I526" s="610">
        <v>301</v>
      </c>
      <c r="J526" s="610">
        <v>1014</v>
      </c>
      <c r="K526" s="610">
        <v>306228</v>
      </c>
      <c r="L526" s="610">
        <v>1</v>
      </c>
      <c r="M526" s="610">
        <v>302</v>
      </c>
      <c r="N526" s="610">
        <v>770</v>
      </c>
      <c r="O526" s="610">
        <v>233310</v>
      </c>
      <c r="P526" s="598">
        <v>0.76188330263725068</v>
      </c>
      <c r="Q526" s="611">
        <v>303</v>
      </c>
    </row>
    <row r="527" spans="1:17" ht="14.45" customHeight="1" x14ac:dyDescent="0.2">
      <c r="A527" s="592" t="s">
        <v>1773</v>
      </c>
      <c r="B527" s="593" t="s">
        <v>1662</v>
      </c>
      <c r="C527" s="593" t="s">
        <v>1638</v>
      </c>
      <c r="D527" s="593" t="s">
        <v>1668</v>
      </c>
      <c r="E527" s="593" t="s">
        <v>1669</v>
      </c>
      <c r="F527" s="610">
        <v>15</v>
      </c>
      <c r="G527" s="610">
        <v>1485</v>
      </c>
      <c r="H527" s="610">
        <v>0.82637729549248751</v>
      </c>
      <c r="I527" s="610">
        <v>99</v>
      </c>
      <c r="J527" s="610">
        <v>18</v>
      </c>
      <c r="K527" s="610">
        <v>1797</v>
      </c>
      <c r="L527" s="610">
        <v>1</v>
      </c>
      <c r="M527" s="610">
        <v>99.833333333333329</v>
      </c>
      <c r="N527" s="610">
        <v>9</v>
      </c>
      <c r="O527" s="610">
        <v>900</v>
      </c>
      <c r="P527" s="598">
        <v>0.5008347245409015</v>
      </c>
      <c r="Q527" s="611">
        <v>100</v>
      </c>
    </row>
    <row r="528" spans="1:17" ht="14.45" customHeight="1" x14ac:dyDescent="0.2">
      <c r="A528" s="592" t="s">
        <v>1773</v>
      </c>
      <c r="B528" s="593" t="s">
        <v>1662</v>
      </c>
      <c r="C528" s="593" t="s">
        <v>1638</v>
      </c>
      <c r="D528" s="593" t="s">
        <v>1672</v>
      </c>
      <c r="E528" s="593" t="s">
        <v>1673</v>
      </c>
      <c r="F528" s="610">
        <v>196</v>
      </c>
      <c r="G528" s="610">
        <v>26852</v>
      </c>
      <c r="H528" s="610">
        <v>0.98</v>
      </c>
      <c r="I528" s="610">
        <v>137</v>
      </c>
      <c r="J528" s="610">
        <v>200</v>
      </c>
      <c r="K528" s="610">
        <v>27400</v>
      </c>
      <c r="L528" s="610">
        <v>1</v>
      </c>
      <c r="M528" s="610">
        <v>137</v>
      </c>
      <c r="N528" s="610">
        <v>158</v>
      </c>
      <c r="O528" s="610">
        <v>21804</v>
      </c>
      <c r="P528" s="598">
        <v>0.79576642335766423</v>
      </c>
      <c r="Q528" s="611">
        <v>138</v>
      </c>
    </row>
    <row r="529" spans="1:17" ht="14.45" customHeight="1" x14ac:dyDescent="0.2">
      <c r="A529" s="592" t="s">
        <v>1773</v>
      </c>
      <c r="B529" s="593" t="s">
        <v>1662</v>
      </c>
      <c r="C529" s="593" t="s">
        <v>1638</v>
      </c>
      <c r="D529" s="593" t="s">
        <v>1674</v>
      </c>
      <c r="E529" s="593" t="s">
        <v>1673</v>
      </c>
      <c r="F529" s="610">
        <v>1</v>
      </c>
      <c r="G529" s="610">
        <v>183</v>
      </c>
      <c r="H529" s="610">
        <v>0.33152173913043476</v>
      </c>
      <c r="I529" s="610">
        <v>183</v>
      </c>
      <c r="J529" s="610">
        <v>3</v>
      </c>
      <c r="K529" s="610">
        <v>552</v>
      </c>
      <c r="L529" s="610">
        <v>1</v>
      </c>
      <c r="M529" s="610">
        <v>184</v>
      </c>
      <c r="N529" s="610">
        <v>4</v>
      </c>
      <c r="O529" s="610">
        <v>740</v>
      </c>
      <c r="P529" s="598">
        <v>1.3405797101449275</v>
      </c>
      <c r="Q529" s="611">
        <v>185</v>
      </c>
    </row>
    <row r="530" spans="1:17" ht="14.45" customHeight="1" x14ac:dyDescent="0.2">
      <c r="A530" s="592" t="s">
        <v>1773</v>
      </c>
      <c r="B530" s="593" t="s">
        <v>1662</v>
      </c>
      <c r="C530" s="593" t="s">
        <v>1638</v>
      </c>
      <c r="D530" s="593" t="s">
        <v>1677</v>
      </c>
      <c r="E530" s="593" t="s">
        <v>1678</v>
      </c>
      <c r="F530" s="610">
        <v>1</v>
      </c>
      <c r="G530" s="610">
        <v>639</v>
      </c>
      <c r="H530" s="610">
        <v>0.99843749999999998</v>
      </c>
      <c r="I530" s="610">
        <v>639</v>
      </c>
      <c r="J530" s="610">
        <v>1</v>
      </c>
      <c r="K530" s="610">
        <v>640</v>
      </c>
      <c r="L530" s="610">
        <v>1</v>
      </c>
      <c r="M530" s="610">
        <v>640</v>
      </c>
      <c r="N530" s="610"/>
      <c r="O530" s="610"/>
      <c r="P530" s="598"/>
      <c r="Q530" s="611"/>
    </row>
    <row r="531" spans="1:17" ht="14.45" customHeight="1" x14ac:dyDescent="0.2">
      <c r="A531" s="592" t="s">
        <v>1773</v>
      </c>
      <c r="B531" s="593" t="s">
        <v>1662</v>
      </c>
      <c r="C531" s="593" t="s">
        <v>1638</v>
      </c>
      <c r="D531" s="593" t="s">
        <v>1681</v>
      </c>
      <c r="E531" s="593" t="s">
        <v>1682</v>
      </c>
      <c r="F531" s="610">
        <v>29</v>
      </c>
      <c r="G531" s="610">
        <v>5017</v>
      </c>
      <c r="H531" s="610">
        <v>0.8737373737373737</v>
      </c>
      <c r="I531" s="610">
        <v>173</v>
      </c>
      <c r="J531" s="610">
        <v>33</v>
      </c>
      <c r="K531" s="610">
        <v>5742</v>
      </c>
      <c r="L531" s="610">
        <v>1</v>
      </c>
      <c r="M531" s="610">
        <v>174</v>
      </c>
      <c r="N531" s="610">
        <v>28</v>
      </c>
      <c r="O531" s="610">
        <v>4900</v>
      </c>
      <c r="P531" s="598">
        <v>0.85336119818878442</v>
      </c>
      <c r="Q531" s="611">
        <v>175</v>
      </c>
    </row>
    <row r="532" spans="1:17" ht="14.45" customHeight="1" x14ac:dyDescent="0.2">
      <c r="A532" s="592" t="s">
        <v>1773</v>
      </c>
      <c r="B532" s="593" t="s">
        <v>1662</v>
      </c>
      <c r="C532" s="593" t="s">
        <v>1638</v>
      </c>
      <c r="D532" s="593" t="s">
        <v>1641</v>
      </c>
      <c r="E532" s="593" t="s">
        <v>1642</v>
      </c>
      <c r="F532" s="610"/>
      <c r="G532" s="610"/>
      <c r="H532" s="610"/>
      <c r="I532" s="610"/>
      <c r="J532" s="610">
        <v>1</v>
      </c>
      <c r="K532" s="610">
        <v>347</v>
      </c>
      <c r="L532" s="610">
        <v>1</v>
      </c>
      <c r="M532" s="610">
        <v>347</v>
      </c>
      <c r="N532" s="610">
        <v>5</v>
      </c>
      <c r="O532" s="610">
        <v>1740</v>
      </c>
      <c r="P532" s="598">
        <v>5.0144092219020173</v>
      </c>
      <c r="Q532" s="611">
        <v>348</v>
      </c>
    </row>
    <row r="533" spans="1:17" ht="14.45" customHeight="1" x14ac:dyDescent="0.2">
      <c r="A533" s="592" t="s">
        <v>1773</v>
      </c>
      <c r="B533" s="593" t="s">
        <v>1662</v>
      </c>
      <c r="C533" s="593" t="s">
        <v>1638</v>
      </c>
      <c r="D533" s="593" t="s">
        <v>1683</v>
      </c>
      <c r="E533" s="593" t="s">
        <v>1684</v>
      </c>
      <c r="F533" s="610">
        <v>478</v>
      </c>
      <c r="G533" s="610">
        <v>8126</v>
      </c>
      <c r="H533" s="610">
        <v>0.87067395264116576</v>
      </c>
      <c r="I533" s="610">
        <v>17</v>
      </c>
      <c r="J533" s="610">
        <v>549</v>
      </c>
      <c r="K533" s="610">
        <v>9333</v>
      </c>
      <c r="L533" s="610">
        <v>1</v>
      </c>
      <c r="M533" s="610">
        <v>17</v>
      </c>
      <c r="N533" s="610">
        <v>545</v>
      </c>
      <c r="O533" s="610">
        <v>9265</v>
      </c>
      <c r="P533" s="598">
        <v>0.9927140255009107</v>
      </c>
      <c r="Q533" s="611">
        <v>17</v>
      </c>
    </row>
    <row r="534" spans="1:17" ht="14.45" customHeight="1" x14ac:dyDescent="0.2">
      <c r="A534" s="592" t="s">
        <v>1773</v>
      </c>
      <c r="B534" s="593" t="s">
        <v>1662</v>
      </c>
      <c r="C534" s="593" t="s">
        <v>1638</v>
      </c>
      <c r="D534" s="593" t="s">
        <v>1685</v>
      </c>
      <c r="E534" s="593" t="s">
        <v>1686</v>
      </c>
      <c r="F534" s="610">
        <v>73</v>
      </c>
      <c r="G534" s="610">
        <v>20002</v>
      </c>
      <c r="H534" s="610">
        <v>0.28404669260700388</v>
      </c>
      <c r="I534" s="610">
        <v>274</v>
      </c>
      <c r="J534" s="610">
        <v>257</v>
      </c>
      <c r="K534" s="610">
        <v>70418</v>
      </c>
      <c r="L534" s="610">
        <v>1</v>
      </c>
      <c r="M534" s="610">
        <v>274</v>
      </c>
      <c r="N534" s="610">
        <v>255</v>
      </c>
      <c r="O534" s="610">
        <v>70635</v>
      </c>
      <c r="P534" s="598">
        <v>1.0030815984549406</v>
      </c>
      <c r="Q534" s="611">
        <v>277</v>
      </c>
    </row>
    <row r="535" spans="1:17" ht="14.45" customHeight="1" x14ac:dyDescent="0.2">
      <c r="A535" s="592" t="s">
        <v>1773</v>
      </c>
      <c r="B535" s="593" t="s">
        <v>1662</v>
      </c>
      <c r="C535" s="593" t="s">
        <v>1638</v>
      </c>
      <c r="D535" s="593" t="s">
        <v>1687</v>
      </c>
      <c r="E535" s="593" t="s">
        <v>1688</v>
      </c>
      <c r="F535" s="610">
        <v>296</v>
      </c>
      <c r="G535" s="610">
        <v>42032</v>
      </c>
      <c r="H535" s="610">
        <v>0.84992113883609011</v>
      </c>
      <c r="I535" s="610">
        <v>142</v>
      </c>
      <c r="J535" s="610">
        <v>349</v>
      </c>
      <c r="K535" s="610">
        <v>49454</v>
      </c>
      <c r="L535" s="610">
        <v>1</v>
      </c>
      <c r="M535" s="610">
        <v>141.70200573065904</v>
      </c>
      <c r="N535" s="610">
        <v>381</v>
      </c>
      <c r="O535" s="610">
        <v>53721</v>
      </c>
      <c r="P535" s="598">
        <v>1.0862822016419298</v>
      </c>
      <c r="Q535" s="611">
        <v>141</v>
      </c>
    </row>
    <row r="536" spans="1:17" ht="14.45" customHeight="1" x14ac:dyDescent="0.2">
      <c r="A536" s="592" t="s">
        <v>1773</v>
      </c>
      <c r="B536" s="593" t="s">
        <v>1662</v>
      </c>
      <c r="C536" s="593" t="s">
        <v>1638</v>
      </c>
      <c r="D536" s="593" t="s">
        <v>1689</v>
      </c>
      <c r="E536" s="593" t="s">
        <v>1688</v>
      </c>
      <c r="F536" s="610">
        <v>196</v>
      </c>
      <c r="G536" s="610">
        <v>15288</v>
      </c>
      <c r="H536" s="610">
        <v>0.97686900958466449</v>
      </c>
      <c r="I536" s="610">
        <v>78</v>
      </c>
      <c r="J536" s="610">
        <v>200</v>
      </c>
      <c r="K536" s="610">
        <v>15650</v>
      </c>
      <c r="L536" s="610">
        <v>1</v>
      </c>
      <c r="M536" s="610">
        <v>78.25</v>
      </c>
      <c r="N536" s="610">
        <v>158</v>
      </c>
      <c r="O536" s="610">
        <v>12482</v>
      </c>
      <c r="P536" s="598">
        <v>0.79757188498402554</v>
      </c>
      <c r="Q536" s="611">
        <v>79</v>
      </c>
    </row>
    <row r="537" spans="1:17" ht="14.45" customHeight="1" x14ac:dyDescent="0.2">
      <c r="A537" s="592" t="s">
        <v>1773</v>
      </c>
      <c r="B537" s="593" t="s">
        <v>1662</v>
      </c>
      <c r="C537" s="593" t="s">
        <v>1638</v>
      </c>
      <c r="D537" s="593" t="s">
        <v>1690</v>
      </c>
      <c r="E537" s="593" t="s">
        <v>1691</v>
      </c>
      <c r="F537" s="610">
        <v>295</v>
      </c>
      <c r="G537" s="610">
        <v>92630</v>
      </c>
      <c r="H537" s="610">
        <v>0.8452722063037249</v>
      </c>
      <c r="I537" s="610">
        <v>314</v>
      </c>
      <c r="J537" s="610">
        <v>349</v>
      </c>
      <c r="K537" s="610">
        <v>109586</v>
      </c>
      <c r="L537" s="610">
        <v>1</v>
      </c>
      <c r="M537" s="610">
        <v>314</v>
      </c>
      <c r="N537" s="610">
        <v>381</v>
      </c>
      <c r="O537" s="610">
        <v>120396</v>
      </c>
      <c r="P537" s="598">
        <v>1.0986439873706495</v>
      </c>
      <c r="Q537" s="611">
        <v>316</v>
      </c>
    </row>
    <row r="538" spans="1:17" ht="14.45" customHeight="1" x14ac:dyDescent="0.2">
      <c r="A538" s="592" t="s">
        <v>1773</v>
      </c>
      <c r="B538" s="593" t="s">
        <v>1662</v>
      </c>
      <c r="C538" s="593" t="s">
        <v>1638</v>
      </c>
      <c r="D538" s="593" t="s">
        <v>1649</v>
      </c>
      <c r="E538" s="593" t="s">
        <v>1650</v>
      </c>
      <c r="F538" s="610"/>
      <c r="G538" s="610"/>
      <c r="H538" s="610"/>
      <c r="I538" s="610"/>
      <c r="J538" s="610"/>
      <c r="K538" s="610"/>
      <c r="L538" s="610"/>
      <c r="M538" s="610"/>
      <c r="N538" s="610">
        <v>4</v>
      </c>
      <c r="O538" s="610">
        <v>1316</v>
      </c>
      <c r="P538" s="598"/>
      <c r="Q538" s="611">
        <v>329</v>
      </c>
    </row>
    <row r="539" spans="1:17" ht="14.45" customHeight="1" x14ac:dyDescent="0.2">
      <c r="A539" s="592" t="s">
        <v>1773</v>
      </c>
      <c r="B539" s="593" t="s">
        <v>1662</v>
      </c>
      <c r="C539" s="593" t="s">
        <v>1638</v>
      </c>
      <c r="D539" s="593" t="s">
        <v>1692</v>
      </c>
      <c r="E539" s="593" t="s">
        <v>1693</v>
      </c>
      <c r="F539" s="610">
        <v>264</v>
      </c>
      <c r="G539" s="610">
        <v>43032</v>
      </c>
      <c r="H539" s="610">
        <v>2.1790561069475389</v>
      </c>
      <c r="I539" s="610">
        <v>163</v>
      </c>
      <c r="J539" s="610">
        <v>121</v>
      </c>
      <c r="K539" s="610">
        <v>19748</v>
      </c>
      <c r="L539" s="610">
        <v>1</v>
      </c>
      <c r="M539" s="610">
        <v>163.20661157024793</v>
      </c>
      <c r="N539" s="610">
        <v>59</v>
      </c>
      <c r="O539" s="610">
        <v>9735</v>
      </c>
      <c r="P539" s="598">
        <v>0.49296131253797854</v>
      </c>
      <c r="Q539" s="611">
        <v>165</v>
      </c>
    </row>
    <row r="540" spans="1:17" ht="14.45" customHeight="1" x14ac:dyDescent="0.2">
      <c r="A540" s="592" t="s">
        <v>1773</v>
      </c>
      <c r="B540" s="593" t="s">
        <v>1662</v>
      </c>
      <c r="C540" s="593" t="s">
        <v>1638</v>
      </c>
      <c r="D540" s="593" t="s">
        <v>1694</v>
      </c>
      <c r="E540" s="593" t="s">
        <v>1664</v>
      </c>
      <c r="F540" s="610">
        <v>606</v>
      </c>
      <c r="G540" s="610">
        <v>43632</v>
      </c>
      <c r="H540" s="610">
        <v>0.92644810599626293</v>
      </c>
      <c r="I540" s="610">
        <v>72</v>
      </c>
      <c r="J540" s="610">
        <v>652</v>
      </c>
      <c r="K540" s="610">
        <v>47096</v>
      </c>
      <c r="L540" s="610">
        <v>1</v>
      </c>
      <c r="M540" s="610">
        <v>72.233128834355824</v>
      </c>
      <c r="N540" s="610">
        <v>577</v>
      </c>
      <c r="O540" s="610">
        <v>42698</v>
      </c>
      <c r="P540" s="598">
        <v>0.90661627314421611</v>
      </c>
      <c r="Q540" s="611">
        <v>74</v>
      </c>
    </row>
    <row r="541" spans="1:17" ht="14.45" customHeight="1" x14ac:dyDescent="0.2">
      <c r="A541" s="592" t="s">
        <v>1773</v>
      </c>
      <c r="B541" s="593" t="s">
        <v>1662</v>
      </c>
      <c r="C541" s="593" t="s">
        <v>1638</v>
      </c>
      <c r="D541" s="593" t="s">
        <v>1697</v>
      </c>
      <c r="E541" s="593" t="s">
        <v>1698</v>
      </c>
      <c r="F541" s="610"/>
      <c r="G541" s="610"/>
      <c r="H541" s="610"/>
      <c r="I541" s="610"/>
      <c r="J541" s="610">
        <v>1</v>
      </c>
      <c r="K541" s="610">
        <v>230</v>
      </c>
      <c r="L541" s="610">
        <v>1</v>
      </c>
      <c r="M541" s="610">
        <v>230</v>
      </c>
      <c r="N541" s="610">
        <v>2</v>
      </c>
      <c r="O541" s="610">
        <v>466</v>
      </c>
      <c r="P541" s="598">
        <v>2.026086956521739</v>
      </c>
      <c r="Q541" s="611">
        <v>233</v>
      </c>
    </row>
    <row r="542" spans="1:17" ht="14.45" customHeight="1" x14ac:dyDescent="0.2">
      <c r="A542" s="592" t="s">
        <v>1773</v>
      </c>
      <c r="B542" s="593" t="s">
        <v>1662</v>
      </c>
      <c r="C542" s="593" t="s">
        <v>1638</v>
      </c>
      <c r="D542" s="593" t="s">
        <v>1699</v>
      </c>
      <c r="E542" s="593" t="s">
        <v>1700</v>
      </c>
      <c r="F542" s="610">
        <v>25</v>
      </c>
      <c r="G542" s="610">
        <v>30275</v>
      </c>
      <c r="H542" s="610">
        <v>0.64049674198189055</v>
      </c>
      <c r="I542" s="610">
        <v>1211</v>
      </c>
      <c r="J542" s="610">
        <v>39</v>
      </c>
      <c r="K542" s="610">
        <v>47268</v>
      </c>
      <c r="L542" s="610">
        <v>1</v>
      </c>
      <c r="M542" s="610">
        <v>1212</v>
      </c>
      <c r="N542" s="610">
        <v>27</v>
      </c>
      <c r="O542" s="610">
        <v>32832</v>
      </c>
      <c r="P542" s="598">
        <v>0.69459253617669459</v>
      </c>
      <c r="Q542" s="611">
        <v>1216</v>
      </c>
    </row>
    <row r="543" spans="1:17" ht="14.45" customHeight="1" x14ac:dyDescent="0.2">
      <c r="A543" s="592" t="s">
        <v>1773</v>
      </c>
      <c r="B543" s="593" t="s">
        <v>1662</v>
      </c>
      <c r="C543" s="593" t="s">
        <v>1638</v>
      </c>
      <c r="D543" s="593" t="s">
        <v>1701</v>
      </c>
      <c r="E543" s="593" t="s">
        <v>1702</v>
      </c>
      <c r="F543" s="610">
        <v>17</v>
      </c>
      <c r="G543" s="610">
        <v>1938</v>
      </c>
      <c r="H543" s="610">
        <v>0.64816053511705685</v>
      </c>
      <c r="I543" s="610">
        <v>114</v>
      </c>
      <c r="J543" s="610">
        <v>26</v>
      </c>
      <c r="K543" s="610">
        <v>2990</v>
      </c>
      <c r="L543" s="610">
        <v>1</v>
      </c>
      <c r="M543" s="610">
        <v>115</v>
      </c>
      <c r="N543" s="610">
        <v>20</v>
      </c>
      <c r="O543" s="610">
        <v>2320</v>
      </c>
      <c r="P543" s="598">
        <v>0.77591973244147161</v>
      </c>
      <c r="Q543" s="611">
        <v>116</v>
      </c>
    </row>
    <row r="544" spans="1:17" ht="14.45" customHeight="1" x14ac:dyDescent="0.2">
      <c r="A544" s="592" t="s">
        <v>1773</v>
      </c>
      <c r="B544" s="593" t="s">
        <v>1662</v>
      </c>
      <c r="C544" s="593" t="s">
        <v>1638</v>
      </c>
      <c r="D544" s="593" t="s">
        <v>1703</v>
      </c>
      <c r="E544" s="593" t="s">
        <v>1704</v>
      </c>
      <c r="F544" s="610"/>
      <c r="G544" s="610"/>
      <c r="H544" s="610"/>
      <c r="I544" s="610"/>
      <c r="J544" s="610">
        <v>1</v>
      </c>
      <c r="K544" s="610">
        <v>347</v>
      </c>
      <c r="L544" s="610">
        <v>1</v>
      </c>
      <c r="M544" s="610">
        <v>347</v>
      </c>
      <c r="N544" s="610">
        <v>7</v>
      </c>
      <c r="O544" s="610">
        <v>2450</v>
      </c>
      <c r="P544" s="598">
        <v>7.0605187319884726</v>
      </c>
      <c r="Q544" s="611">
        <v>350</v>
      </c>
    </row>
    <row r="545" spans="1:17" ht="14.45" customHeight="1" x14ac:dyDescent="0.2">
      <c r="A545" s="592" t="s">
        <v>1773</v>
      </c>
      <c r="B545" s="593" t="s">
        <v>1662</v>
      </c>
      <c r="C545" s="593" t="s">
        <v>1638</v>
      </c>
      <c r="D545" s="593" t="s">
        <v>1709</v>
      </c>
      <c r="E545" s="593" t="s">
        <v>1710</v>
      </c>
      <c r="F545" s="610"/>
      <c r="G545" s="610"/>
      <c r="H545" s="610"/>
      <c r="I545" s="610"/>
      <c r="J545" s="610">
        <v>2</v>
      </c>
      <c r="K545" s="610">
        <v>2134</v>
      </c>
      <c r="L545" s="610">
        <v>1</v>
      </c>
      <c r="M545" s="610">
        <v>1067</v>
      </c>
      <c r="N545" s="610">
        <v>1</v>
      </c>
      <c r="O545" s="610">
        <v>1075</v>
      </c>
      <c r="P545" s="598">
        <v>0.50374882849109648</v>
      </c>
      <c r="Q545" s="611">
        <v>1075</v>
      </c>
    </row>
    <row r="546" spans="1:17" ht="14.45" customHeight="1" thickBot="1" x14ac:dyDescent="0.25">
      <c r="A546" s="600" t="s">
        <v>1773</v>
      </c>
      <c r="B546" s="601" t="s">
        <v>1662</v>
      </c>
      <c r="C546" s="601" t="s">
        <v>1638</v>
      </c>
      <c r="D546" s="601" t="s">
        <v>1711</v>
      </c>
      <c r="E546" s="601" t="s">
        <v>1712</v>
      </c>
      <c r="F546" s="612">
        <v>1</v>
      </c>
      <c r="G546" s="612">
        <v>302</v>
      </c>
      <c r="H546" s="612"/>
      <c r="I546" s="612">
        <v>302</v>
      </c>
      <c r="J546" s="612"/>
      <c r="K546" s="612"/>
      <c r="L546" s="612"/>
      <c r="M546" s="612"/>
      <c r="N546" s="612">
        <v>1</v>
      </c>
      <c r="O546" s="612">
        <v>304</v>
      </c>
      <c r="P546" s="606"/>
      <c r="Q546" s="613">
        <v>304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DDEDE1C-6D48-49B8-95F1-EF7AB219434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75.303770000000014</v>
      </c>
      <c r="C5" s="29">
        <v>114.10484000000001</v>
      </c>
      <c r="D5" s="8"/>
      <c r="E5" s="117">
        <v>71.169410000000013</v>
      </c>
      <c r="F5" s="28">
        <v>110.0000078125</v>
      </c>
      <c r="G5" s="116">
        <f>E5-F5</f>
        <v>-38.830597812499988</v>
      </c>
      <c r="H5" s="122">
        <f>IF(F5&lt;0.00000001,"",E5/F5)</f>
        <v>0.64699459041231611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37831.389060000001</v>
      </c>
      <c r="C6" s="31">
        <v>37111.892399999997</v>
      </c>
      <c r="D6" s="8"/>
      <c r="E6" s="118">
        <v>37463.38542999998</v>
      </c>
      <c r="F6" s="30">
        <v>38234.175831909175</v>
      </c>
      <c r="G6" s="119">
        <f>E6-F6</f>
        <v>-770.79040190919477</v>
      </c>
      <c r="H6" s="123">
        <f>IF(F6&lt;0.00000001,"",E6/F6)</f>
        <v>0.97984027679064245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37245.5965</v>
      </c>
      <c r="C7" s="31">
        <v>43027.557630000003</v>
      </c>
      <c r="D7" s="8"/>
      <c r="E7" s="118">
        <v>46091.106090000001</v>
      </c>
      <c r="F7" s="30">
        <v>44256.5297421875</v>
      </c>
      <c r="G7" s="119">
        <f>E7-F7</f>
        <v>1834.5763478125009</v>
      </c>
      <c r="H7" s="123">
        <f>IF(F7&lt;0.00000001,"",E7/F7)</f>
        <v>1.0414532354547377</v>
      </c>
    </row>
    <row r="8" spans="1:10" ht="14.45" customHeight="1" thickBot="1" x14ac:dyDescent="0.25">
      <c r="A8" s="1" t="s">
        <v>75</v>
      </c>
      <c r="B8" s="11">
        <v>-44978.697429999986</v>
      </c>
      <c r="C8" s="33">
        <v>-44327.720249999991</v>
      </c>
      <c r="D8" s="8"/>
      <c r="E8" s="120">
        <v>-42508.453330000004</v>
      </c>
      <c r="F8" s="32">
        <v>-43374.627538330082</v>
      </c>
      <c r="G8" s="121">
        <f>E8-F8</f>
        <v>866.17420833007782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30173.591900000014</v>
      </c>
      <c r="C9" s="35">
        <v>35925.834620000001</v>
      </c>
      <c r="D9" s="8"/>
      <c r="E9" s="3">
        <v>41117.20759999998</v>
      </c>
      <c r="F9" s="34">
        <v>39226.078043579095</v>
      </c>
      <c r="G9" s="34">
        <f>E9-F9</f>
        <v>1891.1295564208849</v>
      </c>
      <c r="H9" s="125">
        <f>IF(F9&lt;0.00000001,"",E9/F9)</f>
        <v>1.0482110282429942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14749.263660000001</v>
      </c>
      <c r="C11" s="29">
        <f>IF(ISERROR(VLOOKUP("Celkem:",'ZV Vykáz.-A'!A:H,5,0)),0,VLOOKUP("Celkem:",'ZV Vykáz.-A'!A:H,5,0)/1000)</f>
        <v>14661.211649999999</v>
      </c>
      <c r="D11" s="8"/>
      <c r="E11" s="117">
        <f>IF(ISERROR(VLOOKUP("Celkem:",'ZV Vykáz.-A'!A:H,8,0)),0,VLOOKUP("Celkem:",'ZV Vykáz.-A'!A:H,8,0)/1000)</f>
        <v>13664.235000000001</v>
      </c>
      <c r="F11" s="28">
        <f>C11</f>
        <v>14661.211649999999</v>
      </c>
      <c r="G11" s="116">
        <f>E11-F11</f>
        <v>-996.9766499999987</v>
      </c>
      <c r="H11" s="122">
        <f>IF(F11&lt;0.00000001,"",E11/F11)</f>
        <v>0.93199902751557384</v>
      </c>
      <c r="I11" s="116">
        <f>E11-B11</f>
        <v>-1085.0286599999999</v>
      </c>
      <c r="J11" s="122">
        <f>IF(B11&lt;0.00000001,"",E11/B11)</f>
        <v>0.9264350624538229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14749.263660000001</v>
      </c>
      <c r="C13" s="37">
        <f>SUM(C11:C12)</f>
        <v>14661.211649999999</v>
      </c>
      <c r="D13" s="8"/>
      <c r="E13" s="5">
        <f>SUM(E11:E12)</f>
        <v>13664.235000000001</v>
      </c>
      <c r="F13" s="36">
        <f>SUM(F11:F12)</f>
        <v>14661.211649999999</v>
      </c>
      <c r="G13" s="36">
        <f>E13-F13</f>
        <v>-996.9766499999987</v>
      </c>
      <c r="H13" s="126">
        <f>IF(F13&lt;0.00000001,"",E13/F13)</f>
        <v>0.93199902751557384</v>
      </c>
      <c r="I13" s="36">
        <f>SUM(I11:I12)</f>
        <v>-1085.0286599999999</v>
      </c>
      <c r="J13" s="126">
        <f>IF(B13&lt;0.00000001,"",E13/B13)</f>
        <v>0.9264350624538229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0.48881365231164253</v>
      </c>
      <c r="C15" s="39">
        <f>IF(C9=0,"",C13/C9)</f>
        <v>0.40809661918997048</v>
      </c>
      <c r="D15" s="8"/>
      <c r="E15" s="6">
        <f>IF(E9=0,"",E13/E9)</f>
        <v>0.33232400246946747</v>
      </c>
      <c r="F15" s="38">
        <f>IF(F9=0,"",F13/F9)</f>
        <v>0.37376185387975308</v>
      </c>
      <c r="G15" s="38">
        <f>IF(ISERROR(F15-E15),"",E15-F15)</f>
        <v>-4.1437851410285609E-2</v>
      </c>
      <c r="H15" s="127">
        <f>IF(ISERROR(F15-E15),"",IF(F15&lt;0.00000001,"",E15/F15))</f>
        <v>0.88913301081919127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8B3A7498-3DA3-4174-9EE0-F7848CAA807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0.36737216700419228</v>
      </c>
      <c r="C4" s="201">
        <f t="shared" ref="C4:M4" si="0">(C10+C8)/C6</f>
        <v>0.65881348912499726</v>
      </c>
      <c r="D4" s="201">
        <f t="shared" si="0"/>
        <v>0.47599920494848846</v>
      </c>
      <c r="E4" s="201">
        <f t="shared" si="0"/>
        <v>0.3605169284775106</v>
      </c>
      <c r="F4" s="201">
        <f t="shared" si="0"/>
        <v>0.42645200857129201</v>
      </c>
      <c r="G4" s="201">
        <f t="shared" si="0"/>
        <v>0.36422637943910052</v>
      </c>
      <c r="H4" s="201">
        <f t="shared" si="0"/>
        <v>0.32310983941082583</v>
      </c>
      <c r="I4" s="201">
        <f t="shared" si="0"/>
        <v>0.34312626908072297</v>
      </c>
      <c r="J4" s="201">
        <f t="shared" si="0"/>
        <v>0.39189187600744663</v>
      </c>
      <c r="K4" s="201">
        <f t="shared" si="0"/>
        <v>0.38165605900409522</v>
      </c>
      <c r="L4" s="201">
        <f t="shared" si="0"/>
        <v>0.33232400149663893</v>
      </c>
      <c r="M4" s="201">
        <f t="shared" si="0"/>
        <v>0.33232400149663893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3159.5316800000101</v>
      </c>
      <c r="C5" s="201">
        <f>IF(ISERROR(VLOOKUP($A5,'Man Tab'!$A:$Q,COLUMN()+2,0)),0,VLOOKUP($A5,'Man Tab'!$A:$Q,COLUMN()+2,0))</f>
        <v>542.95221000000095</v>
      </c>
      <c r="D5" s="201">
        <f>IF(ISERROR(VLOOKUP($A5,'Man Tab'!$A:$Q,COLUMN()+2,0)),0,VLOOKUP($A5,'Man Tab'!$A:$Q,COLUMN()+2,0))</f>
        <v>4393.8468599999896</v>
      </c>
      <c r="E5" s="201">
        <f>IF(ISERROR(VLOOKUP($A5,'Man Tab'!$A:$Q,COLUMN()+2,0)),0,VLOOKUP($A5,'Man Tab'!$A:$Q,COLUMN()+2,0))</f>
        <v>5926.0315599999703</v>
      </c>
      <c r="F5" s="201">
        <f>IF(ISERROR(VLOOKUP($A5,'Man Tab'!$A:$Q,COLUMN()+2,0)),0,VLOOKUP($A5,'Man Tab'!$A:$Q,COLUMN()+2,0))</f>
        <v>1175.69794</v>
      </c>
      <c r="G5" s="201">
        <f>IF(ISERROR(VLOOKUP($A5,'Man Tab'!$A:$Q,COLUMN()+2,0)),0,VLOOKUP($A5,'Man Tab'!$A:$Q,COLUMN()+2,0))</f>
        <v>5884.4690599999803</v>
      </c>
      <c r="H5" s="201">
        <f>IF(ISERROR(VLOOKUP($A5,'Man Tab'!$A:$Q,COLUMN()+2,0)),0,VLOOKUP($A5,'Man Tab'!$A:$Q,COLUMN()+2,0))</f>
        <v>6091.8540700000003</v>
      </c>
      <c r="I5" s="201">
        <f>IF(ISERROR(VLOOKUP($A5,'Man Tab'!$A:$Q,COLUMN()+2,0)),0,VLOOKUP($A5,'Man Tab'!$A:$Q,COLUMN()+2,0))</f>
        <v>1695.3424399999999</v>
      </c>
      <c r="J5" s="201">
        <f>IF(ISERROR(VLOOKUP($A5,'Man Tab'!$A:$Q,COLUMN()+2,0)),0,VLOOKUP($A5,'Man Tab'!$A:$Q,COLUMN()+2,0))</f>
        <v>-352.96309999999801</v>
      </c>
      <c r="K5" s="201">
        <f>IF(ISERROR(VLOOKUP($A5,'Man Tab'!$A:$Q,COLUMN()+2,0)),0,VLOOKUP($A5,'Man Tab'!$A:$Q,COLUMN()+2,0))</f>
        <v>4535.9304899999997</v>
      </c>
      <c r="L5" s="201">
        <f>IF(ISERROR(VLOOKUP($A5,'Man Tab'!$A:$Q,COLUMN()+2,0)),0,VLOOKUP($A5,'Man Tab'!$A:$Q,COLUMN()+2,0))</f>
        <v>8064.5143900000003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3159.5316800000101</v>
      </c>
      <c r="C6" s="203">
        <f t="shared" ref="C6:M6" si="1">C5+B6</f>
        <v>3702.4838900000109</v>
      </c>
      <c r="D6" s="203">
        <f t="shared" si="1"/>
        <v>8096.330750000001</v>
      </c>
      <c r="E6" s="203">
        <f t="shared" si="1"/>
        <v>14022.362309999971</v>
      </c>
      <c r="F6" s="203">
        <f t="shared" si="1"/>
        <v>15198.060249999971</v>
      </c>
      <c r="G6" s="203">
        <f t="shared" si="1"/>
        <v>21082.529309999951</v>
      </c>
      <c r="H6" s="203">
        <f t="shared" si="1"/>
        <v>27174.383379999952</v>
      </c>
      <c r="I6" s="203">
        <f t="shared" si="1"/>
        <v>28869.725819999952</v>
      </c>
      <c r="J6" s="203">
        <f t="shared" si="1"/>
        <v>28516.762719999955</v>
      </c>
      <c r="K6" s="203">
        <f t="shared" si="1"/>
        <v>33052.693209999954</v>
      </c>
      <c r="L6" s="203">
        <f t="shared" si="1"/>
        <v>41117.207599999951</v>
      </c>
      <c r="M6" s="203">
        <f t="shared" si="1"/>
        <v>41117.207599999951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1160724</v>
      </c>
      <c r="C9" s="202">
        <v>1278522.33</v>
      </c>
      <c r="D9" s="202">
        <v>1414600.67</v>
      </c>
      <c r="E9" s="202">
        <v>1201451.9900000002</v>
      </c>
      <c r="F9" s="202">
        <v>1425944.33</v>
      </c>
      <c r="G9" s="202">
        <v>1197570</v>
      </c>
      <c r="H9" s="202">
        <v>1101497.33</v>
      </c>
      <c r="I9" s="202">
        <v>1125650.6600000001</v>
      </c>
      <c r="J9" s="202">
        <v>1269526.33</v>
      </c>
      <c r="K9" s="202">
        <v>1439272.9899999998</v>
      </c>
      <c r="L9" s="202">
        <v>1049474.33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1160.7239999999999</v>
      </c>
      <c r="C10" s="203">
        <f t="shared" ref="C10:M10" si="3">C9/1000+B10</f>
        <v>2439.2463299999999</v>
      </c>
      <c r="D10" s="203">
        <f t="shared" si="3"/>
        <v>3853.8469999999998</v>
      </c>
      <c r="E10" s="203">
        <f t="shared" si="3"/>
        <v>5055.2989900000002</v>
      </c>
      <c r="F10" s="203">
        <f t="shared" si="3"/>
        <v>6481.2433200000005</v>
      </c>
      <c r="G10" s="203">
        <f t="shared" si="3"/>
        <v>7678.8133200000002</v>
      </c>
      <c r="H10" s="203">
        <f t="shared" si="3"/>
        <v>8780.3106499999994</v>
      </c>
      <c r="I10" s="203">
        <f t="shared" si="3"/>
        <v>9905.9613099999988</v>
      </c>
      <c r="J10" s="203">
        <f t="shared" si="3"/>
        <v>11175.487639999999</v>
      </c>
      <c r="K10" s="203">
        <f t="shared" si="3"/>
        <v>12614.760629999999</v>
      </c>
      <c r="L10" s="203">
        <f t="shared" si="3"/>
        <v>13664.234959999998</v>
      </c>
      <c r="M10" s="203">
        <f t="shared" si="3"/>
        <v>13664.234959999998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0.37376185387975308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0.37376185387975308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863C288B-356A-4C10-81E8-343E15547A1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120</v>
      </c>
      <c r="C7" s="52">
        <v>10</v>
      </c>
      <c r="D7" s="52">
        <v>5.7072399999999996</v>
      </c>
      <c r="E7" s="52">
        <v>4.9549700000000003</v>
      </c>
      <c r="F7" s="52">
        <v>10.41422</v>
      </c>
      <c r="G7" s="52">
        <v>8.1676099999989997</v>
      </c>
      <c r="H7" s="52">
        <v>-1.5718700000000001</v>
      </c>
      <c r="I7" s="52">
        <v>2.7816799999990001</v>
      </c>
      <c r="J7" s="52">
        <v>4.6369999999999996</v>
      </c>
      <c r="K7" s="52">
        <v>3.3064900000000002</v>
      </c>
      <c r="L7" s="52">
        <v>2.2861699999990002</v>
      </c>
      <c r="M7" s="52">
        <v>14.274559999999999</v>
      </c>
      <c r="N7" s="52">
        <v>16.21134</v>
      </c>
      <c r="O7" s="52">
        <v>0</v>
      </c>
      <c r="P7" s="53">
        <v>71.169409999999999</v>
      </c>
      <c r="Q7" s="95">
        <v>0.64699463636300003</v>
      </c>
    </row>
    <row r="8" spans="1:17" ht="14.45" customHeight="1" x14ac:dyDescent="0.2">
      <c r="A8" s="15" t="s">
        <v>36</v>
      </c>
      <c r="B8" s="51">
        <v>2010.96580064969</v>
      </c>
      <c r="C8" s="52">
        <v>167.580483387475</v>
      </c>
      <c r="D8" s="52">
        <v>123.752</v>
      </c>
      <c r="E8" s="52">
        <v>149.48400000000001</v>
      </c>
      <c r="F8" s="52">
        <v>135.20699999999999</v>
      </c>
      <c r="G8" s="52">
        <v>144.32799999999901</v>
      </c>
      <c r="H8" s="52">
        <v>165.00800000000001</v>
      </c>
      <c r="I8" s="52">
        <v>142.70499999999899</v>
      </c>
      <c r="J8" s="52">
        <v>178.154</v>
      </c>
      <c r="K8" s="52">
        <v>107.696</v>
      </c>
      <c r="L8" s="52">
        <v>150.57499999999899</v>
      </c>
      <c r="M8" s="52">
        <v>143.93960999999999</v>
      </c>
      <c r="N8" s="52">
        <v>150.446</v>
      </c>
      <c r="O8" s="52">
        <v>0</v>
      </c>
      <c r="P8" s="53">
        <v>1591.2946099999999</v>
      </c>
      <c r="Q8" s="95">
        <v>0.86324578757199999</v>
      </c>
    </row>
    <row r="9" spans="1:17" ht="14.45" customHeight="1" x14ac:dyDescent="0.2">
      <c r="A9" s="15" t="s">
        <v>37</v>
      </c>
      <c r="B9" s="51">
        <v>41710.010281726798</v>
      </c>
      <c r="C9" s="52">
        <v>3475.8341901438998</v>
      </c>
      <c r="D9" s="52">
        <v>2972.2238900000102</v>
      </c>
      <c r="E9" s="52">
        <v>3388.6838700000098</v>
      </c>
      <c r="F9" s="52">
        <v>3423.2143799999899</v>
      </c>
      <c r="G9" s="52">
        <v>3381.5432099999898</v>
      </c>
      <c r="H9" s="52">
        <v>3548.4488200000001</v>
      </c>
      <c r="I9" s="52">
        <v>3582.16616999999</v>
      </c>
      <c r="J9" s="52">
        <v>3072.9047700000001</v>
      </c>
      <c r="K9" s="52">
        <v>3245.8697200000101</v>
      </c>
      <c r="L9" s="52">
        <v>3535.4519099999802</v>
      </c>
      <c r="M9" s="52">
        <v>3115.7768500000002</v>
      </c>
      <c r="N9" s="52">
        <v>4197.1018400000003</v>
      </c>
      <c r="O9" s="52">
        <v>0</v>
      </c>
      <c r="P9" s="53">
        <v>37463.385430000002</v>
      </c>
      <c r="Q9" s="95">
        <v>0.97984027013499997</v>
      </c>
    </row>
    <row r="10" spans="1:17" ht="14.45" customHeight="1" x14ac:dyDescent="0.2">
      <c r="A10" s="15" t="s">
        <v>38</v>
      </c>
      <c r="B10" s="51">
        <v>1933</v>
      </c>
      <c r="C10" s="52">
        <v>161.083333333333</v>
      </c>
      <c r="D10" s="52">
        <v>155.78752</v>
      </c>
      <c r="E10" s="52">
        <v>135.28646000000001</v>
      </c>
      <c r="F10" s="52">
        <v>146.72021000000001</v>
      </c>
      <c r="G10" s="52">
        <v>137.62654999999901</v>
      </c>
      <c r="H10" s="52">
        <v>151.11194</v>
      </c>
      <c r="I10" s="52">
        <v>144.69243999999901</v>
      </c>
      <c r="J10" s="52">
        <v>126.44741</v>
      </c>
      <c r="K10" s="52">
        <v>135.61141000000001</v>
      </c>
      <c r="L10" s="52">
        <v>134.83203999999901</v>
      </c>
      <c r="M10" s="52">
        <v>155.64232000000001</v>
      </c>
      <c r="N10" s="52">
        <v>147.12455</v>
      </c>
      <c r="O10" s="52">
        <v>0</v>
      </c>
      <c r="P10" s="53">
        <v>1570.88285</v>
      </c>
      <c r="Q10" s="95">
        <v>0.88654442928999999</v>
      </c>
    </row>
    <row r="11" spans="1:17" ht="14.45" customHeight="1" x14ac:dyDescent="0.2">
      <c r="A11" s="15" t="s">
        <v>39</v>
      </c>
      <c r="B11" s="51">
        <v>783.50452240227003</v>
      </c>
      <c r="C11" s="52">
        <v>65.292043533522005</v>
      </c>
      <c r="D11" s="52">
        <v>32.803699999999999</v>
      </c>
      <c r="E11" s="52">
        <v>50.12941</v>
      </c>
      <c r="F11" s="52">
        <v>54.277479999999002</v>
      </c>
      <c r="G11" s="52">
        <v>48.304119999999003</v>
      </c>
      <c r="H11" s="52">
        <v>51.019039999999997</v>
      </c>
      <c r="I11" s="52">
        <v>169.77409999999901</v>
      </c>
      <c r="J11" s="52">
        <v>70.041309999999996</v>
      </c>
      <c r="K11" s="52">
        <v>80.157700000000006</v>
      </c>
      <c r="L11" s="52">
        <v>55.708819999999001</v>
      </c>
      <c r="M11" s="52">
        <v>82.865880000000004</v>
      </c>
      <c r="N11" s="52">
        <v>106.31641999999999</v>
      </c>
      <c r="O11" s="52">
        <v>0</v>
      </c>
      <c r="P11" s="53">
        <v>801.39797999999905</v>
      </c>
      <c r="Q11" s="95">
        <v>1.115822968242</v>
      </c>
    </row>
    <row r="12" spans="1:17" ht="14.45" customHeight="1" x14ac:dyDescent="0.2">
      <c r="A12" s="15" t="s">
        <v>40</v>
      </c>
      <c r="B12" s="51">
        <v>634.30879300446702</v>
      </c>
      <c r="C12" s="52">
        <v>52.859066083705002</v>
      </c>
      <c r="D12" s="52">
        <v>64.461659999999995</v>
      </c>
      <c r="E12" s="52">
        <v>64.033000000000001</v>
      </c>
      <c r="F12" s="52">
        <v>66.920889999999005</v>
      </c>
      <c r="G12" s="52">
        <v>65.224189999998998</v>
      </c>
      <c r="H12" s="52">
        <v>67.127859999999998</v>
      </c>
      <c r="I12" s="52">
        <v>0.71839999999899995</v>
      </c>
      <c r="J12" s="52">
        <v>94.445650000000001</v>
      </c>
      <c r="K12" s="52">
        <v>41.534500000000001</v>
      </c>
      <c r="L12" s="52">
        <v>42.805149999999003</v>
      </c>
      <c r="M12" s="52">
        <v>64.4636</v>
      </c>
      <c r="N12" s="52">
        <v>65.442769999999996</v>
      </c>
      <c r="O12" s="52">
        <v>0</v>
      </c>
      <c r="P12" s="53">
        <v>637.17767000000003</v>
      </c>
      <c r="Q12" s="95">
        <v>1.095843097862</v>
      </c>
    </row>
    <row r="13" spans="1:17" ht="14.45" customHeight="1" x14ac:dyDescent="0.2">
      <c r="A13" s="15" t="s">
        <v>41</v>
      </c>
      <c r="B13" s="51">
        <v>125</v>
      </c>
      <c r="C13" s="52">
        <v>10.416666666666</v>
      </c>
      <c r="D13" s="52">
        <v>3.2560699999999998</v>
      </c>
      <c r="E13" s="52">
        <v>8.7381499999999992</v>
      </c>
      <c r="F13" s="52">
        <v>9.1923399999989996</v>
      </c>
      <c r="G13" s="52">
        <v>8.1270599999990001</v>
      </c>
      <c r="H13" s="52">
        <v>3.30722</v>
      </c>
      <c r="I13" s="52">
        <v>23.798929999999</v>
      </c>
      <c r="J13" s="52">
        <v>9.3491599999999995</v>
      </c>
      <c r="K13" s="52">
        <v>17.378979999999999</v>
      </c>
      <c r="L13" s="52">
        <v>10.876110000000001</v>
      </c>
      <c r="M13" s="52">
        <v>17.599679999999999</v>
      </c>
      <c r="N13" s="52">
        <v>17.7746</v>
      </c>
      <c r="O13" s="52">
        <v>0</v>
      </c>
      <c r="P13" s="53">
        <v>129.39830000000001</v>
      </c>
      <c r="Q13" s="95">
        <v>1.129294254545</v>
      </c>
    </row>
    <row r="14" spans="1:17" ht="14.45" customHeight="1" x14ac:dyDescent="0.2">
      <c r="A14" s="15" t="s">
        <v>42</v>
      </c>
      <c r="B14" s="51">
        <v>1611.73952649596</v>
      </c>
      <c r="C14" s="52">
        <v>134.31162720799699</v>
      </c>
      <c r="D14" s="52">
        <v>176.68100000000001</v>
      </c>
      <c r="E14" s="52">
        <v>142.91300000000001</v>
      </c>
      <c r="F14" s="52">
        <v>143.45699999999999</v>
      </c>
      <c r="G14" s="52">
        <v>129.266999999999</v>
      </c>
      <c r="H14" s="52">
        <v>125.86</v>
      </c>
      <c r="I14" s="52">
        <v>126.345</v>
      </c>
      <c r="J14" s="52">
        <v>122.235</v>
      </c>
      <c r="K14" s="52">
        <v>122.75</v>
      </c>
      <c r="L14" s="52">
        <v>119.66999999999901</v>
      </c>
      <c r="M14" s="52">
        <v>140.072</v>
      </c>
      <c r="N14" s="52">
        <v>143.34</v>
      </c>
      <c r="O14" s="52">
        <v>0</v>
      </c>
      <c r="P14" s="53">
        <v>1492.59</v>
      </c>
      <c r="Q14" s="95">
        <v>1.0102624978979999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-110200</v>
      </c>
      <c r="C16" s="52">
        <v>-9183.3333333333303</v>
      </c>
      <c r="D16" s="52">
        <v>-9651.4880000000194</v>
      </c>
      <c r="E16" s="52">
        <v>-9226.5810000000201</v>
      </c>
      <c r="F16" s="52">
        <v>-10152.857</v>
      </c>
      <c r="G16" s="52">
        <v>-8834.8719999999594</v>
      </c>
      <c r="H16" s="52">
        <v>-9005.9060000000009</v>
      </c>
      <c r="I16" s="52">
        <v>-8971.2229999999709</v>
      </c>
      <c r="J16" s="52">
        <v>-7738.366</v>
      </c>
      <c r="K16" s="52">
        <v>-7879.7170000000096</v>
      </c>
      <c r="L16" s="52">
        <v>-9542.0219999999608</v>
      </c>
      <c r="M16" s="52">
        <v>-10675.171</v>
      </c>
      <c r="N16" s="52">
        <v>-9545.3680000000004</v>
      </c>
      <c r="O16" s="52">
        <v>0</v>
      </c>
      <c r="P16" s="53">
        <v>-101223.571</v>
      </c>
      <c r="Q16" s="95">
        <v>1.002048219765</v>
      </c>
    </row>
    <row r="17" spans="1:17" ht="14.45" customHeight="1" x14ac:dyDescent="0.2">
      <c r="A17" s="15" t="s">
        <v>45</v>
      </c>
      <c r="B17" s="51">
        <v>1910.2175376739101</v>
      </c>
      <c r="C17" s="52">
        <v>159.184794806159</v>
      </c>
      <c r="D17" s="52">
        <v>49.186579999999999</v>
      </c>
      <c r="E17" s="52">
        <v>17.764589999999998</v>
      </c>
      <c r="F17" s="52">
        <v>547.442129999999</v>
      </c>
      <c r="G17" s="52">
        <v>58.606679999999002</v>
      </c>
      <c r="H17" s="52">
        <v>17.463889999999999</v>
      </c>
      <c r="I17" s="52">
        <v>57.511749999998997</v>
      </c>
      <c r="J17" s="52">
        <v>20.695029999999999</v>
      </c>
      <c r="K17" s="52">
        <v>41.669719999999998</v>
      </c>
      <c r="L17" s="52">
        <v>56.207979999998997</v>
      </c>
      <c r="M17" s="52">
        <v>30.125319999999999</v>
      </c>
      <c r="N17" s="52">
        <v>37.007689999999997</v>
      </c>
      <c r="O17" s="52">
        <v>0</v>
      </c>
      <c r="P17" s="53">
        <v>933.68135999999799</v>
      </c>
      <c r="Q17" s="95">
        <v>0.53321753336800004</v>
      </c>
    </row>
    <row r="18" spans="1:17" ht="14.45" customHeight="1" x14ac:dyDescent="0.2">
      <c r="A18" s="15" t="s">
        <v>46</v>
      </c>
      <c r="B18" s="51">
        <v>670</v>
      </c>
      <c r="C18" s="52">
        <v>55.833333333333002</v>
      </c>
      <c r="D18" s="52">
        <v>54.381999999999998</v>
      </c>
      <c r="E18" s="52">
        <v>39.759</v>
      </c>
      <c r="F18" s="52">
        <v>60.208999999999001</v>
      </c>
      <c r="G18" s="52">
        <v>71.305999999999003</v>
      </c>
      <c r="H18" s="52">
        <v>66.478999999999999</v>
      </c>
      <c r="I18" s="52">
        <v>54.834999999998999</v>
      </c>
      <c r="J18" s="52">
        <v>82.649000000000001</v>
      </c>
      <c r="K18" s="52">
        <v>55.554000000000002</v>
      </c>
      <c r="L18" s="52">
        <v>15.326999999999</v>
      </c>
      <c r="M18" s="52">
        <v>69.382999999999996</v>
      </c>
      <c r="N18" s="52">
        <v>61.405000000000001</v>
      </c>
      <c r="O18" s="52">
        <v>0</v>
      </c>
      <c r="P18" s="53">
        <v>631.28800000000001</v>
      </c>
      <c r="Q18" s="95">
        <v>1.027877340569</v>
      </c>
    </row>
    <row r="19" spans="1:17" ht="14.45" customHeight="1" x14ac:dyDescent="0.2">
      <c r="A19" s="15" t="s">
        <v>47</v>
      </c>
      <c r="B19" s="51">
        <v>1445.16985402308</v>
      </c>
      <c r="C19" s="52">
        <v>120.43082116859</v>
      </c>
      <c r="D19" s="52">
        <v>148.13881000000001</v>
      </c>
      <c r="E19" s="52">
        <v>272.15618000000097</v>
      </c>
      <c r="F19" s="52">
        <v>170.76168999999999</v>
      </c>
      <c r="G19" s="52">
        <v>149.95087999999899</v>
      </c>
      <c r="H19" s="52">
        <v>75.676469999999995</v>
      </c>
      <c r="I19" s="52">
        <v>227.25663999999901</v>
      </c>
      <c r="J19" s="52">
        <v>73.263649999999998</v>
      </c>
      <c r="K19" s="52">
        <v>139.51758000000001</v>
      </c>
      <c r="L19" s="52">
        <v>90.982329999998996</v>
      </c>
      <c r="M19" s="52">
        <v>235.81666000000001</v>
      </c>
      <c r="N19" s="52">
        <v>161.03138999999999</v>
      </c>
      <c r="O19" s="52">
        <v>0</v>
      </c>
      <c r="P19" s="53">
        <v>1744.5522800000001</v>
      </c>
      <c r="Q19" s="95">
        <v>1.3169026024999999</v>
      </c>
    </row>
    <row r="20" spans="1:17" ht="14.45" customHeight="1" x14ac:dyDescent="0.2">
      <c r="A20" s="15" t="s">
        <v>48</v>
      </c>
      <c r="B20" s="51">
        <v>48279.848778</v>
      </c>
      <c r="C20" s="52">
        <v>4023.3207315</v>
      </c>
      <c r="D20" s="52">
        <v>3874.5940800000099</v>
      </c>
      <c r="E20" s="52">
        <v>3745.3047800000099</v>
      </c>
      <c r="F20" s="52">
        <v>3976.6774999999898</v>
      </c>
      <c r="G20" s="52">
        <v>4075.0343499999799</v>
      </c>
      <c r="H20" s="52">
        <v>4083.11339</v>
      </c>
      <c r="I20" s="52">
        <v>4177.7962299999799</v>
      </c>
      <c r="J20" s="52">
        <v>5254.5167700000002</v>
      </c>
      <c r="K20" s="52">
        <v>3984.46162000001</v>
      </c>
      <c r="L20" s="52">
        <v>3992.9319499999801</v>
      </c>
      <c r="M20" s="52">
        <v>3895.8069099999998</v>
      </c>
      <c r="N20" s="52">
        <v>5030.8685100000002</v>
      </c>
      <c r="O20" s="52">
        <v>0</v>
      </c>
      <c r="P20" s="53">
        <v>46091.106090000001</v>
      </c>
      <c r="Q20" s="95">
        <v>1.0414532753570001</v>
      </c>
    </row>
    <row r="21" spans="1:17" ht="14.45" customHeight="1" x14ac:dyDescent="0.2">
      <c r="A21" s="16" t="s">
        <v>49</v>
      </c>
      <c r="B21" s="51">
        <v>2777.99999999996</v>
      </c>
      <c r="C21" s="52">
        <v>231.49999999999699</v>
      </c>
      <c r="D21" s="52">
        <v>230.42634000000101</v>
      </c>
      <c r="E21" s="52">
        <v>230.41935000000001</v>
      </c>
      <c r="F21" s="52">
        <v>230.41924999999901</v>
      </c>
      <c r="G21" s="52">
        <v>230.41923999999901</v>
      </c>
      <c r="H21" s="52">
        <v>230.41928999999999</v>
      </c>
      <c r="I21" s="52">
        <v>230.41628999999901</v>
      </c>
      <c r="J21" s="52">
        <v>230.41629</v>
      </c>
      <c r="K21" s="52">
        <v>230.04136</v>
      </c>
      <c r="L21" s="52">
        <v>230.040359999999</v>
      </c>
      <c r="M21" s="52">
        <v>230.03935999999999</v>
      </c>
      <c r="N21" s="52">
        <v>230.03099</v>
      </c>
      <c r="O21" s="52">
        <v>0</v>
      </c>
      <c r="P21" s="53">
        <v>2533.0881199999999</v>
      </c>
      <c r="Q21" s="95">
        <v>0.99473321028799999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83.977149999999995</v>
      </c>
      <c r="F22" s="52">
        <v>58.611999999999</v>
      </c>
      <c r="G22" s="52">
        <v>3.204999999999</v>
      </c>
      <c r="H22" s="52">
        <v>0</v>
      </c>
      <c r="I22" s="52">
        <v>4.9113199999989998</v>
      </c>
      <c r="J22" s="52">
        <v>6.3646000000000003</v>
      </c>
      <c r="K22" s="52">
        <v>0</v>
      </c>
      <c r="L22" s="52">
        <v>43.196999999999001</v>
      </c>
      <c r="M22" s="52">
        <v>18.339970000000001</v>
      </c>
      <c r="N22" s="52">
        <v>192.12732</v>
      </c>
      <c r="O22" s="52">
        <v>0</v>
      </c>
      <c r="P22" s="53">
        <v>410.73435999999998</v>
      </c>
      <c r="Q22" s="95" t="s">
        <v>271</v>
      </c>
    </row>
    <row r="23" spans="1:17" ht="14.45" customHeight="1" x14ac:dyDescent="0.2">
      <c r="A23" s="16" t="s">
        <v>51</v>
      </c>
      <c r="B23" s="51">
        <v>48500</v>
      </c>
      <c r="C23" s="52">
        <v>4041.6666666666702</v>
      </c>
      <c r="D23" s="52">
        <v>4887.4230000000098</v>
      </c>
      <c r="E23" s="52">
        <v>1418.6130000000001</v>
      </c>
      <c r="F23" s="52">
        <v>5464.4350199999899</v>
      </c>
      <c r="G23" s="52">
        <v>6205.5062699999698</v>
      </c>
      <c r="H23" s="52">
        <v>1561.559</v>
      </c>
      <c r="I23" s="52">
        <v>5890.4082399999797</v>
      </c>
      <c r="J23" s="52">
        <v>4422.1984000000002</v>
      </c>
      <c r="K23" s="52">
        <v>1342.6305600000001</v>
      </c>
      <c r="L23" s="52">
        <v>691.67799999999704</v>
      </c>
      <c r="M23" s="52">
        <v>6956.5622700000004</v>
      </c>
      <c r="N23" s="52">
        <v>7029.1002200000003</v>
      </c>
      <c r="O23" s="52">
        <v>0</v>
      </c>
      <c r="P23" s="53">
        <v>45870.113980000002</v>
      </c>
      <c r="Q23" s="95">
        <v>1.0317551410679999</v>
      </c>
    </row>
    <row r="24" spans="1:17" ht="14.45" customHeight="1" x14ac:dyDescent="0.2">
      <c r="A24" s="16" t="s">
        <v>52</v>
      </c>
      <c r="B24" s="51">
        <v>480.322707595427</v>
      </c>
      <c r="C24" s="52">
        <v>40.026892299619</v>
      </c>
      <c r="D24" s="52">
        <v>32.195789999997999</v>
      </c>
      <c r="E24" s="52">
        <v>17.316299999999</v>
      </c>
      <c r="F24" s="52">
        <v>48.743749999997</v>
      </c>
      <c r="G24" s="52">
        <v>44.287399999999003</v>
      </c>
      <c r="H24" s="52">
        <v>36.581889999993997</v>
      </c>
      <c r="I24" s="52">
        <v>19.574870000002001</v>
      </c>
      <c r="J24" s="52">
        <v>61.902029999999002</v>
      </c>
      <c r="K24" s="52">
        <v>26.879799999999001</v>
      </c>
      <c r="L24" s="52">
        <v>16.489080000000001</v>
      </c>
      <c r="M24" s="52">
        <v>40.393499999999001</v>
      </c>
      <c r="N24" s="52">
        <v>24.553750000002999</v>
      </c>
      <c r="O24" s="52">
        <v>0</v>
      </c>
      <c r="P24" s="53">
        <v>368.91815999999397</v>
      </c>
      <c r="Q24" s="95"/>
    </row>
    <row r="25" spans="1:17" ht="14.45" customHeight="1" x14ac:dyDescent="0.2">
      <c r="A25" s="17" t="s">
        <v>53</v>
      </c>
      <c r="B25" s="54">
        <v>42792.087801571601</v>
      </c>
      <c r="C25" s="55">
        <v>3566.0073167976302</v>
      </c>
      <c r="D25" s="55">
        <v>3159.5316800000101</v>
      </c>
      <c r="E25" s="55">
        <v>542.95221000000095</v>
      </c>
      <c r="F25" s="55">
        <v>4393.8468599999896</v>
      </c>
      <c r="G25" s="55">
        <v>5926.0315599999703</v>
      </c>
      <c r="H25" s="55">
        <v>1175.69794</v>
      </c>
      <c r="I25" s="55">
        <v>5884.4690599999803</v>
      </c>
      <c r="J25" s="55">
        <v>6091.8540700000003</v>
      </c>
      <c r="K25" s="55">
        <v>1695.3424399999999</v>
      </c>
      <c r="L25" s="55">
        <v>-352.96309999999801</v>
      </c>
      <c r="M25" s="55">
        <v>4535.9304899999997</v>
      </c>
      <c r="N25" s="55">
        <v>8064.5143900000003</v>
      </c>
      <c r="O25" s="55">
        <v>0</v>
      </c>
      <c r="P25" s="56">
        <v>41117.207600000002</v>
      </c>
      <c r="Q25" s="96">
        <v>1.0482109630080001</v>
      </c>
    </row>
    <row r="26" spans="1:17" ht="14.45" customHeight="1" x14ac:dyDescent="0.2">
      <c r="A26" s="15" t="s">
        <v>54</v>
      </c>
      <c r="B26" s="51">
        <v>7712.2420346977597</v>
      </c>
      <c r="C26" s="52">
        <v>642.68683622481296</v>
      </c>
      <c r="D26" s="52">
        <v>621.85859000000096</v>
      </c>
      <c r="E26" s="52">
        <v>665.15611999999999</v>
      </c>
      <c r="F26" s="52">
        <v>594.09965000000102</v>
      </c>
      <c r="G26" s="52">
        <v>759.42853000000002</v>
      </c>
      <c r="H26" s="52">
        <v>598.10092999999995</v>
      </c>
      <c r="I26" s="52">
        <v>927.60424</v>
      </c>
      <c r="J26" s="52">
        <v>726.23</v>
      </c>
      <c r="K26" s="52">
        <v>550.79868999999997</v>
      </c>
      <c r="L26" s="52">
        <v>606.62260000000003</v>
      </c>
      <c r="M26" s="52">
        <v>680.37293999999997</v>
      </c>
      <c r="N26" s="52">
        <v>471.49322999999998</v>
      </c>
      <c r="O26" s="52">
        <v>0</v>
      </c>
      <c r="P26" s="53">
        <v>7201.7655199999999</v>
      </c>
      <c r="Q26" s="95">
        <v>1.018701363496</v>
      </c>
    </row>
    <row r="27" spans="1:17" ht="14.45" customHeight="1" x14ac:dyDescent="0.2">
      <c r="A27" s="18" t="s">
        <v>55</v>
      </c>
      <c r="B27" s="54">
        <v>50504.329836269302</v>
      </c>
      <c r="C27" s="55">
        <v>4208.6941530224403</v>
      </c>
      <c r="D27" s="55">
        <v>3781.3902700000099</v>
      </c>
      <c r="E27" s="55">
        <v>1208.10833</v>
      </c>
      <c r="F27" s="55">
        <v>4987.9465099999898</v>
      </c>
      <c r="G27" s="55">
        <v>6685.4600899999696</v>
      </c>
      <c r="H27" s="55">
        <v>1773.7988700000001</v>
      </c>
      <c r="I27" s="55">
        <v>6812.07329999998</v>
      </c>
      <c r="J27" s="55">
        <v>6818.0840699999999</v>
      </c>
      <c r="K27" s="55">
        <v>2246.14113</v>
      </c>
      <c r="L27" s="55">
        <v>253.659500000002</v>
      </c>
      <c r="M27" s="55">
        <v>5216.3034299999999</v>
      </c>
      <c r="N27" s="55">
        <v>8536.0076200000003</v>
      </c>
      <c r="O27" s="55">
        <v>0</v>
      </c>
      <c r="P27" s="56">
        <v>48318.973120000002</v>
      </c>
      <c r="Q27" s="96">
        <v>1.0437047122659999</v>
      </c>
    </row>
    <row r="28" spans="1:17" ht="14.45" customHeight="1" x14ac:dyDescent="0.2">
      <c r="A28" s="16" t="s">
        <v>56</v>
      </c>
      <c r="B28" s="51">
        <v>202.15569334320401</v>
      </c>
      <c r="C28" s="52">
        <v>16.8463077786</v>
      </c>
      <c r="D28" s="52">
        <v>0.45062000000000002</v>
      </c>
      <c r="E28" s="52">
        <v>40.320159999998999</v>
      </c>
      <c r="F28" s="52">
        <v>47.336399999999998</v>
      </c>
      <c r="G28" s="52">
        <v>15.64963</v>
      </c>
      <c r="H28" s="52">
        <v>7.3871000000000002</v>
      </c>
      <c r="I28" s="52">
        <v>7.3726200000000004</v>
      </c>
      <c r="J28" s="52">
        <v>28.313230000000001</v>
      </c>
      <c r="K28" s="52">
        <v>44.622720000000001</v>
      </c>
      <c r="L28" s="52">
        <v>3.1427200000000002</v>
      </c>
      <c r="M28" s="52">
        <v>28.218069999998999</v>
      </c>
      <c r="N28" s="52">
        <v>14.24122</v>
      </c>
      <c r="O28" s="52">
        <v>0</v>
      </c>
      <c r="P28" s="53">
        <v>237.05448999999999</v>
      </c>
      <c r="Q28" s="95">
        <v>1.2792362851870001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58900</v>
      </c>
      <c r="C30" s="52">
        <v>4908.3333333333303</v>
      </c>
      <c r="D30" s="52">
        <v>5667.6431500000099</v>
      </c>
      <c r="E30" s="52">
        <v>1290.087</v>
      </c>
      <c r="F30" s="52">
        <v>7513.0711700000002</v>
      </c>
      <c r="G30" s="52">
        <v>7109.55771</v>
      </c>
      <c r="H30" s="52">
        <v>2113.55035</v>
      </c>
      <c r="I30" s="52">
        <v>7479.7509899999995</v>
      </c>
      <c r="J30" s="52">
        <v>5409.3074999999999</v>
      </c>
      <c r="K30" s="52">
        <v>2042.1892</v>
      </c>
      <c r="L30" s="52">
        <v>746.47469999999998</v>
      </c>
      <c r="M30" s="52">
        <v>9165.89976999998</v>
      </c>
      <c r="N30" s="52">
        <v>9475.77297</v>
      </c>
      <c r="O30" s="52">
        <v>0</v>
      </c>
      <c r="P30" s="53">
        <v>58013.304510000002</v>
      </c>
      <c r="Q30" s="95">
        <v>1.074486269671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16.262</v>
      </c>
      <c r="G31" s="58">
        <v>0</v>
      </c>
      <c r="H31" s="58">
        <v>0</v>
      </c>
      <c r="I31" s="58">
        <v>0</v>
      </c>
      <c r="J31" s="58">
        <v>18.48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34.741999999999997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E3ECFD0-A446-4667-9E75-E178C0A669C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34230.5131807281</v>
      </c>
      <c r="C6" s="459">
        <v>43449.0903500001</v>
      </c>
      <c r="D6" s="460">
        <v>9218.57716927201</v>
      </c>
      <c r="E6" s="461">
        <v>1.269308763225</v>
      </c>
      <c r="F6" s="459">
        <v>42792.087801571601</v>
      </c>
      <c r="G6" s="460">
        <v>39226.080484773898</v>
      </c>
      <c r="H6" s="462">
        <v>8064.5143900000003</v>
      </c>
      <c r="I6" s="459">
        <v>41117.207600000002</v>
      </c>
      <c r="J6" s="460">
        <v>1891.1271152260199</v>
      </c>
      <c r="K6" s="463">
        <v>0.96086004942400005</v>
      </c>
    </row>
    <row r="7" spans="1:11" ht="14.45" customHeight="1" thickBot="1" x14ac:dyDescent="0.25">
      <c r="A7" s="478" t="s">
        <v>274</v>
      </c>
      <c r="B7" s="459">
        <v>-54627.173232281202</v>
      </c>
      <c r="C7" s="459">
        <v>-57999.434580000103</v>
      </c>
      <c r="D7" s="460">
        <v>-3372.2613477189202</v>
      </c>
      <c r="E7" s="461">
        <v>1.0617323055200001</v>
      </c>
      <c r="F7" s="459">
        <v>-61271.471075720903</v>
      </c>
      <c r="G7" s="460">
        <v>-56165.515152744098</v>
      </c>
      <c r="H7" s="462">
        <v>-4701.6104800000003</v>
      </c>
      <c r="I7" s="459">
        <v>-57445.898269999998</v>
      </c>
      <c r="J7" s="460">
        <v>-1280.38311725584</v>
      </c>
      <c r="K7" s="463">
        <v>0.93756355545900005</v>
      </c>
    </row>
    <row r="8" spans="1:11" ht="14.45" customHeight="1" thickBot="1" x14ac:dyDescent="0.25">
      <c r="A8" s="479" t="s">
        <v>275</v>
      </c>
      <c r="B8" s="459">
        <v>46916.376057357098</v>
      </c>
      <c r="C8" s="459">
        <v>47136.128420000103</v>
      </c>
      <c r="D8" s="460">
        <v>219.75236264301901</v>
      </c>
      <c r="E8" s="461">
        <v>1.0046839159600001</v>
      </c>
      <c r="F8" s="459">
        <v>47316.789397783199</v>
      </c>
      <c r="G8" s="460">
        <v>43373.723614634597</v>
      </c>
      <c r="H8" s="462">
        <v>4700.41752</v>
      </c>
      <c r="I8" s="459">
        <v>42285.082730000002</v>
      </c>
      <c r="J8" s="460">
        <v>-1088.6408846346201</v>
      </c>
      <c r="K8" s="463">
        <v>0.893659169782</v>
      </c>
    </row>
    <row r="9" spans="1:11" ht="14.45" customHeight="1" thickBot="1" x14ac:dyDescent="0.25">
      <c r="A9" s="480" t="s">
        <v>276</v>
      </c>
      <c r="B9" s="464">
        <v>0</v>
      </c>
      <c r="C9" s="464">
        <v>-1.9999999999998799E-5</v>
      </c>
      <c r="D9" s="465">
        <v>-1.9999999999998799E-5</v>
      </c>
      <c r="E9" s="466" t="s">
        <v>271</v>
      </c>
      <c r="F9" s="464">
        <v>0</v>
      </c>
      <c r="G9" s="465">
        <v>0</v>
      </c>
      <c r="H9" s="467">
        <v>0</v>
      </c>
      <c r="I9" s="464">
        <v>4.7999999900000002E-4</v>
      </c>
      <c r="J9" s="465">
        <v>4.7999999900000002E-4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-1.9999999999998799E-5</v>
      </c>
      <c r="D10" s="460">
        <v>-1.9999999999998799E-5</v>
      </c>
      <c r="E10" s="469" t="s">
        <v>271</v>
      </c>
      <c r="F10" s="459">
        <v>0</v>
      </c>
      <c r="G10" s="460">
        <v>0</v>
      </c>
      <c r="H10" s="462">
        <v>0</v>
      </c>
      <c r="I10" s="459">
        <v>4.7999999900000002E-4</v>
      </c>
      <c r="J10" s="460">
        <v>4.7999999900000002E-4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116.37074916806399</v>
      </c>
      <c r="C11" s="464">
        <v>129.40700000000001</v>
      </c>
      <c r="D11" s="465">
        <v>13.036250831936</v>
      </c>
      <c r="E11" s="471">
        <v>1.1120234330800001</v>
      </c>
      <c r="F11" s="464">
        <v>120</v>
      </c>
      <c r="G11" s="465">
        <v>110</v>
      </c>
      <c r="H11" s="467">
        <v>16.21134</v>
      </c>
      <c r="I11" s="464">
        <v>71.169409999999999</v>
      </c>
      <c r="J11" s="465">
        <v>-38.830590000000001</v>
      </c>
      <c r="K11" s="472">
        <v>0.59307841666600003</v>
      </c>
    </row>
    <row r="12" spans="1:11" ht="14.45" customHeight="1" thickBot="1" x14ac:dyDescent="0.25">
      <c r="A12" s="481" t="s">
        <v>279</v>
      </c>
      <c r="B12" s="459">
        <v>111.37074916806399</v>
      </c>
      <c r="C12" s="459">
        <v>90.651520000000005</v>
      </c>
      <c r="D12" s="460">
        <v>-20.719229168062999</v>
      </c>
      <c r="E12" s="461">
        <v>0.81396166118199997</v>
      </c>
      <c r="F12" s="459">
        <v>90</v>
      </c>
      <c r="G12" s="460">
        <v>82.5</v>
      </c>
      <c r="H12" s="462">
        <v>16.211210000000001</v>
      </c>
      <c r="I12" s="459">
        <v>61.897919999999999</v>
      </c>
      <c r="J12" s="460">
        <v>-20.602080000000001</v>
      </c>
      <c r="K12" s="463">
        <v>0.68775466666600005</v>
      </c>
    </row>
    <row r="13" spans="1:11" ht="14.45" customHeight="1" thickBot="1" x14ac:dyDescent="0.25">
      <c r="A13" s="481" t="s">
        <v>280</v>
      </c>
      <c r="B13" s="459">
        <v>5</v>
      </c>
      <c r="C13" s="459">
        <v>38.755479999999999</v>
      </c>
      <c r="D13" s="460">
        <v>33.755479999999999</v>
      </c>
      <c r="E13" s="461">
        <v>7.7510960000000004</v>
      </c>
      <c r="F13" s="459">
        <v>30</v>
      </c>
      <c r="G13" s="460">
        <v>27.5</v>
      </c>
      <c r="H13" s="462">
        <v>1.2999999999999999E-4</v>
      </c>
      <c r="I13" s="459">
        <v>9.2714899999989999</v>
      </c>
      <c r="J13" s="460">
        <v>-18.22851</v>
      </c>
      <c r="K13" s="463">
        <v>0.30904966666599998</v>
      </c>
    </row>
    <row r="14" spans="1:11" ht="14.45" customHeight="1" thickBot="1" x14ac:dyDescent="0.25">
      <c r="A14" s="480" t="s">
        <v>281</v>
      </c>
      <c r="B14" s="464">
        <v>1828.4288695959399</v>
      </c>
      <c r="C14" s="464">
        <v>1984.655</v>
      </c>
      <c r="D14" s="465">
        <v>156.226130404066</v>
      </c>
      <c r="E14" s="471">
        <v>1.085442826353</v>
      </c>
      <c r="F14" s="464">
        <v>2010.96580064969</v>
      </c>
      <c r="G14" s="465">
        <v>1843.38531726222</v>
      </c>
      <c r="H14" s="467">
        <v>150.446</v>
      </c>
      <c r="I14" s="464">
        <v>1591.2946099999999</v>
      </c>
      <c r="J14" s="465">
        <v>-252.090707262221</v>
      </c>
      <c r="K14" s="472">
        <v>0.79130863860800005</v>
      </c>
    </row>
    <row r="15" spans="1:11" ht="14.45" customHeight="1" thickBot="1" x14ac:dyDescent="0.25">
      <c r="A15" s="481" t="s">
        <v>282</v>
      </c>
      <c r="B15" s="459">
        <v>1420.92060735784</v>
      </c>
      <c r="C15" s="459">
        <v>1552.9459999999999</v>
      </c>
      <c r="D15" s="460">
        <v>132.02539264216699</v>
      </c>
      <c r="E15" s="461">
        <v>1.092915390176</v>
      </c>
      <c r="F15" s="459">
        <v>1563.98668009725</v>
      </c>
      <c r="G15" s="460">
        <v>1433.6544567558201</v>
      </c>
      <c r="H15" s="462">
        <v>113.268</v>
      </c>
      <c r="I15" s="459">
        <v>1251.5386100000001</v>
      </c>
      <c r="J15" s="460">
        <v>-182.11584675581599</v>
      </c>
      <c r="K15" s="463">
        <v>0.80022331770800004</v>
      </c>
    </row>
    <row r="16" spans="1:11" ht="14.45" customHeight="1" thickBot="1" x14ac:dyDescent="0.25">
      <c r="A16" s="481" t="s">
        <v>283</v>
      </c>
      <c r="B16" s="459">
        <v>407.50826223810299</v>
      </c>
      <c r="C16" s="459">
        <v>431.70900000000103</v>
      </c>
      <c r="D16" s="460">
        <v>24.200737761898001</v>
      </c>
      <c r="E16" s="461">
        <v>1.0593871094259999</v>
      </c>
      <c r="F16" s="459">
        <v>446.97912055244097</v>
      </c>
      <c r="G16" s="460">
        <v>409.73086050640399</v>
      </c>
      <c r="H16" s="462">
        <v>37.177999999999997</v>
      </c>
      <c r="I16" s="459">
        <v>339.75599999999997</v>
      </c>
      <c r="J16" s="460">
        <v>-69.974860506403999</v>
      </c>
      <c r="K16" s="463">
        <v>0.76011604206399996</v>
      </c>
    </row>
    <row r="17" spans="1:11" ht="14.45" customHeight="1" thickBot="1" x14ac:dyDescent="0.25">
      <c r="A17" s="480" t="s">
        <v>284</v>
      </c>
      <c r="B17" s="464">
        <v>41509.8067096136</v>
      </c>
      <c r="C17" s="464">
        <v>41296.856370000103</v>
      </c>
      <c r="D17" s="465">
        <v>-212.950339613555</v>
      </c>
      <c r="E17" s="471">
        <v>0.994869878795</v>
      </c>
      <c r="F17" s="464">
        <v>41710.010281726798</v>
      </c>
      <c r="G17" s="465">
        <v>38234.1760915829</v>
      </c>
      <c r="H17" s="467">
        <v>4197.1018400000003</v>
      </c>
      <c r="I17" s="464">
        <v>37463.385430000002</v>
      </c>
      <c r="J17" s="465">
        <v>-770.79066158289095</v>
      </c>
      <c r="K17" s="472">
        <v>0.89818691429099995</v>
      </c>
    </row>
    <row r="18" spans="1:11" ht="14.45" customHeight="1" thickBot="1" x14ac:dyDescent="0.25">
      <c r="A18" s="481" t="s">
        <v>285</v>
      </c>
      <c r="B18" s="459">
        <v>16265</v>
      </c>
      <c r="C18" s="459">
        <v>15941.85959</v>
      </c>
      <c r="D18" s="460">
        <v>-323.14040999996899</v>
      </c>
      <c r="E18" s="461">
        <v>0.980132775284</v>
      </c>
      <c r="F18" s="459">
        <v>15200</v>
      </c>
      <c r="G18" s="460">
        <v>13933.333333333299</v>
      </c>
      <c r="H18" s="462">
        <v>2028.6018300000001</v>
      </c>
      <c r="I18" s="459">
        <v>13910.7965</v>
      </c>
      <c r="J18" s="460">
        <v>-22.536833333345999</v>
      </c>
      <c r="K18" s="463">
        <v>0.91518398026299996</v>
      </c>
    </row>
    <row r="19" spans="1:11" ht="14.45" customHeight="1" thickBot="1" x14ac:dyDescent="0.25">
      <c r="A19" s="481" t="s">
        <v>286</v>
      </c>
      <c r="B19" s="459">
        <v>579.806709613615</v>
      </c>
      <c r="C19" s="459">
        <v>548.48099000000104</v>
      </c>
      <c r="D19" s="460">
        <v>-31.325719613613</v>
      </c>
      <c r="E19" s="461">
        <v>0.94597213330800001</v>
      </c>
      <c r="F19" s="459">
        <v>530</v>
      </c>
      <c r="G19" s="460">
        <v>485.83333333333297</v>
      </c>
      <c r="H19" s="462">
        <v>47.128729999999997</v>
      </c>
      <c r="I19" s="459">
        <v>433.83861000000002</v>
      </c>
      <c r="J19" s="460">
        <v>-51.994723333332999</v>
      </c>
      <c r="K19" s="463">
        <v>0.81856341509399999</v>
      </c>
    </row>
    <row r="20" spans="1:11" ht="14.45" customHeight="1" thickBot="1" x14ac:dyDescent="0.25">
      <c r="A20" s="481" t="s">
        <v>287</v>
      </c>
      <c r="B20" s="459">
        <v>270</v>
      </c>
      <c r="C20" s="459">
        <v>299.70657000000102</v>
      </c>
      <c r="D20" s="460">
        <v>29.706569999999999</v>
      </c>
      <c r="E20" s="461">
        <v>1.110024333333</v>
      </c>
      <c r="F20" s="459">
        <v>275</v>
      </c>
      <c r="G20" s="460">
        <v>252.083333333333</v>
      </c>
      <c r="H20" s="462">
        <v>23.501010000000001</v>
      </c>
      <c r="I20" s="459">
        <v>254.36238</v>
      </c>
      <c r="J20" s="460">
        <v>2.2790466666659999</v>
      </c>
      <c r="K20" s="463">
        <v>0.92495410908999998</v>
      </c>
    </row>
    <row r="21" spans="1:11" ht="14.45" customHeight="1" thickBot="1" x14ac:dyDescent="0.25">
      <c r="A21" s="481" t="s">
        <v>288</v>
      </c>
      <c r="B21" s="459">
        <v>460</v>
      </c>
      <c r="C21" s="459">
        <v>519.36869000000104</v>
      </c>
      <c r="D21" s="460">
        <v>59.368690000001003</v>
      </c>
      <c r="E21" s="461">
        <v>1.1290623695649999</v>
      </c>
      <c r="F21" s="459">
        <v>420</v>
      </c>
      <c r="G21" s="460">
        <v>385</v>
      </c>
      <c r="H21" s="462">
        <v>41.901249999999997</v>
      </c>
      <c r="I21" s="459">
        <v>337.54095999999998</v>
      </c>
      <c r="J21" s="460">
        <v>-47.459040000000002</v>
      </c>
      <c r="K21" s="463">
        <v>0.80366895238000002</v>
      </c>
    </row>
    <row r="22" spans="1:11" ht="14.45" customHeight="1" thickBot="1" x14ac:dyDescent="0.25">
      <c r="A22" s="481" t="s">
        <v>289</v>
      </c>
      <c r="B22" s="459">
        <v>23700</v>
      </c>
      <c r="C22" s="459">
        <v>23825.437529999999</v>
      </c>
      <c r="D22" s="460">
        <v>125.43753000003601</v>
      </c>
      <c r="E22" s="461">
        <v>1.0052927227840001</v>
      </c>
      <c r="F22" s="459">
        <v>25125.010281726802</v>
      </c>
      <c r="G22" s="460">
        <v>23031.259424916199</v>
      </c>
      <c r="H22" s="462">
        <v>2033.6745000000001</v>
      </c>
      <c r="I22" s="459">
        <v>22395.981619999999</v>
      </c>
      <c r="J22" s="460">
        <v>-635.27780491621502</v>
      </c>
      <c r="K22" s="463">
        <v>0.89138198826000004</v>
      </c>
    </row>
    <row r="23" spans="1:11" ht="14.45" customHeight="1" thickBot="1" x14ac:dyDescent="0.25">
      <c r="A23" s="481" t="s">
        <v>290</v>
      </c>
      <c r="B23" s="459">
        <v>55</v>
      </c>
      <c r="C23" s="459">
        <v>56.789000000000001</v>
      </c>
      <c r="D23" s="460">
        <v>1.7889999999999999</v>
      </c>
      <c r="E23" s="461">
        <v>1.0325272727270001</v>
      </c>
      <c r="F23" s="459">
        <v>60</v>
      </c>
      <c r="G23" s="460">
        <v>55</v>
      </c>
      <c r="H23" s="462">
        <v>4.351</v>
      </c>
      <c r="I23" s="459">
        <v>47.19</v>
      </c>
      <c r="J23" s="460">
        <v>-7.81</v>
      </c>
      <c r="K23" s="463">
        <v>0.78649999999999998</v>
      </c>
    </row>
    <row r="24" spans="1:11" ht="14.45" customHeight="1" thickBot="1" x14ac:dyDescent="0.25">
      <c r="A24" s="481" t="s">
        <v>291</v>
      </c>
      <c r="B24" s="459">
        <v>180</v>
      </c>
      <c r="C24" s="459">
        <v>105.214</v>
      </c>
      <c r="D24" s="460">
        <v>-74.785999999999007</v>
      </c>
      <c r="E24" s="461">
        <v>0.58452222222200001</v>
      </c>
      <c r="F24" s="459">
        <v>100</v>
      </c>
      <c r="G24" s="460">
        <v>91.666666666666003</v>
      </c>
      <c r="H24" s="462">
        <v>17.943519999999999</v>
      </c>
      <c r="I24" s="459">
        <v>83.675359999999998</v>
      </c>
      <c r="J24" s="460">
        <v>-7.9913066666660004</v>
      </c>
      <c r="K24" s="463">
        <v>0.83675359999999999</v>
      </c>
    </row>
    <row r="25" spans="1:11" ht="14.45" customHeight="1" thickBot="1" x14ac:dyDescent="0.25">
      <c r="A25" s="480" t="s">
        <v>292</v>
      </c>
      <c r="B25" s="464">
        <v>1902.1233357394001</v>
      </c>
      <c r="C25" s="464">
        <v>1936.97561</v>
      </c>
      <c r="D25" s="465">
        <v>34.852274260599003</v>
      </c>
      <c r="E25" s="471">
        <v>1.0183228256570001</v>
      </c>
      <c r="F25" s="464">
        <v>1933</v>
      </c>
      <c r="G25" s="465">
        <v>1771.9166666666699</v>
      </c>
      <c r="H25" s="467">
        <v>147.12455</v>
      </c>
      <c r="I25" s="464">
        <v>1570.88285</v>
      </c>
      <c r="J25" s="465">
        <v>-201.033816666668</v>
      </c>
      <c r="K25" s="472">
        <v>0.81266572684899996</v>
      </c>
    </row>
    <row r="26" spans="1:11" ht="14.45" customHeight="1" thickBot="1" x14ac:dyDescent="0.25">
      <c r="A26" s="481" t="s">
        <v>293</v>
      </c>
      <c r="B26" s="459">
        <v>1900</v>
      </c>
      <c r="C26" s="459">
        <v>1936.97561</v>
      </c>
      <c r="D26" s="460">
        <v>36.975610000003002</v>
      </c>
      <c r="E26" s="461">
        <v>1.019460847368</v>
      </c>
      <c r="F26" s="459">
        <v>1925</v>
      </c>
      <c r="G26" s="460">
        <v>1764.5833333333301</v>
      </c>
      <c r="H26" s="462">
        <v>147.12455</v>
      </c>
      <c r="I26" s="459">
        <v>1570.88285</v>
      </c>
      <c r="J26" s="460">
        <v>-193.700483333335</v>
      </c>
      <c r="K26" s="463">
        <v>0.81604303896099994</v>
      </c>
    </row>
    <row r="27" spans="1:11" ht="14.45" customHeight="1" thickBot="1" x14ac:dyDescent="0.25">
      <c r="A27" s="481" t="s">
        <v>294</v>
      </c>
      <c r="B27" s="459">
        <v>0</v>
      </c>
      <c r="C27" s="459">
        <v>0</v>
      </c>
      <c r="D27" s="460">
        <v>0</v>
      </c>
      <c r="E27" s="461">
        <v>1</v>
      </c>
      <c r="F27" s="459">
        <v>8</v>
      </c>
      <c r="G27" s="460">
        <v>7.333333333333</v>
      </c>
      <c r="H27" s="462">
        <v>0</v>
      </c>
      <c r="I27" s="459">
        <v>0</v>
      </c>
      <c r="J27" s="460">
        <v>-7.333333333333</v>
      </c>
      <c r="K27" s="463">
        <v>0</v>
      </c>
    </row>
    <row r="28" spans="1:11" ht="14.45" customHeight="1" thickBot="1" x14ac:dyDescent="0.25">
      <c r="A28" s="481" t="s">
        <v>295</v>
      </c>
      <c r="B28" s="459">
        <v>2.1233357394030001</v>
      </c>
      <c r="C28" s="459">
        <v>0</v>
      </c>
      <c r="D28" s="460">
        <v>-2.1233357394030001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11</v>
      </c>
    </row>
    <row r="29" spans="1:11" ht="14.45" customHeight="1" thickBot="1" x14ac:dyDescent="0.25">
      <c r="A29" s="480" t="s">
        <v>296</v>
      </c>
      <c r="B29" s="464">
        <v>813.38138167669501</v>
      </c>
      <c r="C29" s="464">
        <v>777.31716000000199</v>
      </c>
      <c r="D29" s="465">
        <v>-36.064221676693002</v>
      </c>
      <c r="E29" s="471">
        <v>0.95566136318100003</v>
      </c>
      <c r="F29" s="464">
        <v>783.50452240227003</v>
      </c>
      <c r="G29" s="465">
        <v>718.21247886874698</v>
      </c>
      <c r="H29" s="467">
        <v>106.31641999999999</v>
      </c>
      <c r="I29" s="464">
        <v>801.39797999999905</v>
      </c>
      <c r="J29" s="465">
        <v>83.185501131251996</v>
      </c>
      <c r="K29" s="472">
        <v>1.022837720888</v>
      </c>
    </row>
    <row r="30" spans="1:11" ht="14.45" customHeight="1" thickBot="1" x14ac:dyDescent="0.25">
      <c r="A30" s="481" t="s">
        <v>297</v>
      </c>
      <c r="B30" s="459">
        <v>0</v>
      </c>
      <c r="C30" s="459">
        <v>-7.5080599999990003</v>
      </c>
      <c r="D30" s="460">
        <v>-7.5080599999990003</v>
      </c>
      <c r="E30" s="469" t="s">
        <v>271</v>
      </c>
      <c r="F30" s="459">
        <v>0</v>
      </c>
      <c r="G30" s="460">
        <v>0</v>
      </c>
      <c r="H30" s="462">
        <v>7.9375999999989997</v>
      </c>
      <c r="I30" s="459">
        <v>33.032220000000002</v>
      </c>
      <c r="J30" s="460">
        <v>33.032220000000002</v>
      </c>
      <c r="K30" s="470" t="s">
        <v>271</v>
      </c>
    </row>
    <row r="31" spans="1:11" ht="14.45" customHeight="1" thickBot="1" x14ac:dyDescent="0.25">
      <c r="A31" s="481" t="s">
        <v>298</v>
      </c>
      <c r="B31" s="459">
        <v>31</v>
      </c>
      <c r="C31" s="459">
        <v>47.79121</v>
      </c>
      <c r="D31" s="460">
        <v>16.79121</v>
      </c>
      <c r="E31" s="461">
        <v>1.5416519354830001</v>
      </c>
      <c r="F31" s="459">
        <v>35</v>
      </c>
      <c r="G31" s="460">
        <v>32.083333333333002</v>
      </c>
      <c r="H31" s="462">
        <v>3.3316300000000001</v>
      </c>
      <c r="I31" s="459">
        <v>25.079190000000001</v>
      </c>
      <c r="J31" s="460">
        <v>-7.0041433333330003</v>
      </c>
      <c r="K31" s="463">
        <v>0.71654828571399998</v>
      </c>
    </row>
    <row r="32" spans="1:11" ht="14.45" customHeight="1" thickBot="1" x14ac:dyDescent="0.25">
      <c r="A32" s="481" t="s">
        <v>299</v>
      </c>
      <c r="B32" s="459">
        <v>194.941570194452</v>
      </c>
      <c r="C32" s="459">
        <v>185.72443000000001</v>
      </c>
      <c r="D32" s="460">
        <v>-9.2171401944509999</v>
      </c>
      <c r="E32" s="461">
        <v>0.95271844694100005</v>
      </c>
      <c r="F32" s="459">
        <v>190</v>
      </c>
      <c r="G32" s="460">
        <v>174.166666666667</v>
      </c>
      <c r="H32" s="462">
        <v>18.641390000000001</v>
      </c>
      <c r="I32" s="459">
        <v>154.40313</v>
      </c>
      <c r="J32" s="460">
        <v>-19.763536666665999</v>
      </c>
      <c r="K32" s="463">
        <v>0.81264805263100004</v>
      </c>
    </row>
    <row r="33" spans="1:11" ht="14.45" customHeight="1" thickBot="1" x14ac:dyDescent="0.25">
      <c r="A33" s="481" t="s">
        <v>300</v>
      </c>
      <c r="B33" s="459">
        <v>245</v>
      </c>
      <c r="C33" s="459">
        <v>260.54951999999997</v>
      </c>
      <c r="D33" s="460">
        <v>15.549519999999999</v>
      </c>
      <c r="E33" s="461">
        <v>1.063467428571</v>
      </c>
      <c r="F33" s="459">
        <v>245</v>
      </c>
      <c r="G33" s="460">
        <v>224.583333333333</v>
      </c>
      <c r="H33" s="462">
        <v>43.784579999999998</v>
      </c>
      <c r="I33" s="459">
        <v>231.66009</v>
      </c>
      <c r="J33" s="460">
        <v>7.0767566666660002</v>
      </c>
      <c r="K33" s="463">
        <v>0.94555138775500003</v>
      </c>
    </row>
    <row r="34" spans="1:11" ht="14.45" customHeight="1" thickBot="1" x14ac:dyDescent="0.25">
      <c r="A34" s="481" t="s">
        <v>301</v>
      </c>
      <c r="B34" s="459">
        <v>12.250121341899</v>
      </c>
      <c r="C34" s="459">
        <v>12.74273</v>
      </c>
      <c r="D34" s="460">
        <v>0.49260865809999999</v>
      </c>
      <c r="E34" s="461">
        <v>1.0402125533569999</v>
      </c>
      <c r="F34" s="459">
        <v>13.177638318214999</v>
      </c>
      <c r="G34" s="460">
        <v>12.079501791697</v>
      </c>
      <c r="H34" s="462">
        <v>1.276</v>
      </c>
      <c r="I34" s="459">
        <v>15.945600000000001</v>
      </c>
      <c r="J34" s="460">
        <v>3.8660982083020001</v>
      </c>
      <c r="K34" s="463">
        <v>1.2100499053730001</v>
      </c>
    </row>
    <row r="35" spans="1:11" ht="14.45" customHeight="1" thickBot="1" x14ac:dyDescent="0.25">
      <c r="A35" s="481" t="s">
        <v>302</v>
      </c>
      <c r="B35" s="459">
        <v>0</v>
      </c>
      <c r="C35" s="459">
        <v>0.68300000000000005</v>
      </c>
      <c r="D35" s="460">
        <v>0.68300000000000005</v>
      </c>
      <c r="E35" s="469" t="s">
        <v>303</v>
      </c>
      <c r="F35" s="459">
        <v>0</v>
      </c>
      <c r="G35" s="460">
        <v>0</v>
      </c>
      <c r="H35" s="462">
        <v>0</v>
      </c>
      <c r="I35" s="459">
        <v>2.5999999999999999E-2</v>
      </c>
      <c r="J35" s="460">
        <v>2.5999999999999999E-2</v>
      </c>
      <c r="K35" s="470" t="s">
        <v>271</v>
      </c>
    </row>
    <row r="36" spans="1:11" ht="14.45" customHeight="1" thickBot="1" x14ac:dyDescent="0.25">
      <c r="A36" s="481" t="s">
        <v>304</v>
      </c>
      <c r="B36" s="459">
        <v>0</v>
      </c>
      <c r="C36" s="459">
        <v>5.1798000000000002</v>
      </c>
      <c r="D36" s="460">
        <v>5.1798000000000002</v>
      </c>
      <c r="E36" s="469" t="s">
        <v>271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70" t="s">
        <v>271</v>
      </c>
    </row>
    <row r="37" spans="1:11" ht="14.45" customHeight="1" thickBot="1" x14ac:dyDescent="0.25">
      <c r="A37" s="481" t="s">
        <v>305</v>
      </c>
      <c r="B37" s="459">
        <v>10</v>
      </c>
      <c r="C37" s="459">
        <v>0</v>
      </c>
      <c r="D37" s="460">
        <v>-10</v>
      </c>
      <c r="E37" s="461">
        <v>0</v>
      </c>
      <c r="F37" s="459">
        <v>5</v>
      </c>
      <c r="G37" s="460">
        <v>4.583333333333</v>
      </c>
      <c r="H37" s="462">
        <v>0</v>
      </c>
      <c r="I37" s="459">
        <v>12.017719999999001</v>
      </c>
      <c r="J37" s="460">
        <v>7.4343866666659997</v>
      </c>
      <c r="K37" s="463">
        <v>2.403543999999</v>
      </c>
    </row>
    <row r="38" spans="1:11" ht="14.45" customHeight="1" thickBot="1" x14ac:dyDescent="0.25">
      <c r="A38" s="481" t="s">
        <v>306</v>
      </c>
      <c r="B38" s="459">
        <v>49.189690140342996</v>
      </c>
      <c r="C38" s="459">
        <v>71.260630000000006</v>
      </c>
      <c r="D38" s="460">
        <v>22.070939859656999</v>
      </c>
      <c r="E38" s="461">
        <v>1.448690361673</v>
      </c>
      <c r="F38" s="459">
        <v>65.326884084054001</v>
      </c>
      <c r="G38" s="460">
        <v>59.882977077048999</v>
      </c>
      <c r="H38" s="462">
        <v>0</v>
      </c>
      <c r="I38" s="459">
        <v>70.759949999998994</v>
      </c>
      <c r="J38" s="460">
        <v>10.876972922949999</v>
      </c>
      <c r="K38" s="463">
        <v>1.083167381884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9" t="s">
        <v>271</v>
      </c>
      <c r="F39" s="459">
        <v>0</v>
      </c>
      <c r="G39" s="460">
        <v>0</v>
      </c>
      <c r="H39" s="462">
        <v>1.4019999999999999</v>
      </c>
      <c r="I39" s="459">
        <v>2.0470000000000002</v>
      </c>
      <c r="J39" s="460">
        <v>2.0470000000000002</v>
      </c>
      <c r="K39" s="470" t="s">
        <v>303</v>
      </c>
    </row>
    <row r="40" spans="1:11" ht="14.45" customHeight="1" thickBot="1" x14ac:dyDescent="0.25">
      <c r="A40" s="481" t="s">
        <v>308</v>
      </c>
      <c r="B40" s="459">
        <v>0</v>
      </c>
      <c r="C40" s="459">
        <v>4.5560600000000004</v>
      </c>
      <c r="D40" s="460">
        <v>4.5560600000000004</v>
      </c>
      <c r="E40" s="469" t="s">
        <v>271</v>
      </c>
      <c r="F40" s="459">
        <v>0</v>
      </c>
      <c r="G40" s="460">
        <v>0</v>
      </c>
      <c r="H40" s="462">
        <v>0</v>
      </c>
      <c r="I40" s="459">
        <v>9.0023999999989996</v>
      </c>
      <c r="J40" s="460">
        <v>9.0023999999989996</v>
      </c>
      <c r="K40" s="470" t="s">
        <v>271</v>
      </c>
    </row>
    <row r="41" spans="1:11" ht="14.45" customHeight="1" thickBot="1" x14ac:dyDescent="0.25">
      <c r="A41" s="481" t="s">
        <v>309</v>
      </c>
      <c r="B41" s="459">
        <v>0</v>
      </c>
      <c r="C41" s="459">
        <v>1.21</v>
      </c>
      <c r="D41" s="460">
        <v>1.21</v>
      </c>
      <c r="E41" s="469" t="s">
        <v>303</v>
      </c>
      <c r="F41" s="459">
        <v>0</v>
      </c>
      <c r="G41" s="460">
        <v>0</v>
      </c>
      <c r="H41" s="462">
        <v>0</v>
      </c>
      <c r="I41" s="459">
        <v>1.2099999999990001</v>
      </c>
      <c r="J41" s="460">
        <v>1.2099999999990001</v>
      </c>
      <c r="K41" s="470" t="s">
        <v>271</v>
      </c>
    </row>
    <row r="42" spans="1:11" ht="14.45" customHeight="1" thickBot="1" x14ac:dyDescent="0.25">
      <c r="A42" s="481" t="s">
        <v>310</v>
      </c>
      <c r="B42" s="459">
        <v>0</v>
      </c>
      <c r="C42" s="459">
        <v>3.9522200000000001</v>
      </c>
      <c r="D42" s="460">
        <v>3.9522200000000001</v>
      </c>
      <c r="E42" s="469" t="s">
        <v>303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271</v>
      </c>
    </row>
    <row r="43" spans="1:11" ht="14.45" customHeight="1" thickBot="1" x14ac:dyDescent="0.25">
      <c r="A43" s="481" t="s">
        <v>311</v>
      </c>
      <c r="B43" s="459">
        <v>271</v>
      </c>
      <c r="C43" s="459">
        <v>191.17562000000001</v>
      </c>
      <c r="D43" s="460">
        <v>-79.824379999998996</v>
      </c>
      <c r="E43" s="461">
        <v>0.70544509224999996</v>
      </c>
      <c r="F43" s="459">
        <v>230</v>
      </c>
      <c r="G43" s="460">
        <v>210.833333333333</v>
      </c>
      <c r="H43" s="462">
        <v>29.94322</v>
      </c>
      <c r="I43" s="459">
        <v>246.21467999999999</v>
      </c>
      <c r="J43" s="460">
        <v>35.381346666665998</v>
      </c>
      <c r="K43" s="463">
        <v>1.0704986086949999</v>
      </c>
    </row>
    <row r="44" spans="1:11" ht="14.45" customHeight="1" thickBot="1" x14ac:dyDescent="0.25">
      <c r="A44" s="480" t="s">
        <v>312</v>
      </c>
      <c r="B44" s="464">
        <v>576.34989057558096</v>
      </c>
      <c r="C44" s="464">
        <v>715.37746000000095</v>
      </c>
      <c r="D44" s="465">
        <v>139.02756942441999</v>
      </c>
      <c r="E44" s="471">
        <v>1.241220778727</v>
      </c>
      <c r="F44" s="464">
        <v>634.30879300446702</v>
      </c>
      <c r="G44" s="465">
        <v>581.44972692076101</v>
      </c>
      <c r="H44" s="467">
        <v>65.442769999999996</v>
      </c>
      <c r="I44" s="464">
        <v>637.17767000000003</v>
      </c>
      <c r="J44" s="465">
        <v>55.727943079238003</v>
      </c>
      <c r="K44" s="472">
        <v>1.0045228397070001</v>
      </c>
    </row>
    <row r="45" spans="1:11" ht="14.45" customHeight="1" thickBot="1" x14ac:dyDescent="0.25">
      <c r="A45" s="481" t="s">
        <v>313</v>
      </c>
      <c r="B45" s="459">
        <v>0</v>
      </c>
      <c r="C45" s="459">
        <v>0.61</v>
      </c>
      <c r="D45" s="460">
        <v>0.61</v>
      </c>
      <c r="E45" s="469" t="s">
        <v>271</v>
      </c>
      <c r="F45" s="459">
        <v>0</v>
      </c>
      <c r="G45" s="460">
        <v>0</v>
      </c>
      <c r="H45" s="462">
        <v>0</v>
      </c>
      <c r="I45" s="459">
        <v>0.24399999999899999</v>
      </c>
      <c r="J45" s="460">
        <v>0.24399999999899999</v>
      </c>
      <c r="K45" s="470" t="s">
        <v>271</v>
      </c>
    </row>
    <row r="46" spans="1:11" ht="14.45" customHeight="1" thickBot="1" x14ac:dyDescent="0.25">
      <c r="A46" s="481" t="s">
        <v>314</v>
      </c>
      <c r="B46" s="459">
        <v>532.61180962777496</v>
      </c>
      <c r="C46" s="459">
        <v>683.02096000000097</v>
      </c>
      <c r="D46" s="460">
        <v>150.40915037222601</v>
      </c>
      <c r="E46" s="461">
        <v>1.282399202671</v>
      </c>
      <c r="F46" s="459">
        <v>604.08946549489099</v>
      </c>
      <c r="G46" s="460">
        <v>553.74867670364995</v>
      </c>
      <c r="H46" s="462">
        <v>64.033199999999994</v>
      </c>
      <c r="I46" s="459">
        <v>592.30714</v>
      </c>
      <c r="J46" s="460">
        <v>38.558463296348997</v>
      </c>
      <c r="K46" s="463">
        <v>0.98049572759000003</v>
      </c>
    </row>
    <row r="47" spans="1:11" ht="14.45" customHeight="1" thickBot="1" x14ac:dyDescent="0.25">
      <c r="A47" s="481" t="s">
        <v>315</v>
      </c>
      <c r="B47" s="459">
        <v>25.737404535873001</v>
      </c>
      <c r="C47" s="459">
        <v>11.882339999999999</v>
      </c>
      <c r="D47" s="460">
        <v>-13.855064535873</v>
      </c>
      <c r="E47" s="461">
        <v>0.46167592320500001</v>
      </c>
      <c r="F47" s="459">
        <v>3.0829356799409999</v>
      </c>
      <c r="G47" s="460">
        <v>2.826024373279</v>
      </c>
      <c r="H47" s="462">
        <v>0</v>
      </c>
      <c r="I47" s="459">
        <v>13.731259999999001</v>
      </c>
      <c r="J47" s="460">
        <v>10.90523562672</v>
      </c>
      <c r="K47" s="463">
        <v>4.4539560423979996</v>
      </c>
    </row>
    <row r="48" spans="1:11" ht="14.45" customHeight="1" thickBot="1" x14ac:dyDescent="0.25">
      <c r="A48" s="481" t="s">
        <v>316</v>
      </c>
      <c r="B48" s="459">
        <v>8.1034475643399997</v>
      </c>
      <c r="C48" s="459">
        <v>10.0884</v>
      </c>
      <c r="D48" s="460">
        <v>1.984952435659</v>
      </c>
      <c r="E48" s="461">
        <v>1.2449515986740001</v>
      </c>
      <c r="F48" s="459">
        <v>13.013916326191</v>
      </c>
      <c r="G48" s="460">
        <v>11.929423299008</v>
      </c>
      <c r="H48" s="462">
        <v>1.1858</v>
      </c>
      <c r="I48" s="459">
        <v>26.623660000000001</v>
      </c>
      <c r="J48" s="460">
        <v>14.694236700991</v>
      </c>
      <c r="K48" s="463">
        <v>2.045783861881</v>
      </c>
    </row>
    <row r="49" spans="1:11" ht="14.45" customHeight="1" thickBot="1" x14ac:dyDescent="0.25">
      <c r="A49" s="481" t="s">
        <v>317</v>
      </c>
      <c r="B49" s="459">
        <v>0</v>
      </c>
      <c r="C49" s="459">
        <v>1.4399</v>
      </c>
      <c r="D49" s="460">
        <v>1.4399</v>
      </c>
      <c r="E49" s="469" t="s">
        <v>271</v>
      </c>
      <c r="F49" s="459">
        <v>0.57059637611299996</v>
      </c>
      <c r="G49" s="460">
        <v>0.52304667810399996</v>
      </c>
      <c r="H49" s="462">
        <v>0</v>
      </c>
      <c r="I49" s="459">
        <v>1.089</v>
      </c>
      <c r="J49" s="460">
        <v>0.56595332189500003</v>
      </c>
      <c r="K49" s="463">
        <v>1.9085294712459999</v>
      </c>
    </row>
    <row r="50" spans="1:11" ht="14.45" customHeight="1" thickBot="1" x14ac:dyDescent="0.25">
      <c r="A50" s="481" t="s">
        <v>318</v>
      </c>
      <c r="B50" s="459">
        <v>9.8972288475920003</v>
      </c>
      <c r="C50" s="459">
        <v>6.9828599999999996</v>
      </c>
      <c r="D50" s="460">
        <v>-2.9143688475920002</v>
      </c>
      <c r="E50" s="461">
        <v>0.70553688386199997</v>
      </c>
      <c r="F50" s="459">
        <v>6.3583625408</v>
      </c>
      <c r="G50" s="460">
        <v>5.8284989957329998</v>
      </c>
      <c r="H50" s="462">
        <v>0.22377</v>
      </c>
      <c r="I50" s="459">
        <v>3.1826099999999999</v>
      </c>
      <c r="J50" s="460">
        <v>-2.6458889957329998</v>
      </c>
      <c r="K50" s="463">
        <v>0.50053924726300003</v>
      </c>
    </row>
    <row r="51" spans="1:11" ht="14.45" customHeight="1" thickBot="1" x14ac:dyDescent="0.25">
      <c r="A51" s="481" t="s">
        <v>319</v>
      </c>
      <c r="B51" s="459">
        <v>0</v>
      </c>
      <c r="C51" s="459">
        <v>1.353</v>
      </c>
      <c r="D51" s="460">
        <v>1.353</v>
      </c>
      <c r="E51" s="469" t="s">
        <v>303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271</v>
      </c>
    </row>
    <row r="52" spans="1:11" ht="14.45" customHeight="1" thickBot="1" x14ac:dyDescent="0.25">
      <c r="A52" s="481" t="s">
        <v>320</v>
      </c>
      <c r="B52" s="459">
        <v>0</v>
      </c>
      <c r="C52" s="459">
        <v>0</v>
      </c>
      <c r="D52" s="460">
        <v>0</v>
      </c>
      <c r="E52" s="461">
        <v>1</v>
      </c>
      <c r="F52" s="459">
        <v>7.1935165865290003</v>
      </c>
      <c r="G52" s="460">
        <v>6.5940568709849998</v>
      </c>
      <c r="H52" s="462">
        <v>0</v>
      </c>
      <c r="I52" s="459">
        <v>0</v>
      </c>
      <c r="J52" s="460">
        <v>-6.5940568709849998</v>
      </c>
      <c r="K52" s="463">
        <v>0</v>
      </c>
    </row>
    <row r="53" spans="1:11" ht="14.45" customHeight="1" thickBot="1" x14ac:dyDescent="0.25">
      <c r="A53" s="480" t="s">
        <v>321</v>
      </c>
      <c r="B53" s="464">
        <v>169.915120987775</v>
      </c>
      <c r="C53" s="464">
        <v>192.86284000000001</v>
      </c>
      <c r="D53" s="465">
        <v>22.947719012225001</v>
      </c>
      <c r="E53" s="471">
        <v>1.1350540133139999</v>
      </c>
      <c r="F53" s="464">
        <v>125</v>
      </c>
      <c r="G53" s="465">
        <v>114.583333333333</v>
      </c>
      <c r="H53" s="467">
        <v>17.7746</v>
      </c>
      <c r="I53" s="464">
        <v>129.39830000000001</v>
      </c>
      <c r="J53" s="465">
        <v>14.814966666666001</v>
      </c>
      <c r="K53" s="472">
        <v>1.0351864</v>
      </c>
    </row>
    <row r="54" spans="1:11" ht="14.45" customHeight="1" thickBot="1" x14ac:dyDescent="0.25">
      <c r="A54" s="481" t="s">
        <v>322</v>
      </c>
      <c r="B54" s="459">
        <v>0</v>
      </c>
      <c r="C54" s="459">
        <v>17.070910000000001</v>
      </c>
      <c r="D54" s="460">
        <v>17.070910000000001</v>
      </c>
      <c r="E54" s="469" t="s">
        <v>271</v>
      </c>
      <c r="F54" s="459">
        <v>0</v>
      </c>
      <c r="G54" s="460">
        <v>0</v>
      </c>
      <c r="H54" s="462">
        <v>0</v>
      </c>
      <c r="I54" s="459">
        <v>0.34486</v>
      </c>
      <c r="J54" s="460">
        <v>0.34486</v>
      </c>
      <c r="K54" s="470" t="s">
        <v>271</v>
      </c>
    </row>
    <row r="55" spans="1:11" ht="14.45" customHeight="1" thickBot="1" x14ac:dyDescent="0.25">
      <c r="A55" s="481" t="s">
        <v>323</v>
      </c>
      <c r="B55" s="459">
        <v>44.915120987774998</v>
      </c>
      <c r="C55" s="459">
        <v>49.81785</v>
      </c>
      <c r="D55" s="460">
        <v>4.9027290122249996</v>
      </c>
      <c r="E55" s="461">
        <v>1.109155422592</v>
      </c>
      <c r="F55" s="459">
        <v>0</v>
      </c>
      <c r="G55" s="460">
        <v>0</v>
      </c>
      <c r="H55" s="462">
        <v>0.96891000000000005</v>
      </c>
      <c r="I55" s="459">
        <v>27.96903</v>
      </c>
      <c r="J55" s="460">
        <v>27.96903</v>
      </c>
      <c r="K55" s="470" t="s">
        <v>271</v>
      </c>
    </row>
    <row r="56" spans="1:11" ht="14.45" customHeight="1" thickBot="1" x14ac:dyDescent="0.25">
      <c r="A56" s="481" t="s">
        <v>324</v>
      </c>
      <c r="B56" s="459">
        <v>0</v>
      </c>
      <c r="C56" s="459">
        <v>9.8000000000000004E-2</v>
      </c>
      <c r="D56" s="460">
        <v>9.8000000000000004E-2</v>
      </c>
      <c r="E56" s="469" t="s">
        <v>271</v>
      </c>
      <c r="F56" s="459">
        <v>0</v>
      </c>
      <c r="G56" s="460">
        <v>0</v>
      </c>
      <c r="H56" s="462">
        <v>0</v>
      </c>
      <c r="I56" s="459">
        <v>0</v>
      </c>
      <c r="J56" s="460">
        <v>0</v>
      </c>
      <c r="K56" s="470" t="s">
        <v>271</v>
      </c>
    </row>
    <row r="57" spans="1:11" ht="14.45" customHeight="1" thickBot="1" x14ac:dyDescent="0.25">
      <c r="A57" s="481" t="s">
        <v>325</v>
      </c>
      <c r="B57" s="459">
        <v>115</v>
      </c>
      <c r="C57" s="459">
        <v>113.68146</v>
      </c>
      <c r="D57" s="460">
        <v>-1.318539999999</v>
      </c>
      <c r="E57" s="461">
        <v>0.98853443478199998</v>
      </c>
      <c r="F57" s="459">
        <v>115</v>
      </c>
      <c r="G57" s="460">
        <v>105.416666666667</v>
      </c>
      <c r="H57" s="462">
        <v>16.004190000000001</v>
      </c>
      <c r="I57" s="459">
        <v>92.777299999999002</v>
      </c>
      <c r="J57" s="460">
        <v>-12.639366666666</v>
      </c>
      <c r="K57" s="463">
        <v>0.80675913043400005</v>
      </c>
    </row>
    <row r="58" spans="1:11" ht="14.45" customHeight="1" thickBot="1" x14ac:dyDescent="0.25">
      <c r="A58" s="481" t="s">
        <v>326</v>
      </c>
      <c r="B58" s="459">
        <v>10</v>
      </c>
      <c r="C58" s="459">
        <v>12.19462</v>
      </c>
      <c r="D58" s="460">
        <v>2.19462</v>
      </c>
      <c r="E58" s="461">
        <v>1.219462</v>
      </c>
      <c r="F58" s="459">
        <v>10</v>
      </c>
      <c r="G58" s="460">
        <v>9.1666666666659999</v>
      </c>
      <c r="H58" s="462">
        <v>0.80149999999999999</v>
      </c>
      <c r="I58" s="459">
        <v>8.3071099999989997</v>
      </c>
      <c r="J58" s="460">
        <v>-0.85955666666599995</v>
      </c>
      <c r="K58" s="463">
        <v>0.830710999999</v>
      </c>
    </row>
    <row r="59" spans="1:11" ht="14.45" customHeight="1" thickBot="1" x14ac:dyDescent="0.25">
      <c r="A59" s="480" t="s">
        <v>327</v>
      </c>
      <c r="B59" s="464">
        <v>0</v>
      </c>
      <c r="C59" s="464">
        <v>1.5</v>
      </c>
      <c r="D59" s="465">
        <v>1.5</v>
      </c>
      <c r="E59" s="466" t="s">
        <v>271</v>
      </c>
      <c r="F59" s="464">
        <v>0</v>
      </c>
      <c r="G59" s="465">
        <v>0</v>
      </c>
      <c r="H59" s="467">
        <v>0</v>
      </c>
      <c r="I59" s="464">
        <v>1.8959999999999999</v>
      </c>
      <c r="J59" s="465">
        <v>1.8959999999999999</v>
      </c>
      <c r="K59" s="468" t="s">
        <v>271</v>
      </c>
    </row>
    <row r="60" spans="1:11" ht="14.45" customHeight="1" thickBot="1" x14ac:dyDescent="0.25">
      <c r="A60" s="481" t="s">
        <v>328</v>
      </c>
      <c r="B60" s="459">
        <v>0</v>
      </c>
      <c r="C60" s="459">
        <v>1.5</v>
      </c>
      <c r="D60" s="460">
        <v>1.5</v>
      </c>
      <c r="E60" s="469" t="s">
        <v>271</v>
      </c>
      <c r="F60" s="459">
        <v>0</v>
      </c>
      <c r="G60" s="460">
        <v>0</v>
      </c>
      <c r="H60" s="462">
        <v>0</v>
      </c>
      <c r="I60" s="459">
        <v>1.8959999999999999</v>
      </c>
      <c r="J60" s="460">
        <v>1.8959999999999999</v>
      </c>
      <c r="K60" s="470" t="s">
        <v>271</v>
      </c>
    </row>
    <row r="61" spans="1:11" ht="14.45" customHeight="1" thickBot="1" x14ac:dyDescent="0.25">
      <c r="A61" s="480" t="s">
        <v>329</v>
      </c>
      <c r="B61" s="464">
        <v>0</v>
      </c>
      <c r="C61" s="464">
        <v>101.17700000000001</v>
      </c>
      <c r="D61" s="465">
        <v>101.17700000000001</v>
      </c>
      <c r="E61" s="466" t="s">
        <v>271</v>
      </c>
      <c r="F61" s="464">
        <v>0</v>
      </c>
      <c r="G61" s="465">
        <v>0</v>
      </c>
      <c r="H61" s="467">
        <v>0</v>
      </c>
      <c r="I61" s="464">
        <v>18.48</v>
      </c>
      <c r="J61" s="465">
        <v>18.48</v>
      </c>
      <c r="K61" s="468" t="s">
        <v>271</v>
      </c>
    </row>
    <row r="62" spans="1:11" ht="14.45" customHeight="1" thickBot="1" x14ac:dyDescent="0.25">
      <c r="A62" s="481" t="s">
        <v>330</v>
      </c>
      <c r="B62" s="459">
        <v>0</v>
      </c>
      <c r="C62" s="459">
        <v>57.243000000000002</v>
      </c>
      <c r="D62" s="460">
        <v>57.243000000000002</v>
      </c>
      <c r="E62" s="469" t="s">
        <v>303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271</v>
      </c>
    </row>
    <row r="63" spans="1:11" ht="14.45" customHeight="1" thickBot="1" x14ac:dyDescent="0.25">
      <c r="A63" s="481" t="s">
        <v>331</v>
      </c>
      <c r="B63" s="459">
        <v>0</v>
      </c>
      <c r="C63" s="459">
        <v>43.933999999999997</v>
      </c>
      <c r="D63" s="460">
        <v>43.933999999999997</v>
      </c>
      <c r="E63" s="469" t="s">
        <v>271</v>
      </c>
      <c r="F63" s="459">
        <v>0</v>
      </c>
      <c r="G63" s="460">
        <v>0</v>
      </c>
      <c r="H63" s="462">
        <v>0</v>
      </c>
      <c r="I63" s="459">
        <v>18.48</v>
      </c>
      <c r="J63" s="460">
        <v>18.48</v>
      </c>
      <c r="K63" s="470" t="s">
        <v>271</v>
      </c>
    </row>
    <row r="64" spans="1:11" ht="14.45" customHeight="1" thickBot="1" x14ac:dyDescent="0.25">
      <c r="A64" s="479" t="s">
        <v>42</v>
      </c>
      <c r="B64" s="459">
        <v>1356.45071036175</v>
      </c>
      <c r="C64" s="459">
        <v>1382.223</v>
      </c>
      <c r="D64" s="460">
        <v>25.772289638253</v>
      </c>
      <c r="E64" s="461">
        <v>1.0189997981059999</v>
      </c>
      <c r="F64" s="459">
        <v>1611.73952649596</v>
      </c>
      <c r="G64" s="460">
        <v>1477.4278992879699</v>
      </c>
      <c r="H64" s="462">
        <v>143.34</v>
      </c>
      <c r="I64" s="459">
        <v>1492.59</v>
      </c>
      <c r="J64" s="460">
        <v>15.162100712033</v>
      </c>
      <c r="K64" s="463">
        <v>0.92607395640699997</v>
      </c>
    </row>
    <row r="65" spans="1:11" ht="14.45" customHeight="1" thickBot="1" x14ac:dyDescent="0.25">
      <c r="A65" s="480" t="s">
        <v>332</v>
      </c>
      <c r="B65" s="464">
        <v>1356.45071036175</v>
      </c>
      <c r="C65" s="464">
        <v>1382.223</v>
      </c>
      <c r="D65" s="465">
        <v>25.772289638253</v>
      </c>
      <c r="E65" s="471">
        <v>1.0189997981059999</v>
      </c>
      <c r="F65" s="464">
        <v>1611.73952649596</v>
      </c>
      <c r="G65" s="465">
        <v>1477.4278992879699</v>
      </c>
      <c r="H65" s="467">
        <v>143.34</v>
      </c>
      <c r="I65" s="464">
        <v>1492.59</v>
      </c>
      <c r="J65" s="465">
        <v>15.162100712033</v>
      </c>
      <c r="K65" s="472">
        <v>0.92607395640699997</v>
      </c>
    </row>
    <row r="66" spans="1:11" ht="14.45" customHeight="1" thickBot="1" x14ac:dyDescent="0.25">
      <c r="A66" s="481" t="s">
        <v>333</v>
      </c>
      <c r="B66" s="459">
        <v>618.79951433154304</v>
      </c>
      <c r="C66" s="459">
        <v>646.65300000000104</v>
      </c>
      <c r="D66" s="460">
        <v>27.853485668457999</v>
      </c>
      <c r="E66" s="461">
        <v>1.0450121323999999</v>
      </c>
      <c r="F66" s="459">
        <v>846.67243695345405</v>
      </c>
      <c r="G66" s="460">
        <v>776.11640054066595</v>
      </c>
      <c r="H66" s="462">
        <v>75.864999999999995</v>
      </c>
      <c r="I66" s="459">
        <v>827.98799999999903</v>
      </c>
      <c r="J66" s="460">
        <v>51.871599459332998</v>
      </c>
      <c r="K66" s="463">
        <v>0.97793191777800004</v>
      </c>
    </row>
    <row r="67" spans="1:11" ht="14.45" customHeight="1" thickBot="1" x14ac:dyDescent="0.25">
      <c r="A67" s="481" t="s">
        <v>334</v>
      </c>
      <c r="B67" s="459">
        <v>354.56562710130203</v>
      </c>
      <c r="C67" s="459">
        <v>374.81700000000097</v>
      </c>
      <c r="D67" s="460">
        <v>20.251372898698001</v>
      </c>
      <c r="E67" s="461">
        <v>1.057116007167</v>
      </c>
      <c r="F67" s="459">
        <v>369.77430819227402</v>
      </c>
      <c r="G67" s="460">
        <v>338.95978250958399</v>
      </c>
      <c r="H67" s="462">
        <v>29.300999999999998</v>
      </c>
      <c r="I67" s="459">
        <v>334.01499999999999</v>
      </c>
      <c r="J67" s="460">
        <v>-4.9447825095839999</v>
      </c>
      <c r="K67" s="463">
        <v>0.90329423272499998</v>
      </c>
    </row>
    <row r="68" spans="1:11" ht="14.45" customHeight="1" thickBot="1" x14ac:dyDescent="0.25">
      <c r="A68" s="481" t="s">
        <v>335</v>
      </c>
      <c r="B68" s="459">
        <v>382.46388069929702</v>
      </c>
      <c r="C68" s="459">
        <v>360.19500000000102</v>
      </c>
      <c r="D68" s="460">
        <v>-22.268880699295</v>
      </c>
      <c r="E68" s="461">
        <v>0.94177520591300001</v>
      </c>
      <c r="F68" s="459">
        <v>394.57858861803101</v>
      </c>
      <c r="G68" s="460">
        <v>361.69703956652802</v>
      </c>
      <c r="H68" s="462">
        <v>37.973999999999997</v>
      </c>
      <c r="I68" s="459">
        <v>328.91800000000001</v>
      </c>
      <c r="J68" s="460">
        <v>-32.779039566527999</v>
      </c>
      <c r="K68" s="463">
        <v>0.83359312818200004</v>
      </c>
    </row>
    <row r="69" spans="1:11" ht="14.45" customHeight="1" thickBot="1" x14ac:dyDescent="0.25">
      <c r="A69" s="481" t="s">
        <v>336</v>
      </c>
      <c r="B69" s="459">
        <v>0.62168822960699999</v>
      </c>
      <c r="C69" s="459">
        <v>0.55799999999899996</v>
      </c>
      <c r="D69" s="460">
        <v>-6.3688229607000005E-2</v>
      </c>
      <c r="E69" s="461">
        <v>0.89755599901200001</v>
      </c>
      <c r="F69" s="459">
        <v>0.71419273220400004</v>
      </c>
      <c r="G69" s="460">
        <v>0.65467667118700001</v>
      </c>
      <c r="H69" s="462">
        <v>0.2</v>
      </c>
      <c r="I69" s="459">
        <v>1.669</v>
      </c>
      <c r="J69" s="460">
        <v>1.0143233288119999</v>
      </c>
      <c r="K69" s="463">
        <v>2.3369042063040002</v>
      </c>
    </row>
    <row r="70" spans="1:11" ht="14.45" customHeight="1" thickBot="1" x14ac:dyDescent="0.25">
      <c r="A70" s="482" t="s">
        <v>337</v>
      </c>
      <c r="B70" s="464">
        <v>-102900</v>
      </c>
      <c r="C70" s="464">
        <v>-106517.78599999999</v>
      </c>
      <c r="D70" s="465">
        <v>-3617.7860000001701</v>
      </c>
      <c r="E70" s="471">
        <v>1.0351582701649999</v>
      </c>
      <c r="F70" s="464">
        <v>-110200</v>
      </c>
      <c r="G70" s="465">
        <v>-101016.66666666701</v>
      </c>
      <c r="H70" s="467">
        <v>-9545.3680000000004</v>
      </c>
      <c r="I70" s="464">
        <v>-101223.571</v>
      </c>
      <c r="J70" s="465">
        <v>-206.904333333252</v>
      </c>
      <c r="K70" s="472">
        <v>0.91854420145100002</v>
      </c>
    </row>
    <row r="71" spans="1:11" ht="14.45" customHeight="1" thickBot="1" x14ac:dyDescent="0.25">
      <c r="A71" s="480" t="s">
        <v>338</v>
      </c>
      <c r="B71" s="464">
        <v>-102900</v>
      </c>
      <c r="C71" s="464">
        <v>-106517.78599999999</v>
      </c>
      <c r="D71" s="465">
        <v>-3617.7860000001701</v>
      </c>
      <c r="E71" s="471">
        <v>1.0351582701649999</v>
      </c>
      <c r="F71" s="464">
        <v>-110200</v>
      </c>
      <c r="G71" s="465">
        <v>-101016.66666666701</v>
      </c>
      <c r="H71" s="467">
        <v>-9545.3680000000004</v>
      </c>
      <c r="I71" s="464">
        <v>-101223.571</v>
      </c>
      <c r="J71" s="465">
        <v>-206.904333333252</v>
      </c>
      <c r="K71" s="472">
        <v>0.91854420145100002</v>
      </c>
    </row>
    <row r="72" spans="1:11" ht="14.45" customHeight="1" thickBot="1" x14ac:dyDescent="0.25">
      <c r="A72" s="481" t="s">
        <v>339</v>
      </c>
      <c r="B72" s="459">
        <v>-72000</v>
      </c>
      <c r="C72" s="459">
        <v>-63683.711000000098</v>
      </c>
      <c r="D72" s="460">
        <v>8316.2889999999006</v>
      </c>
      <c r="E72" s="461">
        <v>0.884495986111</v>
      </c>
      <c r="F72" s="459">
        <v>-67400</v>
      </c>
      <c r="G72" s="460">
        <v>-61783.333333333299</v>
      </c>
      <c r="H72" s="462">
        <v>-5848.5389999999998</v>
      </c>
      <c r="I72" s="459">
        <v>-62281.084999999999</v>
      </c>
      <c r="J72" s="460">
        <v>-497.75166666662</v>
      </c>
      <c r="K72" s="463">
        <v>0.92405170623099997</v>
      </c>
    </row>
    <row r="73" spans="1:11" ht="14.45" customHeight="1" thickBot="1" x14ac:dyDescent="0.25">
      <c r="A73" s="481" t="s">
        <v>340</v>
      </c>
      <c r="B73" s="459">
        <v>-30900</v>
      </c>
      <c r="C73" s="459">
        <v>-42834.075000000099</v>
      </c>
      <c r="D73" s="460">
        <v>-11934.075000000101</v>
      </c>
      <c r="E73" s="461">
        <v>1.3862160194169999</v>
      </c>
      <c r="F73" s="459">
        <v>-42800</v>
      </c>
      <c r="G73" s="460">
        <v>-39233.333333333299</v>
      </c>
      <c r="H73" s="462">
        <v>-3696.8290000000002</v>
      </c>
      <c r="I73" s="459">
        <v>-38942.485999999997</v>
      </c>
      <c r="J73" s="460">
        <v>290.84733333335998</v>
      </c>
      <c r="K73" s="463">
        <v>0.90987116822400005</v>
      </c>
    </row>
    <row r="74" spans="1:11" ht="14.45" customHeight="1" thickBot="1" x14ac:dyDescent="0.25">
      <c r="A74" s="483" t="s">
        <v>341</v>
      </c>
      <c r="B74" s="464">
        <v>2845.1519232865799</v>
      </c>
      <c r="C74" s="464">
        <v>3166.4469800000102</v>
      </c>
      <c r="D74" s="465">
        <v>321.295056713424</v>
      </c>
      <c r="E74" s="471">
        <v>1.112927205778</v>
      </c>
      <c r="F74" s="464">
        <v>4025.3873916969801</v>
      </c>
      <c r="G74" s="465">
        <v>3689.9384423889001</v>
      </c>
      <c r="H74" s="467">
        <v>259.44407999999999</v>
      </c>
      <c r="I74" s="464">
        <v>3309.5216399999999</v>
      </c>
      <c r="J74" s="465">
        <v>-380.41680238890302</v>
      </c>
      <c r="K74" s="472">
        <v>0.82216227109600004</v>
      </c>
    </row>
    <row r="75" spans="1:11" ht="14.45" customHeight="1" thickBot="1" x14ac:dyDescent="0.25">
      <c r="A75" s="479" t="s">
        <v>45</v>
      </c>
      <c r="B75" s="459">
        <v>556.465306857737</v>
      </c>
      <c r="C75" s="459">
        <v>868.93889000000104</v>
      </c>
      <c r="D75" s="460">
        <v>312.47358314226398</v>
      </c>
      <c r="E75" s="461">
        <v>1.5615329101219999</v>
      </c>
      <c r="F75" s="459">
        <v>1910.2175376739101</v>
      </c>
      <c r="G75" s="460">
        <v>1751.0327428677499</v>
      </c>
      <c r="H75" s="462">
        <v>37.007689999999997</v>
      </c>
      <c r="I75" s="459">
        <v>933.68135999999799</v>
      </c>
      <c r="J75" s="460">
        <v>-817.35138286774895</v>
      </c>
      <c r="K75" s="463">
        <v>0.48878273892099999</v>
      </c>
    </row>
    <row r="76" spans="1:11" ht="14.45" customHeight="1" thickBot="1" x14ac:dyDescent="0.25">
      <c r="A76" s="484" t="s">
        <v>342</v>
      </c>
      <c r="B76" s="459">
        <v>556.465306857737</v>
      </c>
      <c r="C76" s="459">
        <v>868.93889000000104</v>
      </c>
      <c r="D76" s="460">
        <v>312.47358314226398</v>
      </c>
      <c r="E76" s="461">
        <v>1.5615329101219999</v>
      </c>
      <c r="F76" s="459">
        <v>1910.2175376739101</v>
      </c>
      <c r="G76" s="460">
        <v>1751.0327428677499</v>
      </c>
      <c r="H76" s="462">
        <v>37.007689999999997</v>
      </c>
      <c r="I76" s="459">
        <v>933.68135999999799</v>
      </c>
      <c r="J76" s="460">
        <v>-817.35138286774895</v>
      </c>
      <c r="K76" s="463">
        <v>0.48878273892099999</v>
      </c>
    </row>
    <row r="77" spans="1:11" ht="14.45" customHeight="1" thickBot="1" x14ac:dyDescent="0.25">
      <c r="A77" s="481" t="s">
        <v>343</v>
      </c>
      <c r="B77" s="459">
        <v>190.39505740278599</v>
      </c>
      <c r="C77" s="459">
        <v>287.31684000000001</v>
      </c>
      <c r="D77" s="460">
        <v>96.921782597214005</v>
      </c>
      <c r="E77" s="461">
        <v>1.5090561904249999</v>
      </c>
      <c r="F77" s="459">
        <v>220.643556697355</v>
      </c>
      <c r="G77" s="460">
        <v>202.256593639242</v>
      </c>
      <c r="H77" s="462">
        <v>27.466519999999999</v>
      </c>
      <c r="I77" s="459">
        <v>194.74100000000001</v>
      </c>
      <c r="J77" s="460">
        <v>-7.5155936392419997</v>
      </c>
      <c r="K77" s="463">
        <v>0.88260451795999995</v>
      </c>
    </row>
    <row r="78" spans="1:11" ht="14.45" customHeight="1" thickBot="1" x14ac:dyDescent="0.25">
      <c r="A78" s="481" t="s">
        <v>344</v>
      </c>
      <c r="B78" s="459">
        <v>0</v>
      </c>
      <c r="C78" s="459">
        <v>2.7229999999999999</v>
      </c>
      <c r="D78" s="460">
        <v>2.7229999999999999</v>
      </c>
      <c r="E78" s="469" t="s">
        <v>303</v>
      </c>
      <c r="F78" s="459">
        <v>0.97721410291499999</v>
      </c>
      <c r="G78" s="460">
        <v>0.89577959433900001</v>
      </c>
      <c r="H78" s="462">
        <v>2.0510000000000002</v>
      </c>
      <c r="I78" s="459">
        <v>4.8944999999999999</v>
      </c>
      <c r="J78" s="460">
        <v>3.9987204056599999</v>
      </c>
      <c r="K78" s="463">
        <v>5.0086260374220002</v>
      </c>
    </row>
    <row r="79" spans="1:11" ht="14.45" customHeight="1" thickBot="1" x14ac:dyDescent="0.25">
      <c r="A79" s="481" t="s">
        <v>345</v>
      </c>
      <c r="B79" s="459">
        <v>131.51463872048899</v>
      </c>
      <c r="C79" s="459">
        <v>316.14037999999999</v>
      </c>
      <c r="D79" s="460">
        <v>184.625741279511</v>
      </c>
      <c r="E79" s="461">
        <v>2.4038417553790001</v>
      </c>
      <c r="F79" s="459">
        <v>16.423516817303</v>
      </c>
      <c r="G79" s="460">
        <v>15.054890415860999</v>
      </c>
      <c r="H79" s="462">
        <v>0.2</v>
      </c>
      <c r="I79" s="459">
        <v>85.075599999999</v>
      </c>
      <c r="J79" s="460">
        <v>70.020709584138004</v>
      </c>
      <c r="K79" s="463">
        <v>5.1801085569180003</v>
      </c>
    </row>
    <row r="80" spans="1:11" ht="14.45" customHeight="1" thickBot="1" x14ac:dyDescent="0.25">
      <c r="A80" s="481" t="s">
        <v>346</v>
      </c>
      <c r="B80" s="459">
        <v>135.69999263924501</v>
      </c>
      <c r="C80" s="459">
        <v>144.96171000000001</v>
      </c>
      <c r="D80" s="460">
        <v>9.261717360754</v>
      </c>
      <c r="E80" s="461">
        <v>1.0682514212459999</v>
      </c>
      <c r="F80" s="459">
        <v>262.37693106697702</v>
      </c>
      <c r="G80" s="460">
        <v>240.51218681139599</v>
      </c>
      <c r="H80" s="462">
        <v>0</v>
      </c>
      <c r="I80" s="459">
        <v>587.01355999999896</v>
      </c>
      <c r="J80" s="460">
        <v>346.501373188603</v>
      </c>
      <c r="K80" s="463">
        <v>2.2372910515140001</v>
      </c>
    </row>
    <row r="81" spans="1:11" ht="14.45" customHeight="1" thickBot="1" x14ac:dyDescent="0.25">
      <c r="A81" s="481" t="s">
        <v>347</v>
      </c>
      <c r="B81" s="459">
        <v>98.229739252098</v>
      </c>
      <c r="C81" s="459">
        <v>116.44176</v>
      </c>
      <c r="D81" s="460">
        <v>18.212020747901001</v>
      </c>
      <c r="E81" s="461">
        <v>1.185402311831</v>
      </c>
      <c r="F81" s="459">
        <v>83.382606502531999</v>
      </c>
      <c r="G81" s="460">
        <v>76.434055960655002</v>
      </c>
      <c r="H81" s="462">
        <v>7.2901699999999998</v>
      </c>
      <c r="I81" s="459">
        <v>61.956699999999003</v>
      </c>
      <c r="J81" s="460">
        <v>-14.477355960655</v>
      </c>
      <c r="K81" s="463">
        <v>0.743041056147</v>
      </c>
    </row>
    <row r="82" spans="1:11" ht="14.45" customHeight="1" thickBot="1" x14ac:dyDescent="0.25">
      <c r="A82" s="481" t="s">
        <v>348</v>
      </c>
      <c r="B82" s="459">
        <v>0.62587884311599995</v>
      </c>
      <c r="C82" s="459">
        <v>1.3552</v>
      </c>
      <c r="D82" s="460">
        <v>0.72932115688300003</v>
      </c>
      <c r="E82" s="461">
        <v>2.1652753003299998</v>
      </c>
      <c r="F82" s="459">
        <v>0.71621414866400002</v>
      </c>
      <c r="G82" s="460">
        <v>0.65652963627500005</v>
      </c>
      <c r="H82" s="462">
        <v>0</v>
      </c>
      <c r="I82" s="459">
        <v>0</v>
      </c>
      <c r="J82" s="460">
        <v>-0.65652963627500005</v>
      </c>
      <c r="K82" s="463">
        <v>0</v>
      </c>
    </row>
    <row r="83" spans="1:11" ht="14.45" customHeight="1" thickBot="1" x14ac:dyDescent="0.25">
      <c r="A83" s="481" t="s">
        <v>349</v>
      </c>
      <c r="B83" s="459">
        <v>0</v>
      </c>
      <c r="C83" s="459">
        <v>0</v>
      </c>
      <c r="D83" s="460">
        <v>0</v>
      </c>
      <c r="E83" s="461">
        <v>1</v>
      </c>
      <c r="F83" s="459">
        <v>1000</v>
      </c>
      <c r="G83" s="460">
        <v>916.66666666666697</v>
      </c>
      <c r="H83" s="462">
        <v>0</v>
      </c>
      <c r="I83" s="459">
        <v>0</v>
      </c>
      <c r="J83" s="460">
        <v>-916.66666666666697</v>
      </c>
      <c r="K83" s="463">
        <v>0</v>
      </c>
    </row>
    <row r="84" spans="1:11" ht="14.45" customHeight="1" thickBot="1" x14ac:dyDescent="0.25">
      <c r="A84" s="481" t="s">
        <v>350</v>
      </c>
      <c r="B84" s="459">
        <v>0</v>
      </c>
      <c r="C84" s="459">
        <v>0</v>
      </c>
      <c r="D84" s="460">
        <v>0</v>
      </c>
      <c r="E84" s="461">
        <v>1</v>
      </c>
      <c r="F84" s="459">
        <v>2.3041593137679999</v>
      </c>
      <c r="G84" s="460">
        <v>2.1121460376210002</v>
      </c>
      <c r="H84" s="462">
        <v>0</v>
      </c>
      <c r="I84" s="459">
        <v>0</v>
      </c>
      <c r="J84" s="460">
        <v>-2.1121460376210002</v>
      </c>
      <c r="K84" s="463">
        <v>0</v>
      </c>
    </row>
    <row r="85" spans="1:11" ht="14.45" customHeight="1" thickBot="1" x14ac:dyDescent="0.25">
      <c r="A85" s="481" t="s">
        <v>351</v>
      </c>
      <c r="B85" s="459">
        <v>0</v>
      </c>
      <c r="C85" s="459">
        <v>0</v>
      </c>
      <c r="D85" s="460">
        <v>0</v>
      </c>
      <c r="E85" s="461">
        <v>1</v>
      </c>
      <c r="F85" s="459">
        <v>244.194970283722</v>
      </c>
      <c r="G85" s="460">
        <v>223.84538942674499</v>
      </c>
      <c r="H85" s="462">
        <v>0</v>
      </c>
      <c r="I85" s="459">
        <v>0</v>
      </c>
      <c r="J85" s="460">
        <v>-223.84538942674499</v>
      </c>
      <c r="K85" s="463">
        <v>0</v>
      </c>
    </row>
    <row r="86" spans="1:11" ht="14.45" customHeight="1" thickBot="1" x14ac:dyDescent="0.25">
      <c r="A86" s="481" t="s">
        <v>352</v>
      </c>
      <c r="B86" s="459">
        <v>0</v>
      </c>
      <c r="C86" s="459">
        <v>0</v>
      </c>
      <c r="D86" s="460">
        <v>0</v>
      </c>
      <c r="E86" s="461">
        <v>1</v>
      </c>
      <c r="F86" s="459">
        <v>79.198368740665998</v>
      </c>
      <c r="G86" s="460">
        <v>72.598504678943996</v>
      </c>
      <c r="H86" s="462">
        <v>0</v>
      </c>
      <c r="I86" s="459">
        <v>0</v>
      </c>
      <c r="J86" s="460">
        <v>-72.598504678943996</v>
      </c>
      <c r="K86" s="463">
        <v>0</v>
      </c>
    </row>
    <row r="87" spans="1:11" ht="14.45" customHeight="1" thickBot="1" x14ac:dyDescent="0.25">
      <c r="A87" s="482" t="s">
        <v>46</v>
      </c>
      <c r="B87" s="464">
        <v>670</v>
      </c>
      <c r="C87" s="464">
        <v>705.87700000000098</v>
      </c>
      <c r="D87" s="465">
        <v>35.877000000000997</v>
      </c>
      <c r="E87" s="471">
        <v>1.0535477611940001</v>
      </c>
      <c r="F87" s="464">
        <v>670</v>
      </c>
      <c r="G87" s="465">
        <v>614.16666666666697</v>
      </c>
      <c r="H87" s="467">
        <v>61.405000000000001</v>
      </c>
      <c r="I87" s="464">
        <v>631.28800000000001</v>
      </c>
      <c r="J87" s="465">
        <v>17.121333333332</v>
      </c>
      <c r="K87" s="472">
        <v>0.94222089552199995</v>
      </c>
    </row>
    <row r="88" spans="1:11" ht="14.45" customHeight="1" thickBot="1" x14ac:dyDescent="0.25">
      <c r="A88" s="480" t="s">
        <v>353</v>
      </c>
      <c r="B88" s="464">
        <v>0</v>
      </c>
      <c r="C88" s="464">
        <v>30.036999999999999</v>
      </c>
      <c r="D88" s="465">
        <v>30.036999999999999</v>
      </c>
      <c r="E88" s="466" t="s">
        <v>271</v>
      </c>
      <c r="F88" s="464">
        <v>0</v>
      </c>
      <c r="G88" s="465">
        <v>0</v>
      </c>
      <c r="H88" s="467">
        <v>7.2539999999999996</v>
      </c>
      <c r="I88" s="464">
        <v>30.995999999999</v>
      </c>
      <c r="J88" s="465">
        <v>30.995999999999</v>
      </c>
      <c r="K88" s="468" t="s">
        <v>271</v>
      </c>
    </row>
    <row r="89" spans="1:11" ht="14.45" customHeight="1" thickBot="1" x14ac:dyDescent="0.25">
      <c r="A89" s="481" t="s">
        <v>354</v>
      </c>
      <c r="B89" s="459">
        <v>0</v>
      </c>
      <c r="C89" s="459">
        <v>22.677</v>
      </c>
      <c r="D89" s="460">
        <v>22.677</v>
      </c>
      <c r="E89" s="469" t="s">
        <v>271</v>
      </c>
      <c r="F89" s="459">
        <v>0</v>
      </c>
      <c r="G89" s="460">
        <v>0</v>
      </c>
      <c r="H89" s="462">
        <v>7.2539999999999996</v>
      </c>
      <c r="I89" s="459">
        <v>30.995999999999</v>
      </c>
      <c r="J89" s="460">
        <v>30.995999999999</v>
      </c>
      <c r="K89" s="470" t="s">
        <v>271</v>
      </c>
    </row>
    <row r="90" spans="1:11" ht="14.45" customHeight="1" thickBot="1" x14ac:dyDescent="0.25">
      <c r="A90" s="481" t="s">
        <v>355</v>
      </c>
      <c r="B90" s="459">
        <v>0</v>
      </c>
      <c r="C90" s="459">
        <v>7.36</v>
      </c>
      <c r="D90" s="460">
        <v>7.36</v>
      </c>
      <c r="E90" s="469" t="s">
        <v>271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70" t="s">
        <v>271</v>
      </c>
    </row>
    <row r="91" spans="1:11" ht="14.45" customHeight="1" thickBot="1" x14ac:dyDescent="0.25">
      <c r="A91" s="480" t="s">
        <v>356</v>
      </c>
      <c r="B91" s="464">
        <v>670</v>
      </c>
      <c r="C91" s="464">
        <v>675.84000000000106</v>
      </c>
      <c r="D91" s="465">
        <v>5.8400000000009999</v>
      </c>
      <c r="E91" s="471">
        <v>1.0087164179100001</v>
      </c>
      <c r="F91" s="464">
        <v>670</v>
      </c>
      <c r="G91" s="465">
        <v>614.16666666666697</v>
      </c>
      <c r="H91" s="467">
        <v>54.151000000000003</v>
      </c>
      <c r="I91" s="464">
        <v>600.29199999999901</v>
      </c>
      <c r="J91" s="465">
        <v>-13.874666666667</v>
      </c>
      <c r="K91" s="472">
        <v>0.895958208955</v>
      </c>
    </row>
    <row r="92" spans="1:11" ht="14.45" customHeight="1" thickBot="1" x14ac:dyDescent="0.25">
      <c r="A92" s="481" t="s">
        <v>357</v>
      </c>
      <c r="B92" s="459">
        <v>670</v>
      </c>
      <c r="C92" s="459">
        <v>675.84000000000106</v>
      </c>
      <c r="D92" s="460">
        <v>5.8400000000009999</v>
      </c>
      <c r="E92" s="461">
        <v>1.0087164179100001</v>
      </c>
      <c r="F92" s="459">
        <v>670</v>
      </c>
      <c r="G92" s="460">
        <v>614.16666666666697</v>
      </c>
      <c r="H92" s="462">
        <v>54.151000000000003</v>
      </c>
      <c r="I92" s="459">
        <v>600.29199999999901</v>
      </c>
      <c r="J92" s="460">
        <v>-13.874666666667</v>
      </c>
      <c r="K92" s="463">
        <v>0.895958208955</v>
      </c>
    </row>
    <row r="93" spans="1:11" ht="14.45" customHeight="1" thickBot="1" x14ac:dyDescent="0.25">
      <c r="A93" s="479" t="s">
        <v>47</v>
      </c>
      <c r="B93" s="459">
        <v>1618.6866164288399</v>
      </c>
      <c r="C93" s="459">
        <v>1591.6310900000001</v>
      </c>
      <c r="D93" s="460">
        <v>-27.055526428840999</v>
      </c>
      <c r="E93" s="461">
        <v>0.98328550680799998</v>
      </c>
      <c r="F93" s="459">
        <v>1445.16985402308</v>
      </c>
      <c r="G93" s="460">
        <v>1324.73903285449</v>
      </c>
      <c r="H93" s="462">
        <v>161.03138999999999</v>
      </c>
      <c r="I93" s="459">
        <v>1744.5522800000001</v>
      </c>
      <c r="J93" s="460">
        <v>419.81324714551198</v>
      </c>
      <c r="K93" s="463">
        <v>1.207160718958</v>
      </c>
    </row>
    <row r="94" spans="1:11" ht="14.45" customHeight="1" thickBot="1" x14ac:dyDescent="0.25">
      <c r="A94" s="480" t="s">
        <v>358</v>
      </c>
      <c r="B94" s="464">
        <v>9.9344204489720003</v>
      </c>
      <c r="C94" s="464">
        <v>0</v>
      </c>
      <c r="D94" s="465">
        <v>-9.9344204489720003</v>
      </c>
      <c r="E94" s="471">
        <v>0</v>
      </c>
      <c r="F94" s="464">
        <v>0</v>
      </c>
      <c r="G94" s="465">
        <v>0</v>
      </c>
      <c r="H94" s="467">
        <v>0</v>
      </c>
      <c r="I94" s="464">
        <v>6.0669999999990001</v>
      </c>
      <c r="J94" s="465">
        <v>6.0669999999990001</v>
      </c>
      <c r="K94" s="468" t="s">
        <v>303</v>
      </c>
    </row>
    <row r="95" spans="1:11" ht="14.45" customHeight="1" thickBot="1" x14ac:dyDescent="0.25">
      <c r="A95" s="481" t="s">
        <v>359</v>
      </c>
      <c r="B95" s="459">
        <v>9.9344204489720003</v>
      </c>
      <c r="C95" s="459">
        <v>0</v>
      </c>
      <c r="D95" s="460">
        <v>-9.9344204489720003</v>
      </c>
      <c r="E95" s="461">
        <v>0</v>
      </c>
      <c r="F95" s="459">
        <v>0</v>
      </c>
      <c r="G95" s="460">
        <v>0</v>
      </c>
      <c r="H95" s="462">
        <v>0</v>
      </c>
      <c r="I95" s="459">
        <v>6.0669999999990001</v>
      </c>
      <c r="J95" s="460">
        <v>6.0669999999990001</v>
      </c>
      <c r="K95" s="470" t="s">
        <v>303</v>
      </c>
    </row>
    <row r="96" spans="1:11" ht="14.45" customHeight="1" thickBot="1" x14ac:dyDescent="0.25">
      <c r="A96" s="480" t="s">
        <v>360</v>
      </c>
      <c r="B96" s="464">
        <v>149.41643112182601</v>
      </c>
      <c r="C96" s="464">
        <v>176.74779000000001</v>
      </c>
      <c r="D96" s="465">
        <v>27.331358878174001</v>
      </c>
      <c r="E96" s="471">
        <v>1.182920704724</v>
      </c>
      <c r="F96" s="464">
        <v>177.16242735290001</v>
      </c>
      <c r="G96" s="465">
        <v>162.39889174015801</v>
      </c>
      <c r="H96" s="467">
        <v>14.52515</v>
      </c>
      <c r="I96" s="464">
        <v>156.78639999999999</v>
      </c>
      <c r="J96" s="465">
        <v>-5.6124917401580001</v>
      </c>
      <c r="K96" s="472">
        <v>0.884986745455</v>
      </c>
    </row>
    <row r="97" spans="1:11" ht="14.45" customHeight="1" thickBot="1" x14ac:dyDescent="0.25">
      <c r="A97" s="481" t="s">
        <v>361</v>
      </c>
      <c r="B97" s="459">
        <v>43.080322406035002</v>
      </c>
      <c r="C97" s="459">
        <v>40.288499999999999</v>
      </c>
      <c r="D97" s="460">
        <v>-2.7918224060350001</v>
      </c>
      <c r="E97" s="461">
        <v>0.93519495096299998</v>
      </c>
      <c r="F97" s="459">
        <v>39.889914461350003</v>
      </c>
      <c r="G97" s="460">
        <v>36.565754922903999</v>
      </c>
      <c r="H97" s="462">
        <v>3.5402</v>
      </c>
      <c r="I97" s="459">
        <v>31.1035</v>
      </c>
      <c r="J97" s="460">
        <v>-5.4622549229040001</v>
      </c>
      <c r="K97" s="463">
        <v>0.77973343437800002</v>
      </c>
    </row>
    <row r="98" spans="1:11" ht="14.45" customHeight="1" thickBot="1" x14ac:dyDescent="0.25">
      <c r="A98" s="481" t="s">
        <v>362</v>
      </c>
      <c r="B98" s="459">
        <v>106.336108715791</v>
      </c>
      <c r="C98" s="459">
        <v>136.45929000000001</v>
      </c>
      <c r="D98" s="460">
        <v>30.123181284209</v>
      </c>
      <c r="E98" s="461">
        <v>1.2832827122220001</v>
      </c>
      <c r="F98" s="459">
        <v>137.27251289154901</v>
      </c>
      <c r="G98" s="460">
        <v>125.83313681725301</v>
      </c>
      <c r="H98" s="462">
        <v>10.98495</v>
      </c>
      <c r="I98" s="459">
        <v>125.6829</v>
      </c>
      <c r="J98" s="460">
        <v>-0.150236817253</v>
      </c>
      <c r="K98" s="463">
        <v>0.91557222456599996</v>
      </c>
    </row>
    <row r="99" spans="1:11" ht="14.45" customHeight="1" thickBot="1" x14ac:dyDescent="0.25">
      <c r="A99" s="480" t="s">
        <v>363</v>
      </c>
      <c r="B99" s="464">
        <v>17.036619718309002</v>
      </c>
      <c r="C99" s="464">
        <v>18.63</v>
      </c>
      <c r="D99" s="465">
        <v>1.59338028169</v>
      </c>
      <c r="E99" s="471">
        <v>1.0935267857140001</v>
      </c>
      <c r="F99" s="464">
        <v>18.999999999999002</v>
      </c>
      <c r="G99" s="465">
        <v>17.416666666666</v>
      </c>
      <c r="H99" s="467">
        <v>0</v>
      </c>
      <c r="I99" s="464">
        <v>19.440000000000001</v>
      </c>
      <c r="J99" s="465">
        <v>2.0233333333329999</v>
      </c>
      <c r="K99" s="472">
        <v>1.0231578947360001</v>
      </c>
    </row>
    <row r="100" spans="1:11" ht="14.45" customHeight="1" thickBot="1" x14ac:dyDescent="0.25">
      <c r="A100" s="481" t="s">
        <v>364</v>
      </c>
      <c r="B100" s="459">
        <v>17.036619718309002</v>
      </c>
      <c r="C100" s="459">
        <v>18.63</v>
      </c>
      <c r="D100" s="460">
        <v>1.59338028169</v>
      </c>
      <c r="E100" s="461">
        <v>1.0935267857140001</v>
      </c>
      <c r="F100" s="459">
        <v>18.999999999999002</v>
      </c>
      <c r="G100" s="460">
        <v>17.416666666666</v>
      </c>
      <c r="H100" s="462">
        <v>0</v>
      </c>
      <c r="I100" s="459">
        <v>19.440000000000001</v>
      </c>
      <c r="J100" s="460">
        <v>2.0233333333329999</v>
      </c>
      <c r="K100" s="463">
        <v>1.0231578947360001</v>
      </c>
    </row>
    <row r="101" spans="1:11" ht="14.45" customHeight="1" thickBot="1" x14ac:dyDescent="0.25">
      <c r="A101" s="480" t="s">
        <v>365</v>
      </c>
      <c r="B101" s="464">
        <v>0</v>
      </c>
      <c r="C101" s="464">
        <v>54.813000000000002</v>
      </c>
      <c r="D101" s="465">
        <v>54.813000000000002</v>
      </c>
      <c r="E101" s="466" t="s">
        <v>303</v>
      </c>
      <c r="F101" s="464">
        <v>0</v>
      </c>
      <c r="G101" s="465">
        <v>0</v>
      </c>
      <c r="H101" s="467">
        <v>0</v>
      </c>
      <c r="I101" s="464">
        <v>0</v>
      </c>
      <c r="J101" s="465">
        <v>0</v>
      </c>
      <c r="K101" s="468" t="s">
        <v>271</v>
      </c>
    </row>
    <row r="102" spans="1:11" ht="14.45" customHeight="1" thickBot="1" x14ac:dyDescent="0.25">
      <c r="A102" s="481" t="s">
        <v>366</v>
      </c>
      <c r="B102" s="459">
        <v>0</v>
      </c>
      <c r="C102" s="459">
        <v>54.813000000000002</v>
      </c>
      <c r="D102" s="460">
        <v>54.813000000000002</v>
      </c>
      <c r="E102" s="469" t="s">
        <v>303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70" t="s">
        <v>271</v>
      </c>
    </row>
    <row r="103" spans="1:11" ht="14.45" customHeight="1" thickBot="1" x14ac:dyDescent="0.25">
      <c r="A103" s="480" t="s">
        <v>367</v>
      </c>
      <c r="B103" s="464">
        <v>304.55907893785599</v>
      </c>
      <c r="C103" s="464">
        <v>256.94358</v>
      </c>
      <c r="D103" s="465">
        <v>-47.615498937855001</v>
      </c>
      <c r="E103" s="471">
        <v>0.84365759476299995</v>
      </c>
      <c r="F103" s="464">
        <v>262.94794415098897</v>
      </c>
      <c r="G103" s="465">
        <v>241.03561547173999</v>
      </c>
      <c r="H103" s="467">
        <v>59.28313</v>
      </c>
      <c r="I103" s="464">
        <v>388.90030999999999</v>
      </c>
      <c r="J103" s="465">
        <v>147.86469452826</v>
      </c>
      <c r="K103" s="472">
        <v>1.479001143194</v>
      </c>
    </row>
    <row r="104" spans="1:11" ht="14.45" customHeight="1" thickBot="1" x14ac:dyDescent="0.25">
      <c r="A104" s="481" t="s">
        <v>368</v>
      </c>
      <c r="B104" s="459">
        <v>22.559513887575001</v>
      </c>
      <c r="C104" s="459">
        <v>21.05049</v>
      </c>
      <c r="D104" s="460">
        <v>-1.5090238875749999</v>
      </c>
      <c r="E104" s="461">
        <v>0.93310920194900004</v>
      </c>
      <c r="F104" s="459">
        <v>21.776624215723999</v>
      </c>
      <c r="G104" s="460">
        <v>19.961905531079999</v>
      </c>
      <c r="H104" s="462">
        <v>1.85938</v>
      </c>
      <c r="I104" s="459">
        <v>20.153780000000001</v>
      </c>
      <c r="J104" s="460">
        <v>0.19187446891900001</v>
      </c>
      <c r="K104" s="463">
        <v>0.92547769573200001</v>
      </c>
    </row>
    <row r="105" spans="1:11" ht="14.45" customHeight="1" thickBot="1" x14ac:dyDescent="0.25">
      <c r="A105" s="481" t="s">
        <v>369</v>
      </c>
      <c r="B105" s="459">
        <v>17.267204914042001</v>
      </c>
      <c r="C105" s="459">
        <v>3.6783999999999999</v>
      </c>
      <c r="D105" s="460">
        <v>-13.588804914042001</v>
      </c>
      <c r="E105" s="461">
        <v>0.21302810838799999</v>
      </c>
      <c r="F105" s="459">
        <v>0</v>
      </c>
      <c r="G105" s="460">
        <v>0</v>
      </c>
      <c r="H105" s="462">
        <v>4.9097</v>
      </c>
      <c r="I105" s="459">
        <v>19.26896</v>
      </c>
      <c r="J105" s="460">
        <v>19.26896</v>
      </c>
      <c r="K105" s="470" t="s">
        <v>271</v>
      </c>
    </row>
    <row r="106" spans="1:11" ht="14.45" customHeight="1" thickBot="1" x14ac:dyDescent="0.25">
      <c r="A106" s="481" t="s">
        <v>370</v>
      </c>
      <c r="B106" s="459">
        <v>20.999999999999002</v>
      </c>
      <c r="C106" s="459">
        <v>0</v>
      </c>
      <c r="D106" s="460">
        <v>-20.999999999999002</v>
      </c>
      <c r="E106" s="461">
        <v>0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63">
        <v>11</v>
      </c>
    </row>
    <row r="107" spans="1:11" ht="14.45" customHeight="1" thickBot="1" x14ac:dyDescent="0.25">
      <c r="A107" s="481" t="s">
        <v>371</v>
      </c>
      <c r="B107" s="459">
        <v>243.73236013623901</v>
      </c>
      <c r="C107" s="459">
        <v>232.21468999999999</v>
      </c>
      <c r="D107" s="460">
        <v>-11.517670136237999</v>
      </c>
      <c r="E107" s="461">
        <v>0.952744600143</v>
      </c>
      <c r="F107" s="459">
        <v>241.17131993526499</v>
      </c>
      <c r="G107" s="460">
        <v>221.073709940659</v>
      </c>
      <c r="H107" s="462">
        <v>22.033729999999998</v>
      </c>
      <c r="I107" s="459">
        <v>238.6951</v>
      </c>
      <c r="J107" s="460">
        <v>17.621390059340001</v>
      </c>
      <c r="K107" s="463">
        <v>0.98973252733299999</v>
      </c>
    </row>
    <row r="108" spans="1:11" ht="14.45" customHeight="1" thickBot="1" x14ac:dyDescent="0.25">
      <c r="A108" s="481" t="s">
        <v>372</v>
      </c>
      <c r="B108" s="459">
        <v>0</v>
      </c>
      <c r="C108" s="459">
        <v>0</v>
      </c>
      <c r="D108" s="460">
        <v>0</v>
      </c>
      <c r="E108" s="461">
        <v>1</v>
      </c>
      <c r="F108" s="459">
        <v>0</v>
      </c>
      <c r="G108" s="460">
        <v>0</v>
      </c>
      <c r="H108" s="462">
        <v>30.480319999999999</v>
      </c>
      <c r="I108" s="459">
        <v>110.78247</v>
      </c>
      <c r="J108" s="460">
        <v>110.78247</v>
      </c>
      <c r="K108" s="470" t="s">
        <v>303</v>
      </c>
    </row>
    <row r="109" spans="1:11" ht="14.45" customHeight="1" thickBot="1" x14ac:dyDescent="0.25">
      <c r="A109" s="480" t="s">
        <v>373</v>
      </c>
      <c r="B109" s="464">
        <v>0</v>
      </c>
      <c r="C109" s="464">
        <v>0</v>
      </c>
      <c r="D109" s="465">
        <v>0</v>
      </c>
      <c r="E109" s="471">
        <v>1</v>
      </c>
      <c r="F109" s="464">
        <v>0</v>
      </c>
      <c r="G109" s="465">
        <v>0</v>
      </c>
      <c r="H109" s="467">
        <v>0</v>
      </c>
      <c r="I109" s="464">
        <v>13.959999999999001</v>
      </c>
      <c r="J109" s="465">
        <v>13.959999999999001</v>
      </c>
      <c r="K109" s="468" t="s">
        <v>303</v>
      </c>
    </row>
    <row r="110" spans="1:11" ht="14.45" customHeight="1" thickBot="1" x14ac:dyDescent="0.25">
      <c r="A110" s="481" t="s">
        <v>374</v>
      </c>
      <c r="B110" s="459">
        <v>0</v>
      </c>
      <c r="C110" s="459">
        <v>0</v>
      </c>
      <c r="D110" s="460">
        <v>0</v>
      </c>
      <c r="E110" s="461">
        <v>1</v>
      </c>
      <c r="F110" s="459">
        <v>0</v>
      </c>
      <c r="G110" s="460">
        <v>0</v>
      </c>
      <c r="H110" s="462">
        <v>0</v>
      </c>
      <c r="I110" s="459">
        <v>13.959999999999001</v>
      </c>
      <c r="J110" s="460">
        <v>13.959999999999001</v>
      </c>
      <c r="K110" s="470" t="s">
        <v>303</v>
      </c>
    </row>
    <row r="111" spans="1:11" ht="14.45" customHeight="1" thickBot="1" x14ac:dyDescent="0.25">
      <c r="A111" s="480" t="s">
        <v>375</v>
      </c>
      <c r="B111" s="464">
        <v>982.74006620187902</v>
      </c>
      <c r="C111" s="464">
        <v>929.72154000000205</v>
      </c>
      <c r="D111" s="465">
        <v>-53.018526201877002</v>
      </c>
      <c r="E111" s="471">
        <v>0.94605030564500003</v>
      </c>
      <c r="F111" s="464">
        <v>846.05948251918801</v>
      </c>
      <c r="G111" s="465">
        <v>775.55452564258906</v>
      </c>
      <c r="H111" s="467">
        <v>84.241230000000002</v>
      </c>
      <c r="I111" s="464">
        <v>970.50175999999897</v>
      </c>
      <c r="J111" s="465">
        <v>194.94723435741</v>
      </c>
      <c r="K111" s="472">
        <v>1.147084549079</v>
      </c>
    </row>
    <row r="112" spans="1:11" ht="14.45" customHeight="1" thickBot="1" x14ac:dyDescent="0.25">
      <c r="A112" s="481" t="s">
        <v>376</v>
      </c>
      <c r="B112" s="459">
        <v>0</v>
      </c>
      <c r="C112" s="459">
        <v>0</v>
      </c>
      <c r="D112" s="460">
        <v>0</v>
      </c>
      <c r="E112" s="469" t="s">
        <v>271</v>
      </c>
      <c r="F112" s="459">
        <v>0</v>
      </c>
      <c r="G112" s="460">
        <v>0</v>
      </c>
      <c r="H112" s="462">
        <v>0</v>
      </c>
      <c r="I112" s="459">
        <v>33.693999999999001</v>
      </c>
      <c r="J112" s="460">
        <v>33.693999999999001</v>
      </c>
      <c r="K112" s="470" t="s">
        <v>303</v>
      </c>
    </row>
    <row r="113" spans="1:11" ht="14.45" customHeight="1" thickBot="1" x14ac:dyDescent="0.25">
      <c r="A113" s="481" t="s">
        <v>377</v>
      </c>
      <c r="B113" s="459">
        <v>667.02070296315196</v>
      </c>
      <c r="C113" s="459">
        <v>590.46333000000095</v>
      </c>
      <c r="D113" s="460">
        <v>-76.557372963150002</v>
      </c>
      <c r="E113" s="461">
        <v>0.885224892386</v>
      </c>
      <c r="F113" s="459">
        <v>503.99976248473303</v>
      </c>
      <c r="G113" s="460">
        <v>461.99978227767099</v>
      </c>
      <c r="H113" s="462">
        <v>27.503299999999999</v>
      </c>
      <c r="I113" s="459">
        <v>495.73194000000001</v>
      </c>
      <c r="J113" s="460">
        <v>33.732157722327997</v>
      </c>
      <c r="K113" s="463">
        <v>0.98359558257699997</v>
      </c>
    </row>
    <row r="114" spans="1:11" ht="14.45" customHeight="1" thickBot="1" x14ac:dyDescent="0.25">
      <c r="A114" s="481" t="s">
        <v>378</v>
      </c>
      <c r="B114" s="459">
        <v>23.440664749136999</v>
      </c>
      <c r="C114" s="459">
        <v>14.419600000000001</v>
      </c>
      <c r="D114" s="460">
        <v>-9.0210647491370004</v>
      </c>
      <c r="E114" s="461">
        <v>0.61515320296200005</v>
      </c>
      <c r="F114" s="459">
        <v>15</v>
      </c>
      <c r="G114" s="460">
        <v>13.75</v>
      </c>
      <c r="H114" s="462">
        <v>0</v>
      </c>
      <c r="I114" s="459">
        <v>15.544499999999999</v>
      </c>
      <c r="J114" s="460">
        <v>1.7945</v>
      </c>
      <c r="K114" s="463">
        <v>1.0363</v>
      </c>
    </row>
    <row r="115" spans="1:11" ht="14.45" customHeight="1" thickBot="1" x14ac:dyDescent="0.25">
      <c r="A115" s="481" t="s">
        <v>379</v>
      </c>
      <c r="B115" s="459">
        <v>276.106635407238</v>
      </c>
      <c r="C115" s="459">
        <v>285.30623000000003</v>
      </c>
      <c r="D115" s="460">
        <v>9.1995945927620006</v>
      </c>
      <c r="E115" s="461">
        <v>1.033318991335</v>
      </c>
      <c r="F115" s="459">
        <v>281.64302607329103</v>
      </c>
      <c r="G115" s="460">
        <v>258.17277390051697</v>
      </c>
      <c r="H115" s="462">
        <v>28.525230000000001</v>
      </c>
      <c r="I115" s="459">
        <v>246.407769999999</v>
      </c>
      <c r="J115" s="460">
        <v>-11.765003900517</v>
      </c>
      <c r="K115" s="463">
        <v>0.87489391601599997</v>
      </c>
    </row>
    <row r="116" spans="1:11" ht="14.45" customHeight="1" thickBot="1" x14ac:dyDescent="0.25">
      <c r="A116" s="481" t="s">
        <v>380</v>
      </c>
      <c r="B116" s="459">
        <v>16.172063082352</v>
      </c>
      <c r="C116" s="459">
        <v>39.532380000000003</v>
      </c>
      <c r="D116" s="460">
        <v>23.360316917647999</v>
      </c>
      <c r="E116" s="461">
        <v>2.4444858889479999</v>
      </c>
      <c r="F116" s="459">
        <v>45.416693961164</v>
      </c>
      <c r="G116" s="460">
        <v>41.631969464400001</v>
      </c>
      <c r="H116" s="462">
        <v>28.212700000000002</v>
      </c>
      <c r="I116" s="459">
        <v>179.12354999999999</v>
      </c>
      <c r="J116" s="460">
        <v>137.49158053560001</v>
      </c>
      <c r="K116" s="463">
        <v>3.9440024003760001</v>
      </c>
    </row>
    <row r="117" spans="1:11" ht="14.45" customHeight="1" thickBot="1" x14ac:dyDescent="0.25">
      <c r="A117" s="480" t="s">
        <v>381</v>
      </c>
      <c r="B117" s="464">
        <v>155</v>
      </c>
      <c r="C117" s="464">
        <v>154.77518000000001</v>
      </c>
      <c r="D117" s="465">
        <v>-0.22481999999899999</v>
      </c>
      <c r="E117" s="471">
        <v>0.99854954838700005</v>
      </c>
      <c r="F117" s="464">
        <v>140</v>
      </c>
      <c r="G117" s="465">
        <v>128.333333333334</v>
      </c>
      <c r="H117" s="467">
        <v>2.9818799999999999</v>
      </c>
      <c r="I117" s="464">
        <v>188.89680999999999</v>
      </c>
      <c r="J117" s="465">
        <v>60.563476666665998</v>
      </c>
      <c r="K117" s="472">
        <v>1.3492629285710001</v>
      </c>
    </row>
    <row r="118" spans="1:11" ht="14.45" customHeight="1" thickBot="1" x14ac:dyDescent="0.25">
      <c r="A118" s="481" t="s">
        <v>382</v>
      </c>
      <c r="B118" s="459">
        <v>0</v>
      </c>
      <c r="C118" s="459">
        <v>0</v>
      </c>
      <c r="D118" s="460">
        <v>0</v>
      </c>
      <c r="E118" s="469" t="s">
        <v>271</v>
      </c>
      <c r="F118" s="459">
        <v>0</v>
      </c>
      <c r="G118" s="460">
        <v>0</v>
      </c>
      <c r="H118" s="462">
        <v>1.7130000000000001</v>
      </c>
      <c r="I118" s="459">
        <v>1.7130000000000001</v>
      </c>
      <c r="J118" s="460">
        <v>1.7130000000000001</v>
      </c>
      <c r="K118" s="470" t="s">
        <v>303</v>
      </c>
    </row>
    <row r="119" spans="1:11" ht="14.45" customHeight="1" thickBot="1" x14ac:dyDescent="0.25">
      <c r="A119" s="481" t="s">
        <v>383</v>
      </c>
      <c r="B119" s="459">
        <v>0</v>
      </c>
      <c r="C119" s="459">
        <v>2.4424906541753401E-15</v>
      </c>
      <c r="D119" s="460">
        <v>2.4424906541753401E-15</v>
      </c>
      <c r="E119" s="469" t="s">
        <v>303</v>
      </c>
      <c r="F119" s="459">
        <v>0</v>
      </c>
      <c r="G119" s="460">
        <v>0</v>
      </c>
      <c r="H119" s="462">
        <v>0.36887999999999999</v>
      </c>
      <c r="I119" s="459">
        <v>2.1688800000000001</v>
      </c>
      <c r="J119" s="460">
        <v>2.1688800000000001</v>
      </c>
      <c r="K119" s="470" t="s">
        <v>271</v>
      </c>
    </row>
    <row r="120" spans="1:11" ht="14.45" customHeight="1" thickBot="1" x14ac:dyDescent="0.25">
      <c r="A120" s="481" t="s">
        <v>384</v>
      </c>
      <c r="B120" s="459">
        <v>70</v>
      </c>
      <c r="C120" s="459">
        <v>93.595219999999998</v>
      </c>
      <c r="D120" s="460">
        <v>23.595220000000001</v>
      </c>
      <c r="E120" s="461">
        <v>1.3370745714279999</v>
      </c>
      <c r="F120" s="459">
        <v>70</v>
      </c>
      <c r="G120" s="460">
        <v>64.166666666666003</v>
      </c>
      <c r="H120" s="462">
        <v>0.9</v>
      </c>
      <c r="I120" s="459">
        <v>93.746459999999999</v>
      </c>
      <c r="J120" s="460">
        <v>29.579793333333001</v>
      </c>
      <c r="K120" s="463">
        <v>1.339235142857</v>
      </c>
    </row>
    <row r="121" spans="1:11" ht="14.45" customHeight="1" thickBot="1" x14ac:dyDescent="0.25">
      <c r="A121" s="481" t="s">
        <v>385</v>
      </c>
      <c r="B121" s="459">
        <v>85</v>
      </c>
      <c r="C121" s="459">
        <v>50.806660000000001</v>
      </c>
      <c r="D121" s="460">
        <v>-34.193339999998997</v>
      </c>
      <c r="E121" s="461">
        <v>0.59772541176399996</v>
      </c>
      <c r="F121" s="459">
        <v>70</v>
      </c>
      <c r="G121" s="460">
        <v>64.166666666666003</v>
      </c>
      <c r="H121" s="462">
        <v>0</v>
      </c>
      <c r="I121" s="459">
        <v>57.027790000000003</v>
      </c>
      <c r="J121" s="460">
        <v>-7.1388766666660004</v>
      </c>
      <c r="K121" s="463">
        <v>0.81468271428500005</v>
      </c>
    </row>
    <row r="122" spans="1:11" ht="14.45" customHeight="1" thickBot="1" x14ac:dyDescent="0.25">
      <c r="A122" s="481" t="s">
        <v>386</v>
      </c>
      <c r="B122" s="459">
        <v>0</v>
      </c>
      <c r="C122" s="459">
        <v>10.3733</v>
      </c>
      <c r="D122" s="460">
        <v>10.3733</v>
      </c>
      <c r="E122" s="469" t="s">
        <v>271</v>
      </c>
      <c r="F122" s="459">
        <v>0</v>
      </c>
      <c r="G122" s="460">
        <v>0</v>
      </c>
      <c r="H122" s="462">
        <v>0</v>
      </c>
      <c r="I122" s="459">
        <v>34.240679999999998</v>
      </c>
      <c r="J122" s="460">
        <v>34.240679999999998</v>
      </c>
      <c r="K122" s="470" t="s">
        <v>271</v>
      </c>
    </row>
    <row r="123" spans="1:11" ht="14.45" customHeight="1" thickBot="1" x14ac:dyDescent="0.25">
      <c r="A123" s="478" t="s">
        <v>48</v>
      </c>
      <c r="B123" s="459">
        <v>43766.860404386898</v>
      </c>
      <c r="C123" s="459">
        <v>47148.510130000097</v>
      </c>
      <c r="D123" s="460">
        <v>3381.6497256132102</v>
      </c>
      <c r="E123" s="461">
        <v>1.077265074404</v>
      </c>
      <c r="F123" s="459">
        <v>48279.848778</v>
      </c>
      <c r="G123" s="460">
        <v>44256.528046500003</v>
      </c>
      <c r="H123" s="462">
        <v>5030.8685100000002</v>
      </c>
      <c r="I123" s="459">
        <v>46091.106090000001</v>
      </c>
      <c r="J123" s="460">
        <v>1834.5780434999299</v>
      </c>
      <c r="K123" s="463">
        <v>0.95466550241100001</v>
      </c>
    </row>
    <row r="124" spans="1:11" ht="14.45" customHeight="1" thickBot="1" x14ac:dyDescent="0.25">
      <c r="A124" s="482" t="s">
        <v>387</v>
      </c>
      <c r="B124" s="464">
        <v>32205.820404386901</v>
      </c>
      <c r="C124" s="464">
        <v>34755.093000000103</v>
      </c>
      <c r="D124" s="465">
        <v>2549.2725956131899</v>
      </c>
      <c r="E124" s="471">
        <v>1.0791556483760001</v>
      </c>
      <c r="F124" s="464">
        <v>34805.300000000097</v>
      </c>
      <c r="G124" s="465">
        <v>31904.858333333399</v>
      </c>
      <c r="H124" s="467">
        <v>3717.9</v>
      </c>
      <c r="I124" s="464">
        <v>33971.478000000003</v>
      </c>
      <c r="J124" s="465">
        <v>2066.6196666665901</v>
      </c>
      <c r="K124" s="472">
        <v>0.97604324628700001</v>
      </c>
    </row>
    <row r="125" spans="1:11" ht="14.45" customHeight="1" thickBot="1" x14ac:dyDescent="0.25">
      <c r="A125" s="480" t="s">
        <v>388</v>
      </c>
      <c r="B125" s="464">
        <v>32113.999999999902</v>
      </c>
      <c r="C125" s="464">
        <v>34451.878000000099</v>
      </c>
      <c r="D125" s="465">
        <v>2337.8780000001502</v>
      </c>
      <c r="E125" s="471">
        <v>1.0727993398510001</v>
      </c>
      <c r="F125" s="464">
        <v>34320.320000000102</v>
      </c>
      <c r="G125" s="465">
        <v>31460.2933333334</v>
      </c>
      <c r="H125" s="467">
        <v>3660.9450000000002</v>
      </c>
      <c r="I125" s="464">
        <v>33650.141000000003</v>
      </c>
      <c r="J125" s="465">
        <v>2189.8476666665701</v>
      </c>
      <c r="K125" s="472">
        <v>0.98047282193100005</v>
      </c>
    </row>
    <row r="126" spans="1:11" ht="14.45" customHeight="1" thickBot="1" x14ac:dyDescent="0.25">
      <c r="A126" s="481" t="s">
        <v>389</v>
      </c>
      <c r="B126" s="459">
        <v>32113.999999999902</v>
      </c>
      <c r="C126" s="459">
        <v>34451.878000000099</v>
      </c>
      <c r="D126" s="460">
        <v>2337.8780000001502</v>
      </c>
      <c r="E126" s="461">
        <v>1.0727993398510001</v>
      </c>
      <c r="F126" s="459">
        <v>34320.320000000102</v>
      </c>
      <c r="G126" s="460">
        <v>31460.2933333334</v>
      </c>
      <c r="H126" s="462">
        <v>3660.9450000000002</v>
      </c>
      <c r="I126" s="459">
        <v>33650.141000000003</v>
      </c>
      <c r="J126" s="460">
        <v>2189.8476666665701</v>
      </c>
      <c r="K126" s="463">
        <v>0.98047282193100005</v>
      </c>
    </row>
    <row r="127" spans="1:11" ht="14.45" customHeight="1" thickBot="1" x14ac:dyDescent="0.25">
      <c r="A127" s="480" t="s">
        <v>390</v>
      </c>
      <c r="B127" s="464">
        <v>15.285404386970001</v>
      </c>
      <c r="C127" s="464">
        <v>72.436000000000007</v>
      </c>
      <c r="D127" s="465">
        <v>57.150595613028997</v>
      </c>
      <c r="E127" s="471">
        <v>4.7388998135860003</v>
      </c>
      <c r="F127" s="464">
        <v>245.04</v>
      </c>
      <c r="G127" s="465">
        <v>224.62</v>
      </c>
      <c r="H127" s="467">
        <v>11.3</v>
      </c>
      <c r="I127" s="464">
        <v>36.159999999999997</v>
      </c>
      <c r="J127" s="465">
        <v>-188.46</v>
      </c>
      <c r="K127" s="472">
        <v>0.14756774404100001</v>
      </c>
    </row>
    <row r="128" spans="1:11" ht="14.45" customHeight="1" thickBot="1" x14ac:dyDescent="0.25">
      <c r="A128" s="481" t="s">
        <v>391</v>
      </c>
      <c r="B128" s="459">
        <v>15.285404386970001</v>
      </c>
      <c r="C128" s="459">
        <v>72.436000000000007</v>
      </c>
      <c r="D128" s="460">
        <v>57.150595613028997</v>
      </c>
      <c r="E128" s="461">
        <v>4.7388998135860003</v>
      </c>
      <c r="F128" s="459">
        <v>245.04</v>
      </c>
      <c r="G128" s="460">
        <v>224.62</v>
      </c>
      <c r="H128" s="462">
        <v>11.3</v>
      </c>
      <c r="I128" s="459">
        <v>36.159999999999997</v>
      </c>
      <c r="J128" s="460">
        <v>-188.46</v>
      </c>
      <c r="K128" s="463">
        <v>0.14756774404100001</v>
      </c>
    </row>
    <row r="129" spans="1:11" ht="14.45" customHeight="1" thickBot="1" x14ac:dyDescent="0.25">
      <c r="A129" s="480" t="s">
        <v>392</v>
      </c>
      <c r="B129" s="464">
        <v>76.534999999999997</v>
      </c>
      <c r="C129" s="464">
        <v>123.779</v>
      </c>
      <c r="D129" s="465">
        <v>47.244</v>
      </c>
      <c r="E129" s="471">
        <v>1.6172862089240001</v>
      </c>
      <c r="F129" s="464">
        <v>115.74</v>
      </c>
      <c r="G129" s="465">
        <v>106.095</v>
      </c>
      <c r="H129" s="467">
        <v>41.155000000000001</v>
      </c>
      <c r="I129" s="464">
        <v>184.42699999999999</v>
      </c>
      <c r="J129" s="465">
        <v>78.331999999999994</v>
      </c>
      <c r="K129" s="472">
        <v>1.59345947814</v>
      </c>
    </row>
    <row r="130" spans="1:11" ht="14.45" customHeight="1" thickBot="1" x14ac:dyDescent="0.25">
      <c r="A130" s="481" t="s">
        <v>393</v>
      </c>
      <c r="B130" s="459">
        <v>76.534999999999997</v>
      </c>
      <c r="C130" s="459">
        <v>123.779</v>
      </c>
      <c r="D130" s="460">
        <v>47.244</v>
      </c>
      <c r="E130" s="461">
        <v>1.6172862089240001</v>
      </c>
      <c r="F130" s="459">
        <v>115.74</v>
      </c>
      <c r="G130" s="460">
        <v>106.095</v>
      </c>
      <c r="H130" s="462">
        <v>41.155000000000001</v>
      </c>
      <c r="I130" s="459">
        <v>184.42699999999999</v>
      </c>
      <c r="J130" s="460">
        <v>78.331999999999994</v>
      </c>
      <c r="K130" s="463">
        <v>1.59345947814</v>
      </c>
    </row>
    <row r="131" spans="1:11" ht="14.45" customHeight="1" thickBot="1" x14ac:dyDescent="0.25">
      <c r="A131" s="484" t="s">
        <v>394</v>
      </c>
      <c r="B131" s="459">
        <v>0</v>
      </c>
      <c r="C131" s="459">
        <v>107</v>
      </c>
      <c r="D131" s="460">
        <v>107</v>
      </c>
      <c r="E131" s="469" t="s">
        <v>271</v>
      </c>
      <c r="F131" s="459">
        <v>124.2</v>
      </c>
      <c r="G131" s="460">
        <v>113.85</v>
      </c>
      <c r="H131" s="462">
        <v>4.5</v>
      </c>
      <c r="I131" s="459">
        <v>100.75</v>
      </c>
      <c r="J131" s="460">
        <v>-13.1</v>
      </c>
      <c r="K131" s="463">
        <v>0.811191626409</v>
      </c>
    </row>
    <row r="132" spans="1:11" ht="14.45" customHeight="1" thickBot="1" x14ac:dyDescent="0.25">
      <c r="A132" s="481" t="s">
        <v>395</v>
      </c>
      <c r="B132" s="459">
        <v>0</v>
      </c>
      <c r="C132" s="459">
        <v>107</v>
      </c>
      <c r="D132" s="460">
        <v>107</v>
      </c>
      <c r="E132" s="469" t="s">
        <v>271</v>
      </c>
      <c r="F132" s="459">
        <v>124.2</v>
      </c>
      <c r="G132" s="460">
        <v>113.85</v>
      </c>
      <c r="H132" s="462">
        <v>4.5</v>
      </c>
      <c r="I132" s="459">
        <v>100.75</v>
      </c>
      <c r="J132" s="460">
        <v>-13.1</v>
      </c>
      <c r="K132" s="463">
        <v>0.811191626409</v>
      </c>
    </row>
    <row r="133" spans="1:11" ht="14.45" customHeight="1" thickBot="1" x14ac:dyDescent="0.25">
      <c r="A133" s="479" t="s">
        <v>396</v>
      </c>
      <c r="B133" s="459">
        <v>10918.76</v>
      </c>
      <c r="C133" s="459">
        <v>11701.901239999999</v>
      </c>
      <c r="D133" s="460">
        <v>783.141240000023</v>
      </c>
      <c r="E133" s="461">
        <v>1.0717243752950001</v>
      </c>
      <c r="F133" s="459">
        <v>12575.45</v>
      </c>
      <c r="G133" s="460">
        <v>11527.4958333333</v>
      </c>
      <c r="H133" s="462">
        <v>1238.91885</v>
      </c>
      <c r="I133" s="459">
        <v>11442.8874</v>
      </c>
      <c r="J133" s="460">
        <v>-84.608433333334006</v>
      </c>
      <c r="K133" s="463">
        <v>0.90993860259399995</v>
      </c>
    </row>
    <row r="134" spans="1:11" ht="14.45" customHeight="1" thickBot="1" x14ac:dyDescent="0.25">
      <c r="A134" s="480" t="s">
        <v>397</v>
      </c>
      <c r="B134" s="464">
        <v>2890.2600000000102</v>
      </c>
      <c r="C134" s="464">
        <v>3116.82474000001</v>
      </c>
      <c r="D134" s="465">
        <v>226.56473999999801</v>
      </c>
      <c r="E134" s="471">
        <v>1.078389051504</v>
      </c>
      <c r="F134" s="464">
        <v>3346.1399999999899</v>
      </c>
      <c r="G134" s="465">
        <v>3067.2949999999901</v>
      </c>
      <c r="H134" s="467">
        <v>329.88850000000002</v>
      </c>
      <c r="I134" s="464">
        <v>3037.5882000000001</v>
      </c>
      <c r="J134" s="465">
        <v>-29.706799999996999</v>
      </c>
      <c r="K134" s="472">
        <v>0.90778873567700002</v>
      </c>
    </row>
    <row r="135" spans="1:11" ht="14.45" customHeight="1" thickBot="1" x14ac:dyDescent="0.25">
      <c r="A135" s="481" t="s">
        <v>398</v>
      </c>
      <c r="B135" s="459">
        <v>2890.2600000000102</v>
      </c>
      <c r="C135" s="459">
        <v>3116.82474000001</v>
      </c>
      <c r="D135" s="460">
        <v>226.56473999999801</v>
      </c>
      <c r="E135" s="461">
        <v>1.078389051504</v>
      </c>
      <c r="F135" s="459">
        <v>3346.1399999999899</v>
      </c>
      <c r="G135" s="460">
        <v>3067.2949999999901</v>
      </c>
      <c r="H135" s="462">
        <v>329.88850000000002</v>
      </c>
      <c r="I135" s="459">
        <v>3037.5882000000001</v>
      </c>
      <c r="J135" s="460">
        <v>-29.706799999996999</v>
      </c>
      <c r="K135" s="463">
        <v>0.90778873567700002</v>
      </c>
    </row>
    <row r="136" spans="1:11" ht="14.45" customHeight="1" thickBot="1" x14ac:dyDescent="0.25">
      <c r="A136" s="480" t="s">
        <v>399</v>
      </c>
      <c r="B136" s="464">
        <v>8028.49999999999</v>
      </c>
      <c r="C136" s="464">
        <v>8585.0765000000101</v>
      </c>
      <c r="D136" s="465">
        <v>556.57650000002604</v>
      </c>
      <c r="E136" s="471">
        <v>1.0693250918599999</v>
      </c>
      <c r="F136" s="464">
        <v>9229.3099999999904</v>
      </c>
      <c r="G136" s="465">
        <v>8460.2008333333306</v>
      </c>
      <c r="H136" s="467">
        <v>909.03035</v>
      </c>
      <c r="I136" s="464">
        <v>8405.2991999999904</v>
      </c>
      <c r="J136" s="465">
        <v>-54.901633333336001</v>
      </c>
      <c r="K136" s="472">
        <v>0.91071804934400002</v>
      </c>
    </row>
    <row r="137" spans="1:11" ht="14.45" customHeight="1" thickBot="1" x14ac:dyDescent="0.25">
      <c r="A137" s="481" t="s">
        <v>400</v>
      </c>
      <c r="B137" s="459">
        <v>8028.49999999999</v>
      </c>
      <c r="C137" s="459">
        <v>8585.0765000000101</v>
      </c>
      <c r="D137" s="460">
        <v>556.57650000002604</v>
      </c>
      <c r="E137" s="461">
        <v>1.0693250918599999</v>
      </c>
      <c r="F137" s="459">
        <v>9229.3099999999904</v>
      </c>
      <c r="G137" s="460">
        <v>8460.2008333333306</v>
      </c>
      <c r="H137" s="462">
        <v>909.03035</v>
      </c>
      <c r="I137" s="459">
        <v>8405.2991999999904</v>
      </c>
      <c r="J137" s="460">
        <v>-54.901633333336001</v>
      </c>
      <c r="K137" s="463">
        <v>0.91071804934400002</v>
      </c>
    </row>
    <row r="138" spans="1:11" ht="14.45" customHeight="1" thickBot="1" x14ac:dyDescent="0.25">
      <c r="A138" s="479" t="s">
        <v>401</v>
      </c>
      <c r="B138" s="459">
        <v>0</v>
      </c>
      <c r="C138" s="459">
        <v>0</v>
      </c>
      <c r="D138" s="460">
        <v>0</v>
      </c>
      <c r="E138" s="461">
        <v>1</v>
      </c>
      <c r="F138" s="459">
        <v>154.358778</v>
      </c>
      <c r="G138" s="460">
        <v>141.49554649999999</v>
      </c>
      <c r="H138" s="462">
        <v>0</v>
      </c>
      <c r="I138" s="459">
        <v>0</v>
      </c>
      <c r="J138" s="460">
        <v>-141.49554649999999</v>
      </c>
      <c r="K138" s="463">
        <v>0</v>
      </c>
    </row>
    <row r="139" spans="1:11" ht="14.45" customHeight="1" thickBot="1" x14ac:dyDescent="0.25">
      <c r="A139" s="480" t="s">
        <v>402</v>
      </c>
      <c r="B139" s="464">
        <v>0</v>
      </c>
      <c r="C139" s="464">
        <v>0</v>
      </c>
      <c r="D139" s="465">
        <v>0</v>
      </c>
      <c r="E139" s="471">
        <v>1</v>
      </c>
      <c r="F139" s="464">
        <v>154.358778</v>
      </c>
      <c r="G139" s="465">
        <v>141.49554649999999</v>
      </c>
      <c r="H139" s="467">
        <v>0</v>
      </c>
      <c r="I139" s="464">
        <v>0</v>
      </c>
      <c r="J139" s="465">
        <v>-141.49554649999999</v>
      </c>
      <c r="K139" s="472">
        <v>0</v>
      </c>
    </row>
    <row r="140" spans="1:11" ht="14.45" customHeight="1" thickBot="1" x14ac:dyDescent="0.25">
      <c r="A140" s="481" t="s">
        <v>403</v>
      </c>
      <c r="B140" s="459">
        <v>0</v>
      </c>
      <c r="C140" s="459">
        <v>0</v>
      </c>
      <c r="D140" s="460">
        <v>0</v>
      </c>
      <c r="E140" s="461">
        <v>1</v>
      </c>
      <c r="F140" s="459">
        <v>154.358778</v>
      </c>
      <c r="G140" s="460">
        <v>141.49554649999999</v>
      </c>
      <c r="H140" s="462">
        <v>0</v>
      </c>
      <c r="I140" s="459">
        <v>0</v>
      </c>
      <c r="J140" s="460">
        <v>-141.49554649999999</v>
      </c>
      <c r="K140" s="463">
        <v>0</v>
      </c>
    </row>
    <row r="141" spans="1:11" ht="14.45" customHeight="1" thickBot="1" x14ac:dyDescent="0.25">
      <c r="A141" s="479" t="s">
        <v>404</v>
      </c>
      <c r="B141" s="459">
        <v>642.28000000000202</v>
      </c>
      <c r="C141" s="459">
        <v>691.51589000000104</v>
      </c>
      <c r="D141" s="460">
        <v>49.235889999998001</v>
      </c>
      <c r="E141" s="461">
        <v>1.076657984056</v>
      </c>
      <c r="F141" s="459">
        <v>744.73999999999899</v>
      </c>
      <c r="G141" s="460">
        <v>682.67833333333294</v>
      </c>
      <c r="H141" s="462">
        <v>74.049660000000003</v>
      </c>
      <c r="I141" s="459">
        <v>676.74068999999997</v>
      </c>
      <c r="J141" s="460">
        <v>-5.9376433333329999</v>
      </c>
      <c r="K141" s="463">
        <v>0.90869389317000004</v>
      </c>
    </row>
    <row r="142" spans="1:11" ht="14.45" customHeight="1" thickBot="1" x14ac:dyDescent="0.25">
      <c r="A142" s="480" t="s">
        <v>405</v>
      </c>
      <c r="B142" s="464">
        <v>642.28000000000202</v>
      </c>
      <c r="C142" s="464">
        <v>691.51589000000104</v>
      </c>
      <c r="D142" s="465">
        <v>49.235889999998001</v>
      </c>
      <c r="E142" s="471">
        <v>1.076657984056</v>
      </c>
      <c r="F142" s="464">
        <v>744.73999999999899</v>
      </c>
      <c r="G142" s="465">
        <v>682.67833333333294</v>
      </c>
      <c r="H142" s="467">
        <v>74.049660000000003</v>
      </c>
      <c r="I142" s="464">
        <v>676.74068999999997</v>
      </c>
      <c r="J142" s="465">
        <v>-5.9376433333329999</v>
      </c>
      <c r="K142" s="472">
        <v>0.90869389317000004</v>
      </c>
    </row>
    <row r="143" spans="1:11" ht="14.45" customHeight="1" thickBot="1" x14ac:dyDescent="0.25">
      <c r="A143" s="481" t="s">
        <v>406</v>
      </c>
      <c r="B143" s="459">
        <v>642.28000000000202</v>
      </c>
      <c r="C143" s="459">
        <v>691.51589000000104</v>
      </c>
      <c r="D143" s="460">
        <v>49.235889999998001</v>
      </c>
      <c r="E143" s="461">
        <v>1.076657984056</v>
      </c>
      <c r="F143" s="459">
        <v>744.73999999999899</v>
      </c>
      <c r="G143" s="460">
        <v>682.67833333333294</v>
      </c>
      <c r="H143" s="462">
        <v>74.049660000000003</v>
      </c>
      <c r="I143" s="459">
        <v>676.74068999999997</v>
      </c>
      <c r="J143" s="460">
        <v>-5.9376433333329999</v>
      </c>
      <c r="K143" s="463">
        <v>0.90869389317000004</v>
      </c>
    </row>
    <row r="144" spans="1:11" ht="14.45" customHeight="1" thickBot="1" x14ac:dyDescent="0.25">
      <c r="A144" s="478" t="s">
        <v>407</v>
      </c>
      <c r="B144" s="459">
        <v>0</v>
      </c>
      <c r="C144" s="459">
        <v>11</v>
      </c>
      <c r="D144" s="460">
        <v>11</v>
      </c>
      <c r="E144" s="469" t="s">
        <v>271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63">
        <v>11</v>
      </c>
    </row>
    <row r="145" spans="1:11" ht="14.45" customHeight="1" thickBot="1" x14ac:dyDescent="0.25">
      <c r="A145" s="479" t="s">
        <v>408</v>
      </c>
      <c r="B145" s="459">
        <v>0</v>
      </c>
      <c r="C145" s="459">
        <v>11</v>
      </c>
      <c r="D145" s="460">
        <v>11</v>
      </c>
      <c r="E145" s="469" t="s">
        <v>271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11</v>
      </c>
    </row>
    <row r="146" spans="1:11" ht="14.45" customHeight="1" thickBot="1" x14ac:dyDescent="0.25">
      <c r="A146" s="480" t="s">
        <v>409</v>
      </c>
      <c r="B146" s="464">
        <v>0</v>
      </c>
      <c r="C146" s="464">
        <v>11</v>
      </c>
      <c r="D146" s="465">
        <v>11</v>
      </c>
      <c r="E146" s="466" t="s">
        <v>271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72">
        <v>11</v>
      </c>
    </row>
    <row r="147" spans="1:11" ht="14.45" customHeight="1" thickBot="1" x14ac:dyDescent="0.25">
      <c r="A147" s="481" t="s">
        <v>410</v>
      </c>
      <c r="B147" s="459">
        <v>0</v>
      </c>
      <c r="C147" s="459">
        <v>11</v>
      </c>
      <c r="D147" s="460">
        <v>11</v>
      </c>
      <c r="E147" s="469" t="s">
        <v>271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63">
        <v>11</v>
      </c>
    </row>
    <row r="148" spans="1:11" ht="14.45" customHeight="1" thickBot="1" x14ac:dyDescent="0.25">
      <c r="A148" s="478" t="s">
        <v>411</v>
      </c>
      <c r="B148" s="459">
        <v>37932.171551089603</v>
      </c>
      <c r="C148" s="459">
        <v>47506.881170000102</v>
      </c>
      <c r="D148" s="460">
        <v>9574.7096189104795</v>
      </c>
      <c r="E148" s="461">
        <v>1.252416595923</v>
      </c>
      <c r="F148" s="459">
        <v>48980.322707595398</v>
      </c>
      <c r="G148" s="460">
        <v>44898.629148629101</v>
      </c>
      <c r="H148" s="462">
        <v>7053.6539700000003</v>
      </c>
      <c r="I148" s="459">
        <v>46218.655659999997</v>
      </c>
      <c r="J148" s="460">
        <v>1320.0265113708101</v>
      </c>
      <c r="K148" s="463">
        <v>0.94361680579100005</v>
      </c>
    </row>
    <row r="149" spans="1:11" ht="14.45" customHeight="1" thickBot="1" x14ac:dyDescent="0.25">
      <c r="A149" s="479" t="s">
        <v>412</v>
      </c>
      <c r="B149" s="459">
        <v>37460</v>
      </c>
      <c r="C149" s="459">
        <v>47113.480410000098</v>
      </c>
      <c r="D149" s="460">
        <v>9653.4804100000802</v>
      </c>
      <c r="E149" s="461">
        <v>1.2577010253600001</v>
      </c>
      <c r="F149" s="459">
        <v>48500</v>
      </c>
      <c r="G149" s="460">
        <v>44458.333333333299</v>
      </c>
      <c r="H149" s="462">
        <v>7029.1002200000003</v>
      </c>
      <c r="I149" s="459">
        <v>45870.113980000002</v>
      </c>
      <c r="J149" s="460">
        <v>1411.78064666662</v>
      </c>
      <c r="K149" s="463">
        <v>0.94577554597900004</v>
      </c>
    </row>
    <row r="150" spans="1:11" ht="14.45" customHeight="1" thickBot="1" x14ac:dyDescent="0.25">
      <c r="A150" s="480" t="s">
        <v>413</v>
      </c>
      <c r="B150" s="464">
        <v>37460</v>
      </c>
      <c r="C150" s="464">
        <v>47113.480410000098</v>
      </c>
      <c r="D150" s="465">
        <v>9653.4804100000802</v>
      </c>
      <c r="E150" s="471">
        <v>1.2577010253600001</v>
      </c>
      <c r="F150" s="464">
        <v>48500</v>
      </c>
      <c r="G150" s="465">
        <v>44458.333333333299</v>
      </c>
      <c r="H150" s="467">
        <v>7029.1002200000003</v>
      </c>
      <c r="I150" s="464">
        <v>45870.113980000002</v>
      </c>
      <c r="J150" s="465">
        <v>1411.78064666662</v>
      </c>
      <c r="K150" s="472">
        <v>0.94577554597900004</v>
      </c>
    </row>
    <row r="151" spans="1:11" ht="14.45" customHeight="1" thickBot="1" x14ac:dyDescent="0.25">
      <c r="A151" s="481" t="s">
        <v>414</v>
      </c>
      <c r="B151" s="459">
        <v>9900</v>
      </c>
      <c r="C151" s="459">
        <v>8094.8710000000101</v>
      </c>
      <c r="D151" s="460">
        <v>-1805.1289999999899</v>
      </c>
      <c r="E151" s="461">
        <v>0.81766373737300002</v>
      </c>
      <c r="F151" s="459">
        <v>9600</v>
      </c>
      <c r="G151" s="460">
        <v>8800</v>
      </c>
      <c r="H151" s="462">
        <v>820.82622000000003</v>
      </c>
      <c r="I151" s="459">
        <v>8557.1714900000006</v>
      </c>
      <c r="J151" s="460">
        <v>-242.82851000000301</v>
      </c>
      <c r="K151" s="463">
        <v>0.89137203020800004</v>
      </c>
    </row>
    <row r="152" spans="1:11" ht="14.45" customHeight="1" thickBot="1" x14ac:dyDescent="0.25">
      <c r="A152" s="481" t="s">
        <v>415</v>
      </c>
      <c r="B152" s="459">
        <v>27500</v>
      </c>
      <c r="C152" s="459">
        <v>38941.303000000102</v>
      </c>
      <c r="D152" s="460">
        <v>11441.3030000001</v>
      </c>
      <c r="E152" s="461">
        <v>1.4160473818179999</v>
      </c>
      <c r="F152" s="459">
        <v>38800</v>
      </c>
      <c r="G152" s="460">
        <v>35566.666666666701</v>
      </c>
      <c r="H152" s="462">
        <v>6208.2740000000003</v>
      </c>
      <c r="I152" s="459">
        <v>37010.599000000002</v>
      </c>
      <c r="J152" s="460">
        <v>1443.93233333329</v>
      </c>
      <c r="K152" s="463">
        <v>0.953881417525</v>
      </c>
    </row>
    <row r="153" spans="1:11" ht="14.45" customHeight="1" thickBot="1" x14ac:dyDescent="0.25">
      <c r="A153" s="481" t="s">
        <v>416</v>
      </c>
      <c r="B153" s="459">
        <v>60</v>
      </c>
      <c r="C153" s="459">
        <v>77.30641</v>
      </c>
      <c r="D153" s="460">
        <v>17.30641</v>
      </c>
      <c r="E153" s="461">
        <v>1.2884401666659999</v>
      </c>
      <c r="F153" s="459">
        <v>100</v>
      </c>
      <c r="G153" s="460">
        <v>91.666666666666003</v>
      </c>
      <c r="H153" s="462">
        <v>0</v>
      </c>
      <c r="I153" s="459">
        <v>302.34348999999901</v>
      </c>
      <c r="J153" s="460">
        <v>210.67682333333201</v>
      </c>
      <c r="K153" s="463">
        <v>3.0234348999990002</v>
      </c>
    </row>
    <row r="154" spans="1:11" ht="14.45" customHeight="1" thickBot="1" x14ac:dyDescent="0.25">
      <c r="A154" s="479" t="s">
        <v>417</v>
      </c>
      <c r="B154" s="459">
        <v>472.17155108960498</v>
      </c>
      <c r="C154" s="459">
        <v>393.40076000000101</v>
      </c>
      <c r="D154" s="460">
        <v>-78.770791089604003</v>
      </c>
      <c r="E154" s="461">
        <v>0.83317336483299997</v>
      </c>
      <c r="F154" s="459">
        <v>480.32270759543502</v>
      </c>
      <c r="G154" s="460">
        <v>440.29581529581498</v>
      </c>
      <c r="H154" s="462">
        <v>24.553750000000001</v>
      </c>
      <c r="I154" s="459">
        <v>348.54167999999999</v>
      </c>
      <c r="J154" s="460">
        <v>-91.754135295815004</v>
      </c>
      <c r="K154" s="463">
        <v>0.72564064635799996</v>
      </c>
    </row>
    <row r="155" spans="1:11" ht="14.45" customHeight="1" thickBot="1" x14ac:dyDescent="0.25">
      <c r="A155" s="480" t="s">
        <v>418</v>
      </c>
      <c r="B155" s="464">
        <v>0</v>
      </c>
      <c r="C155" s="464">
        <v>12.25076</v>
      </c>
      <c r="D155" s="465">
        <v>12.25076</v>
      </c>
      <c r="E155" s="466" t="s">
        <v>271</v>
      </c>
      <c r="F155" s="464">
        <v>0</v>
      </c>
      <c r="G155" s="465">
        <v>0</v>
      </c>
      <c r="H155" s="467">
        <v>1.7037500000000001</v>
      </c>
      <c r="I155" s="464">
        <v>35.494679999999001</v>
      </c>
      <c r="J155" s="465">
        <v>35.494679999999001</v>
      </c>
      <c r="K155" s="468" t="s">
        <v>271</v>
      </c>
    </row>
    <row r="156" spans="1:11" ht="14.45" customHeight="1" thickBot="1" x14ac:dyDescent="0.25">
      <c r="A156" s="481" t="s">
        <v>419</v>
      </c>
      <c r="B156" s="459">
        <v>0</v>
      </c>
      <c r="C156" s="459">
        <v>8.5957600000000003</v>
      </c>
      <c r="D156" s="460">
        <v>8.5957600000000003</v>
      </c>
      <c r="E156" s="469" t="s">
        <v>271</v>
      </c>
      <c r="F156" s="459">
        <v>0</v>
      </c>
      <c r="G156" s="460">
        <v>0</v>
      </c>
      <c r="H156" s="462">
        <v>0.19125</v>
      </c>
      <c r="I156" s="459">
        <v>10.22148</v>
      </c>
      <c r="J156" s="460">
        <v>10.22148</v>
      </c>
      <c r="K156" s="470" t="s">
        <v>271</v>
      </c>
    </row>
    <row r="157" spans="1:11" ht="14.45" customHeight="1" thickBot="1" x14ac:dyDescent="0.25">
      <c r="A157" s="481" t="s">
        <v>420</v>
      </c>
      <c r="B157" s="459">
        <v>0</v>
      </c>
      <c r="C157" s="459">
        <v>0.60499999999999998</v>
      </c>
      <c r="D157" s="460">
        <v>0.60499999999999998</v>
      </c>
      <c r="E157" s="469" t="s">
        <v>271</v>
      </c>
      <c r="F157" s="459">
        <v>0</v>
      </c>
      <c r="G157" s="460">
        <v>0</v>
      </c>
      <c r="H157" s="462">
        <v>0</v>
      </c>
      <c r="I157" s="459">
        <v>9.9999999999989999</v>
      </c>
      <c r="J157" s="460">
        <v>9.9999999999989999</v>
      </c>
      <c r="K157" s="470" t="s">
        <v>303</v>
      </c>
    </row>
    <row r="158" spans="1:11" ht="14.45" customHeight="1" thickBot="1" x14ac:dyDescent="0.25">
      <c r="A158" s="481" t="s">
        <v>421</v>
      </c>
      <c r="B158" s="459">
        <v>0</v>
      </c>
      <c r="C158" s="459">
        <v>0</v>
      </c>
      <c r="D158" s="460">
        <v>0</v>
      </c>
      <c r="E158" s="469" t="s">
        <v>271</v>
      </c>
      <c r="F158" s="459">
        <v>0</v>
      </c>
      <c r="G158" s="460">
        <v>0</v>
      </c>
      <c r="H158" s="462">
        <v>1.5125</v>
      </c>
      <c r="I158" s="459">
        <v>8.4124999999999996</v>
      </c>
      <c r="J158" s="460">
        <v>8.4124999999999996</v>
      </c>
      <c r="K158" s="470" t="s">
        <v>303</v>
      </c>
    </row>
    <row r="159" spans="1:11" ht="14.45" customHeight="1" thickBot="1" x14ac:dyDescent="0.25">
      <c r="A159" s="481" t="s">
        <v>422</v>
      </c>
      <c r="B159" s="459">
        <v>0</v>
      </c>
      <c r="C159" s="459">
        <v>3.05</v>
      </c>
      <c r="D159" s="460">
        <v>3.05</v>
      </c>
      <c r="E159" s="469" t="s">
        <v>303</v>
      </c>
      <c r="F159" s="459">
        <v>0</v>
      </c>
      <c r="G159" s="460">
        <v>0</v>
      </c>
      <c r="H159" s="462">
        <v>0</v>
      </c>
      <c r="I159" s="459">
        <v>6.8606999999990004</v>
      </c>
      <c r="J159" s="460">
        <v>6.8606999999990004</v>
      </c>
      <c r="K159" s="470" t="s">
        <v>271</v>
      </c>
    </row>
    <row r="160" spans="1:11" ht="14.45" customHeight="1" thickBot="1" x14ac:dyDescent="0.25">
      <c r="A160" s="480" t="s">
        <v>423</v>
      </c>
      <c r="B160" s="464">
        <v>470.740915526192</v>
      </c>
      <c r="C160" s="464">
        <v>377.400000000001</v>
      </c>
      <c r="D160" s="465">
        <v>-93.340915526190003</v>
      </c>
      <c r="E160" s="471">
        <v>0.80171488721799999</v>
      </c>
      <c r="F160" s="464">
        <v>480.32270759543502</v>
      </c>
      <c r="G160" s="465">
        <v>440.29581529581498</v>
      </c>
      <c r="H160" s="467">
        <v>20.25</v>
      </c>
      <c r="I160" s="464">
        <v>291</v>
      </c>
      <c r="J160" s="465">
        <v>-149.295815295815</v>
      </c>
      <c r="K160" s="472">
        <v>0.60584268742299996</v>
      </c>
    </row>
    <row r="161" spans="1:11" ht="14.45" customHeight="1" thickBot="1" x14ac:dyDescent="0.25">
      <c r="A161" s="481" t="s">
        <v>424</v>
      </c>
      <c r="B161" s="459">
        <v>470.740915526192</v>
      </c>
      <c r="C161" s="459">
        <v>377.400000000001</v>
      </c>
      <c r="D161" s="460">
        <v>-93.340915526190003</v>
      </c>
      <c r="E161" s="461">
        <v>0.80171488721799999</v>
      </c>
      <c r="F161" s="459">
        <v>480.32270759543502</v>
      </c>
      <c r="G161" s="460">
        <v>440.29581529581498</v>
      </c>
      <c r="H161" s="462">
        <v>20.25</v>
      </c>
      <c r="I161" s="459">
        <v>291</v>
      </c>
      <c r="J161" s="460">
        <v>-149.295815295815</v>
      </c>
      <c r="K161" s="463">
        <v>0.60584268742299996</v>
      </c>
    </row>
    <row r="162" spans="1:11" ht="14.45" customHeight="1" thickBot="1" x14ac:dyDescent="0.25">
      <c r="A162" s="484" t="s">
        <v>425</v>
      </c>
      <c r="B162" s="459">
        <v>1.4306355634129999</v>
      </c>
      <c r="C162" s="459">
        <v>0.6</v>
      </c>
      <c r="D162" s="460">
        <v>-0.83063556341300004</v>
      </c>
      <c r="E162" s="461">
        <v>0.41939401993300002</v>
      </c>
      <c r="F162" s="459">
        <v>0</v>
      </c>
      <c r="G162" s="460">
        <v>0</v>
      </c>
      <c r="H162" s="462">
        <v>0</v>
      </c>
      <c r="I162" s="459">
        <v>15.4</v>
      </c>
      <c r="J162" s="460">
        <v>15.4</v>
      </c>
      <c r="K162" s="470" t="s">
        <v>271</v>
      </c>
    </row>
    <row r="163" spans="1:11" ht="14.45" customHeight="1" thickBot="1" x14ac:dyDescent="0.25">
      <c r="A163" s="481" t="s">
        <v>426</v>
      </c>
      <c r="B163" s="459">
        <v>1.4306355634129999</v>
      </c>
      <c r="C163" s="459">
        <v>0.6</v>
      </c>
      <c r="D163" s="460">
        <v>-0.83063556341300004</v>
      </c>
      <c r="E163" s="461">
        <v>0.41939401993300002</v>
      </c>
      <c r="F163" s="459">
        <v>0</v>
      </c>
      <c r="G163" s="460">
        <v>0</v>
      </c>
      <c r="H163" s="462">
        <v>0</v>
      </c>
      <c r="I163" s="459">
        <v>15.4</v>
      </c>
      <c r="J163" s="460">
        <v>15.4</v>
      </c>
      <c r="K163" s="470" t="s">
        <v>271</v>
      </c>
    </row>
    <row r="164" spans="1:11" ht="14.45" customHeight="1" thickBot="1" x14ac:dyDescent="0.25">
      <c r="A164" s="484" t="s">
        <v>427</v>
      </c>
      <c r="B164" s="459">
        <v>0</v>
      </c>
      <c r="C164" s="459">
        <v>3.15</v>
      </c>
      <c r="D164" s="460">
        <v>3.15</v>
      </c>
      <c r="E164" s="469" t="s">
        <v>271</v>
      </c>
      <c r="F164" s="459">
        <v>0</v>
      </c>
      <c r="G164" s="460">
        <v>0</v>
      </c>
      <c r="H164" s="462">
        <v>2.6</v>
      </c>
      <c r="I164" s="459">
        <v>6.6469999999990002</v>
      </c>
      <c r="J164" s="460">
        <v>6.6469999999990002</v>
      </c>
      <c r="K164" s="470" t="s">
        <v>271</v>
      </c>
    </row>
    <row r="165" spans="1:11" ht="14.45" customHeight="1" thickBot="1" x14ac:dyDescent="0.25">
      <c r="A165" s="481" t="s">
        <v>428</v>
      </c>
      <c r="B165" s="459">
        <v>0</v>
      </c>
      <c r="C165" s="459">
        <v>3.15</v>
      </c>
      <c r="D165" s="460">
        <v>3.15</v>
      </c>
      <c r="E165" s="469" t="s">
        <v>271</v>
      </c>
      <c r="F165" s="459">
        <v>0</v>
      </c>
      <c r="G165" s="460">
        <v>0</v>
      </c>
      <c r="H165" s="462">
        <v>2.6</v>
      </c>
      <c r="I165" s="459">
        <v>6.6469999999990002</v>
      </c>
      <c r="J165" s="460">
        <v>6.6469999999990002</v>
      </c>
      <c r="K165" s="470" t="s">
        <v>271</v>
      </c>
    </row>
    <row r="166" spans="1:11" ht="14.45" customHeight="1" thickBot="1" x14ac:dyDescent="0.25">
      <c r="A166" s="478" t="s">
        <v>429</v>
      </c>
      <c r="B166" s="459">
        <v>4313.5025342461804</v>
      </c>
      <c r="C166" s="459">
        <v>3615.6866500000101</v>
      </c>
      <c r="D166" s="460">
        <v>-697.81588424617405</v>
      </c>
      <c r="E166" s="461">
        <v>0.83822522910099995</v>
      </c>
      <c r="F166" s="459">
        <v>2777.99999999996</v>
      </c>
      <c r="G166" s="460">
        <v>2546.49999999996</v>
      </c>
      <c r="H166" s="462">
        <v>422.15830999999997</v>
      </c>
      <c r="I166" s="459">
        <v>2943.8224799999998</v>
      </c>
      <c r="J166" s="460">
        <v>397.322480000035</v>
      </c>
      <c r="K166" s="463">
        <v>1.0596913174939999</v>
      </c>
    </row>
    <row r="167" spans="1:11" ht="14.45" customHeight="1" thickBot="1" x14ac:dyDescent="0.25">
      <c r="A167" s="479" t="s">
        <v>430</v>
      </c>
      <c r="B167" s="459">
        <v>4077.5025342461799</v>
      </c>
      <c r="C167" s="459">
        <v>3091.8969999999999</v>
      </c>
      <c r="D167" s="460">
        <v>-985.60553424617603</v>
      </c>
      <c r="E167" s="461">
        <v>0.75828205476999999</v>
      </c>
      <c r="F167" s="459">
        <v>2777.99999999996</v>
      </c>
      <c r="G167" s="460">
        <v>2546.49999999996</v>
      </c>
      <c r="H167" s="462">
        <v>230.03099</v>
      </c>
      <c r="I167" s="459">
        <v>2533.0881199999999</v>
      </c>
      <c r="J167" s="460">
        <v>-13.411879999964</v>
      </c>
      <c r="K167" s="463">
        <v>0.91183877609700004</v>
      </c>
    </row>
    <row r="168" spans="1:11" ht="14.45" customHeight="1" thickBot="1" x14ac:dyDescent="0.25">
      <c r="A168" s="480" t="s">
        <v>431</v>
      </c>
      <c r="B168" s="464">
        <v>4077.5025342461799</v>
      </c>
      <c r="C168" s="464">
        <v>3088.7570000000101</v>
      </c>
      <c r="D168" s="465">
        <v>-988.74553424617602</v>
      </c>
      <c r="E168" s="471">
        <v>0.75751197554299998</v>
      </c>
      <c r="F168" s="464">
        <v>2777.99999999996</v>
      </c>
      <c r="G168" s="465">
        <v>2546.49999999996</v>
      </c>
      <c r="H168" s="467">
        <v>230.03099</v>
      </c>
      <c r="I168" s="464">
        <v>2533.0881199999999</v>
      </c>
      <c r="J168" s="465">
        <v>-13.411879999964</v>
      </c>
      <c r="K168" s="472">
        <v>0.91183877609700004</v>
      </c>
    </row>
    <row r="169" spans="1:11" ht="14.45" customHeight="1" thickBot="1" x14ac:dyDescent="0.25">
      <c r="A169" s="481" t="s">
        <v>432</v>
      </c>
      <c r="B169" s="459">
        <v>631.64159242882397</v>
      </c>
      <c r="C169" s="459">
        <v>580.24400000000105</v>
      </c>
      <c r="D169" s="460">
        <v>-51.397592428822001</v>
      </c>
      <c r="E169" s="461">
        <v>0.91862854972600005</v>
      </c>
      <c r="F169" s="459">
        <v>582.99999999999102</v>
      </c>
      <c r="G169" s="460">
        <v>534.41666666665901</v>
      </c>
      <c r="H169" s="462">
        <v>48.273139999999998</v>
      </c>
      <c r="I169" s="459">
        <v>533.10433999999998</v>
      </c>
      <c r="J169" s="460">
        <v>-1.3123266666590001</v>
      </c>
      <c r="K169" s="463">
        <v>0.91441567752999997</v>
      </c>
    </row>
    <row r="170" spans="1:11" ht="14.45" customHeight="1" thickBot="1" x14ac:dyDescent="0.25">
      <c r="A170" s="481" t="s">
        <v>433</v>
      </c>
      <c r="B170" s="459">
        <v>2858.1526198895999</v>
      </c>
      <c r="C170" s="459">
        <v>2197.3409999999999</v>
      </c>
      <c r="D170" s="460">
        <v>-660.81161988959695</v>
      </c>
      <c r="E170" s="461">
        <v>0.768797643872</v>
      </c>
      <c r="F170" s="459">
        <v>1878.99999999997</v>
      </c>
      <c r="G170" s="460">
        <v>1722.4166666666399</v>
      </c>
      <c r="H170" s="462">
        <v>155.43199999999999</v>
      </c>
      <c r="I170" s="459">
        <v>1709.78</v>
      </c>
      <c r="J170" s="460">
        <v>-12.636666666643</v>
      </c>
      <c r="K170" s="463">
        <v>0.90994145822200001</v>
      </c>
    </row>
    <row r="171" spans="1:11" ht="14.45" customHeight="1" thickBot="1" x14ac:dyDescent="0.25">
      <c r="A171" s="481" t="s">
        <v>434</v>
      </c>
      <c r="B171" s="459">
        <v>572.15382503490605</v>
      </c>
      <c r="C171" s="459">
        <v>299.99700000000098</v>
      </c>
      <c r="D171" s="460">
        <v>-272.15682503490501</v>
      </c>
      <c r="E171" s="461">
        <v>0.52432927452900002</v>
      </c>
      <c r="F171" s="459">
        <v>304.999999999995</v>
      </c>
      <c r="G171" s="460">
        <v>279.58333333332899</v>
      </c>
      <c r="H171" s="462">
        <v>25.477</v>
      </c>
      <c r="I171" s="459">
        <v>280.25799999999998</v>
      </c>
      <c r="J171" s="460">
        <v>0.67466666666999997</v>
      </c>
      <c r="K171" s="463">
        <v>0.91887868852400001</v>
      </c>
    </row>
    <row r="172" spans="1:11" ht="14.45" customHeight="1" thickBot="1" x14ac:dyDescent="0.25">
      <c r="A172" s="481" t="s">
        <v>435</v>
      </c>
      <c r="B172" s="459">
        <v>2.372071403719</v>
      </c>
      <c r="C172" s="459">
        <v>3.5409999999999999</v>
      </c>
      <c r="D172" s="460">
        <v>1.16892859628</v>
      </c>
      <c r="E172" s="461">
        <v>1.4927881152510001</v>
      </c>
      <c r="F172" s="459">
        <v>2.9999999999989999</v>
      </c>
      <c r="G172" s="460">
        <v>2.7499999999989999</v>
      </c>
      <c r="H172" s="462">
        <v>0.21285000000000001</v>
      </c>
      <c r="I172" s="459">
        <v>2.9497800000000001</v>
      </c>
      <c r="J172" s="460">
        <v>0.19978000000000001</v>
      </c>
      <c r="K172" s="463">
        <v>0.98326000000000002</v>
      </c>
    </row>
    <row r="173" spans="1:11" ht="14.45" customHeight="1" thickBot="1" x14ac:dyDescent="0.25">
      <c r="A173" s="481" t="s">
        <v>436</v>
      </c>
      <c r="B173" s="459">
        <v>13.182425489131001</v>
      </c>
      <c r="C173" s="459">
        <v>7.6340000000000003</v>
      </c>
      <c r="D173" s="460">
        <v>-5.5484254891309996</v>
      </c>
      <c r="E173" s="461">
        <v>0.57910435422399997</v>
      </c>
      <c r="F173" s="459">
        <v>7.9999999999989999</v>
      </c>
      <c r="G173" s="460">
        <v>7.333333333333</v>
      </c>
      <c r="H173" s="462">
        <v>0.63600000000000001</v>
      </c>
      <c r="I173" s="459">
        <v>6.9960000000000004</v>
      </c>
      <c r="J173" s="460">
        <v>-0.33733333333299997</v>
      </c>
      <c r="K173" s="463">
        <v>0.87450000000000006</v>
      </c>
    </row>
    <row r="174" spans="1:11" ht="14.45" customHeight="1" thickBot="1" x14ac:dyDescent="0.25">
      <c r="A174" s="480" t="s">
        <v>437</v>
      </c>
      <c r="B174" s="464">
        <v>0</v>
      </c>
      <c r="C174" s="464">
        <v>3.14</v>
      </c>
      <c r="D174" s="465">
        <v>3.14</v>
      </c>
      <c r="E174" s="466" t="s">
        <v>271</v>
      </c>
      <c r="F174" s="464">
        <v>0</v>
      </c>
      <c r="G174" s="465">
        <v>0</v>
      </c>
      <c r="H174" s="467">
        <v>0</v>
      </c>
      <c r="I174" s="464">
        <v>0</v>
      </c>
      <c r="J174" s="465">
        <v>0</v>
      </c>
      <c r="K174" s="468" t="s">
        <v>271</v>
      </c>
    </row>
    <row r="175" spans="1:11" ht="14.45" customHeight="1" thickBot="1" x14ac:dyDescent="0.25">
      <c r="A175" s="481" t="s">
        <v>438</v>
      </c>
      <c r="B175" s="459">
        <v>0</v>
      </c>
      <c r="C175" s="459">
        <v>3.14</v>
      </c>
      <c r="D175" s="460">
        <v>3.14</v>
      </c>
      <c r="E175" s="469" t="s">
        <v>303</v>
      </c>
      <c r="F175" s="459">
        <v>0</v>
      </c>
      <c r="G175" s="460">
        <v>0</v>
      </c>
      <c r="H175" s="462">
        <v>0</v>
      </c>
      <c r="I175" s="459">
        <v>0</v>
      </c>
      <c r="J175" s="460">
        <v>0</v>
      </c>
      <c r="K175" s="470" t="s">
        <v>271</v>
      </c>
    </row>
    <row r="176" spans="1:11" ht="14.45" customHeight="1" thickBot="1" x14ac:dyDescent="0.25">
      <c r="A176" s="479" t="s">
        <v>439</v>
      </c>
      <c r="B176" s="459">
        <v>236</v>
      </c>
      <c r="C176" s="459">
        <v>523.78965000000198</v>
      </c>
      <c r="D176" s="460">
        <v>287.78965000000198</v>
      </c>
      <c r="E176" s="461">
        <v>2.2194476694910001</v>
      </c>
      <c r="F176" s="459">
        <v>0</v>
      </c>
      <c r="G176" s="460">
        <v>0</v>
      </c>
      <c r="H176" s="462">
        <v>192.12732</v>
      </c>
      <c r="I176" s="459">
        <v>410.73435999999998</v>
      </c>
      <c r="J176" s="460">
        <v>410.73435999999998</v>
      </c>
      <c r="K176" s="470" t="s">
        <v>271</v>
      </c>
    </row>
    <row r="177" spans="1:11" ht="14.45" customHeight="1" thickBot="1" x14ac:dyDescent="0.25">
      <c r="A177" s="480" t="s">
        <v>440</v>
      </c>
      <c r="B177" s="464">
        <v>236</v>
      </c>
      <c r="C177" s="464">
        <v>306.57103000000097</v>
      </c>
      <c r="D177" s="465">
        <v>70.571030000001002</v>
      </c>
      <c r="E177" s="471">
        <v>1.2990297881349999</v>
      </c>
      <c r="F177" s="464">
        <v>0</v>
      </c>
      <c r="G177" s="465">
        <v>0</v>
      </c>
      <c r="H177" s="467">
        <v>24.432320000000001</v>
      </c>
      <c r="I177" s="464">
        <v>42.772289999999998</v>
      </c>
      <c r="J177" s="465">
        <v>42.772289999999998</v>
      </c>
      <c r="K177" s="468" t="s">
        <v>271</v>
      </c>
    </row>
    <row r="178" spans="1:11" ht="14.45" customHeight="1" thickBot="1" x14ac:dyDescent="0.25">
      <c r="A178" s="481" t="s">
        <v>441</v>
      </c>
      <c r="B178" s="459">
        <v>236</v>
      </c>
      <c r="C178" s="459">
        <v>306.57103000000097</v>
      </c>
      <c r="D178" s="460">
        <v>70.571030000001002</v>
      </c>
      <c r="E178" s="461">
        <v>1.2990297881349999</v>
      </c>
      <c r="F178" s="459">
        <v>0</v>
      </c>
      <c r="G178" s="460">
        <v>0</v>
      </c>
      <c r="H178" s="462">
        <v>24.432320000000001</v>
      </c>
      <c r="I178" s="459">
        <v>42.772289999999998</v>
      </c>
      <c r="J178" s="460">
        <v>42.772289999999998</v>
      </c>
      <c r="K178" s="470" t="s">
        <v>271</v>
      </c>
    </row>
    <row r="179" spans="1:11" ht="14.45" customHeight="1" thickBot="1" x14ac:dyDescent="0.25">
      <c r="A179" s="480" t="s">
        <v>442</v>
      </c>
      <c r="B179" s="464">
        <v>0</v>
      </c>
      <c r="C179" s="464">
        <v>15.536</v>
      </c>
      <c r="D179" s="465">
        <v>15.536</v>
      </c>
      <c r="E179" s="466" t="s">
        <v>271</v>
      </c>
      <c r="F179" s="464">
        <v>0</v>
      </c>
      <c r="G179" s="465">
        <v>0</v>
      </c>
      <c r="H179" s="467">
        <v>0</v>
      </c>
      <c r="I179" s="464">
        <v>20.848669999999998</v>
      </c>
      <c r="J179" s="465">
        <v>20.848669999999998</v>
      </c>
      <c r="K179" s="468" t="s">
        <v>271</v>
      </c>
    </row>
    <row r="180" spans="1:11" ht="14.45" customHeight="1" thickBot="1" x14ac:dyDescent="0.25">
      <c r="A180" s="481" t="s">
        <v>443</v>
      </c>
      <c r="B180" s="459">
        <v>0</v>
      </c>
      <c r="C180" s="459">
        <v>15.536</v>
      </c>
      <c r="D180" s="460">
        <v>15.536</v>
      </c>
      <c r="E180" s="469" t="s">
        <v>271</v>
      </c>
      <c r="F180" s="459">
        <v>0</v>
      </c>
      <c r="G180" s="460">
        <v>0</v>
      </c>
      <c r="H180" s="462">
        <v>0</v>
      </c>
      <c r="I180" s="459">
        <v>9.5695999999989994</v>
      </c>
      <c r="J180" s="460">
        <v>9.5695999999989994</v>
      </c>
      <c r="K180" s="470" t="s">
        <v>271</v>
      </c>
    </row>
    <row r="181" spans="1:11" ht="14.45" customHeight="1" thickBot="1" x14ac:dyDescent="0.25">
      <c r="A181" s="481" t="s">
        <v>444</v>
      </c>
      <c r="B181" s="459">
        <v>0</v>
      </c>
      <c r="C181" s="459">
        <v>0</v>
      </c>
      <c r="D181" s="460">
        <v>0</v>
      </c>
      <c r="E181" s="469" t="s">
        <v>271</v>
      </c>
      <c r="F181" s="459">
        <v>0</v>
      </c>
      <c r="G181" s="460">
        <v>0</v>
      </c>
      <c r="H181" s="462">
        <v>0</v>
      </c>
      <c r="I181" s="459">
        <v>6.36775</v>
      </c>
      <c r="J181" s="460">
        <v>6.36775</v>
      </c>
      <c r="K181" s="470" t="s">
        <v>271</v>
      </c>
    </row>
    <row r="182" spans="1:11" ht="14.45" customHeight="1" thickBot="1" x14ac:dyDescent="0.25">
      <c r="A182" s="481" t="s">
        <v>445</v>
      </c>
      <c r="B182" s="459">
        <v>0</v>
      </c>
      <c r="C182" s="459">
        <v>0</v>
      </c>
      <c r="D182" s="460">
        <v>0</v>
      </c>
      <c r="E182" s="461">
        <v>1</v>
      </c>
      <c r="F182" s="459">
        <v>0</v>
      </c>
      <c r="G182" s="460">
        <v>0</v>
      </c>
      <c r="H182" s="462">
        <v>0</v>
      </c>
      <c r="I182" s="459">
        <v>4.9113199999989998</v>
      </c>
      <c r="J182" s="460">
        <v>4.9113199999989998</v>
      </c>
      <c r="K182" s="470" t="s">
        <v>303</v>
      </c>
    </row>
    <row r="183" spans="1:11" ht="14.45" customHeight="1" thickBot="1" x14ac:dyDescent="0.25">
      <c r="A183" s="480" t="s">
        <v>446</v>
      </c>
      <c r="B183" s="464">
        <v>0</v>
      </c>
      <c r="C183" s="464">
        <v>16.669</v>
      </c>
      <c r="D183" s="465">
        <v>16.669</v>
      </c>
      <c r="E183" s="466" t="s">
        <v>271</v>
      </c>
      <c r="F183" s="464">
        <v>0</v>
      </c>
      <c r="G183" s="465">
        <v>0</v>
      </c>
      <c r="H183" s="467">
        <v>0</v>
      </c>
      <c r="I183" s="464">
        <v>20.738999999998999</v>
      </c>
      <c r="J183" s="465">
        <v>20.738999999998999</v>
      </c>
      <c r="K183" s="468" t="s">
        <v>271</v>
      </c>
    </row>
    <row r="184" spans="1:11" ht="14.45" customHeight="1" thickBot="1" x14ac:dyDescent="0.25">
      <c r="A184" s="481" t="s">
        <v>447</v>
      </c>
      <c r="B184" s="459">
        <v>0</v>
      </c>
      <c r="C184" s="459">
        <v>12.192</v>
      </c>
      <c r="D184" s="460">
        <v>12.192</v>
      </c>
      <c r="E184" s="469" t="s">
        <v>271</v>
      </c>
      <c r="F184" s="459">
        <v>0</v>
      </c>
      <c r="G184" s="460">
        <v>0</v>
      </c>
      <c r="H184" s="462">
        <v>0</v>
      </c>
      <c r="I184" s="459">
        <v>0</v>
      </c>
      <c r="J184" s="460">
        <v>0</v>
      </c>
      <c r="K184" s="470" t="s">
        <v>271</v>
      </c>
    </row>
    <row r="185" spans="1:11" ht="14.45" customHeight="1" thickBot="1" x14ac:dyDescent="0.25">
      <c r="A185" s="481" t="s">
        <v>448</v>
      </c>
      <c r="B185" s="459">
        <v>0</v>
      </c>
      <c r="C185" s="459">
        <v>4.4770000000000003</v>
      </c>
      <c r="D185" s="460">
        <v>4.4770000000000003</v>
      </c>
      <c r="E185" s="469" t="s">
        <v>303</v>
      </c>
      <c r="F185" s="459">
        <v>0</v>
      </c>
      <c r="G185" s="460">
        <v>0</v>
      </c>
      <c r="H185" s="462">
        <v>0</v>
      </c>
      <c r="I185" s="459">
        <v>4.4769999999990002</v>
      </c>
      <c r="J185" s="460">
        <v>4.4769999999990002</v>
      </c>
      <c r="K185" s="470" t="s">
        <v>303</v>
      </c>
    </row>
    <row r="186" spans="1:11" ht="14.45" customHeight="1" thickBot="1" x14ac:dyDescent="0.25">
      <c r="A186" s="481" t="s">
        <v>449</v>
      </c>
      <c r="B186" s="459">
        <v>0</v>
      </c>
      <c r="C186" s="459">
        <v>0</v>
      </c>
      <c r="D186" s="460">
        <v>0</v>
      </c>
      <c r="E186" s="461">
        <v>1</v>
      </c>
      <c r="F186" s="459">
        <v>0</v>
      </c>
      <c r="G186" s="460">
        <v>0</v>
      </c>
      <c r="H186" s="462">
        <v>0</v>
      </c>
      <c r="I186" s="459">
        <v>16.262</v>
      </c>
      <c r="J186" s="460">
        <v>16.262</v>
      </c>
      <c r="K186" s="470" t="s">
        <v>303</v>
      </c>
    </row>
    <row r="187" spans="1:11" ht="14.45" customHeight="1" thickBot="1" x14ac:dyDescent="0.25">
      <c r="A187" s="480" t="s">
        <v>450</v>
      </c>
      <c r="B187" s="464">
        <v>0</v>
      </c>
      <c r="C187" s="464">
        <v>0</v>
      </c>
      <c r="D187" s="465">
        <v>0</v>
      </c>
      <c r="E187" s="466" t="s">
        <v>271</v>
      </c>
      <c r="F187" s="464">
        <v>0</v>
      </c>
      <c r="G187" s="465">
        <v>0</v>
      </c>
      <c r="H187" s="467">
        <v>167.69499999999999</v>
      </c>
      <c r="I187" s="464">
        <v>248.76499999999999</v>
      </c>
      <c r="J187" s="465">
        <v>248.76499999999999</v>
      </c>
      <c r="K187" s="468" t="s">
        <v>303</v>
      </c>
    </row>
    <row r="188" spans="1:11" ht="14.45" customHeight="1" thickBot="1" x14ac:dyDescent="0.25">
      <c r="A188" s="481" t="s">
        <v>451</v>
      </c>
      <c r="B188" s="459">
        <v>0</v>
      </c>
      <c r="C188" s="459">
        <v>0</v>
      </c>
      <c r="D188" s="460">
        <v>0</v>
      </c>
      <c r="E188" s="469" t="s">
        <v>271</v>
      </c>
      <c r="F188" s="459">
        <v>0</v>
      </c>
      <c r="G188" s="460">
        <v>0</v>
      </c>
      <c r="H188" s="462">
        <v>167.69499999999999</v>
      </c>
      <c r="I188" s="459">
        <v>248.76499999999999</v>
      </c>
      <c r="J188" s="460">
        <v>248.76499999999999</v>
      </c>
      <c r="K188" s="470" t="s">
        <v>303</v>
      </c>
    </row>
    <row r="189" spans="1:11" ht="14.45" customHeight="1" thickBot="1" x14ac:dyDescent="0.25">
      <c r="A189" s="480" t="s">
        <v>452</v>
      </c>
      <c r="B189" s="464">
        <v>0</v>
      </c>
      <c r="C189" s="464">
        <v>185.01362</v>
      </c>
      <c r="D189" s="465">
        <v>185.01362</v>
      </c>
      <c r="E189" s="466" t="s">
        <v>271</v>
      </c>
      <c r="F189" s="464">
        <v>0</v>
      </c>
      <c r="G189" s="465">
        <v>0</v>
      </c>
      <c r="H189" s="467">
        <v>0</v>
      </c>
      <c r="I189" s="464">
        <v>77.609399999999994</v>
      </c>
      <c r="J189" s="465">
        <v>77.609399999999994</v>
      </c>
      <c r="K189" s="468" t="s">
        <v>271</v>
      </c>
    </row>
    <row r="190" spans="1:11" ht="14.45" customHeight="1" thickBot="1" x14ac:dyDescent="0.25">
      <c r="A190" s="481" t="s">
        <v>453</v>
      </c>
      <c r="B190" s="459">
        <v>0</v>
      </c>
      <c r="C190" s="459">
        <v>185.01362</v>
      </c>
      <c r="D190" s="460">
        <v>185.01362</v>
      </c>
      <c r="E190" s="469" t="s">
        <v>271</v>
      </c>
      <c r="F190" s="459">
        <v>0</v>
      </c>
      <c r="G190" s="460">
        <v>0</v>
      </c>
      <c r="H190" s="462">
        <v>0</v>
      </c>
      <c r="I190" s="459">
        <v>77.609399999999994</v>
      </c>
      <c r="J190" s="460">
        <v>77.609399999999994</v>
      </c>
      <c r="K190" s="470" t="s">
        <v>271</v>
      </c>
    </row>
    <row r="191" spans="1:11" ht="14.45" customHeight="1" thickBot="1" x14ac:dyDescent="0.25">
      <c r="A191" s="477" t="s">
        <v>454</v>
      </c>
      <c r="B191" s="459">
        <v>82137.815212772199</v>
      </c>
      <c r="C191" s="459">
        <v>99757.120689999996</v>
      </c>
      <c r="D191" s="460">
        <v>17619.305477227801</v>
      </c>
      <c r="E191" s="461">
        <v>1.214509059336</v>
      </c>
      <c r="F191" s="459">
        <v>104048.812686556</v>
      </c>
      <c r="G191" s="460">
        <v>95378.078296009495</v>
      </c>
      <c r="H191" s="462">
        <v>13779.617850000001</v>
      </c>
      <c r="I191" s="459">
        <v>95333.415949999995</v>
      </c>
      <c r="J191" s="460">
        <v>-44.662346009484999</v>
      </c>
      <c r="K191" s="463">
        <v>0.916237422498</v>
      </c>
    </row>
    <row r="192" spans="1:11" ht="14.45" customHeight="1" thickBot="1" x14ac:dyDescent="0.25">
      <c r="A192" s="478" t="s">
        <v>455</v>
      </c>
      <c r="B192" s="459">
        <v>36208.076781638898</v>
      </c>
      <c r="C192" s="459">
        <v>41224.000390000001</v>
      </c>
      <c r="D192" s="460">
        <v>5015.9236083611104</v>
      </c>
      <c r="E192" s="461">
        <v>1.1385305173369999</v>
      </c>
      <c r="F192" s="459">
        <v>44648.843961128703</v>
      </c>
      <c r="G192" s="460">
        <v>40928.106964368002</v>
      </c>
      <c r="H192" s="462">
        <v>4277.9774200000002</v>
      </c>
      <c r="I192" s="459">
        <v>36785.837570000003</v>
      </c>
      <c r="J192" s="460">
        <v>-4142.2693943679797</v>
      </c>
      <c r="K192" s="463">
        <v>0.82389227371700002</v>
      </c>
    </row>
    <row r="193" spans="1:11" ht="14.45" customHeight="1" thickBot="1" x14ac:dyDescent="0.25">
      <c r="A193" s="479" t="s">
        <v>456</v>
      </c>
      <c r="B193" s="459">
        <v>36208.076781638898</v>
      </c>
      <c r="C193" s="459">
        <v>41224.000390000001</v>
      </c>
      <c r="D193" s="460">
        <v>5015.9236083611104</v>
      </c>
      <c r="E193" s="461">
        <v>1.1385305173369999</v>
      </c>
      <c r="F193" s="459">
        <v>44648.843961128703</v>
      </c>
      <c r="G193" s="460">
        <v>40928.106964368002</v>
      </c>
      <c r="H193" s="462">
        <v>4277.9774200000002</v>
      </c>
      <c r="I193" s="459">
        <v>36785.837570000003</v>
      </c>
      <c r="J193" s="460">
        <v>-4142.2693943679797</v>
      </c>
      <c r="K193" s="463">
        <v>0.82389227371700002</v>
      </c>
    </row>
    <row r="194" spans="1:11" ht="14.45" customHeight="1" thickBot="1" x14ac:dyDescent="0.25">
      <c r="A194" s="480" t="s">
        <v>457</v>
      </c>
      <c r="B194" s="464">
        <v>331.76097034632602</v>
      </c>
      <c r="C194" s="464">
        <v>200.42177000000001</v>
      </c>
      <c r="D194" s="465">
        <v>-131.33920034632601</v>
      </c>
      <c r="E194" s="471">
        <v>0.60411497407500003</v>
      </c>
      <c r="F194" s="464">
        <v>202.15569334320401</v>
      </c>
      <c r="G194" s="465">
        <v>185.30938556460401</v>
      </c>
      <c r="H194" s="467">
        <v>14.24122</v>
      </c>
      <c r="I194" s="464">
        <v>237.05448999999999</v>
      </c>
      <c r="J194" s="465">
        <v>51.745104435396001</v>
      </c>
      <c r="K194" s="472">
        <v>1.172633261421</v>
      </c>
    </row>
    <row r="195" spans="1:11" ht="14.45" customHeight="1" thickBot="1" x14ac:dyDescent="0.25">
      <c r="A195" s="481" t="s">
        <v>458</v>
      </c>
      <c r="B195" s="459">
        <v>268.51200553075398</v>
      </c>
      <c r="C195" s="459">
        <v>139.0677</v>
      </c>
      <c r="D195" s="460">
        <v>-129.44430553075401</v>
      </c>
      <c r="E195" s="461">
        <v>0.51791985883500002</v>
      </c>
      <c r="F195" s="459">
        <v>130.57307607461999</v>
      </c>
      <c r="G195" s="460">
        <v>119.69198640173499</v>
      </c>
      <c r="H195" s="462">
        <v>4.6471400000000003</v>
      </c>
      <c r="I195" s="459">
        <v>179.24719999999999</v>
      </c>
      <c r="J195" s="460">
        <v>59.555213598263997</v>
      </c>
      <c r="K195" s="463">
        <v>1.3727730508360001</v>
      </c>
    </row>
    <row r="196" spans="1:11" ht="14.45" customHeight="1" thickBot="1" x14ac:dyDescent="0.25">
      <c r="A196" s="481" t="s">
        <v>459</v>
      </c>
      <c r="B196" s="459">
        <v>22.091522114543</v>
      </c>
      <c r="C196" s="459">
        <v>54.454970000000003</v>
      </c>
      <c r="D196" s="460">
        <v>32.363447885455997</v>
      </c>
      <c r="E196" s="461">
        <v>2.4649713911809998</v>
      </c>
      <c r="F196" s="459">
        <v>66.702863865783002</v>
      </c>
      <c r="G196" s="460">
        <v>61.144291876967998</v>
      </c>
      <c r="H196" s="462">
        <v>9.5940799999999999</v>
      </c>
      <c r="I196" s="459">
        <v>49.879300000000001</v>
      </c>
      <c r="J196" s="460">
        <v>-11.264991876968001</v>
      </c>
      <c r="K196" s="463">
        <v>0.74778348498400005</v>
      </c>
    </row>
    <row r="197" spans="1:11" ht="14.45" customHeight="1" thickBot="1" x14ac:dyDescent="0.25">
      <c r="A197" s="481" t="s">
        <v>460</v>
      </c>
      <c r="B197" s="459">
        <v>41.157442701028003</v>
      </c>
      <c r="C197" s="459">
        <v>6.8990999999999998</v>
      </c>
      <c r="D197" s="460">
        <v>-34.258342701027999</v>
      </c>
      <c r="E197" s="461">
        <v>0.16762703285800001</v>
      </c>
      <c r="F197" s="459">
        <v>4.8797534027999996</v>
      </c>
      <c r="G197" s="460">
        <v>4.4731072859000003</v>
      </c>
      <c r="H197" s="462">
        <v>0</v>
      </c>
      <c r="I197" s="459">
        <v>7.9279900000000003</v>
      </c>
      <c r="J197" s="460">
        <v>3.4548827140989999</v>
      </c>
      <c r="K197" s="463">
        <v>1.6246702129349999</v>
      </c>
    </row>
    <row r="198" spans="1:11" ht="14.45" customHeight="1" thickBot="1" x14ac:dyDescent="0.25">
      <c r="A198" s="480" t="s">
        <v>461</v>
      </c>
      <c r="B198" s="464">
        <v>182.407386477763</v>
      </c>
      <c r="C198" s="464">
        <v>109.26788999999999</v>
      </c>
      <c r="D198" s="465">
        <v>-73.139496477763004</v>
      </c>
      <c r="E198" s="471">
        <v>0.59903215604299997</v>
      </c>
      <c r="F198" s="464">
        <v>0</v>
      </c>
      <c r="G198" s="465">
        <v>0</v>
      </c>
      <c r="H198" s="467">
        <v>0</v>
      </c>
      <c r="I198" s="464">
        <v>0</v>
      </c>
      <c r="J198" s="465">
        <v>0</v>
      </c>
      <c r="K198" s="468" t="s">
        <v>271</v>
      </c>
    </row>
    <row r="199" spans="1:11" ht="14.45" customHeight="1" thickBot="1" x14ac:dyDescent="0.25">
      <c r="A199" s="481" t="s">
        <v>462</v>
      </c>
      <c r="B199" s="459">
        <v>176.35716889928401</v>
      </c>
      <c r="C199" s="459">
        <v>106.13385</v>
      </c>
      <c r="D199" s="460">
        <v>-70.223318899283996</v>
      </c>
      <c r="E199" s="461">
        <v>0.601811940293</v>
      </c>
      <c r="F199" s="459">
        <v>0</v>
      </c>
      <c r="G199" s="460">
        <v>0</v>
      </c>
      <c r="H199" s="462">
        <v>0</v>
      </c>
      <c r="I199" s="459">
        <v>0</v>
      </c>
      <c r="J199" s="460">
        <v>0</v>
      </c>
      <c r="K199" s="470" t="s">
        <v>271</v>
      </c>
    </row>
    <row r="200" spans="1:11" ht="14.45" customHeight="1" thickBot="1" x14ac:dyDescent="0.25">
      <c r="A200" s="481" t="s">
        <v>463</v>
      </c>
      <c r="B200" s="459">
        <v>6.0502175784789998</v>
      </c>
      <c r="C200" s="459">
        <v>3.1340400000000002</v>
      </c>
      <c r="D200" s="460">
        <v>-2.9161775784790001</v>
      </c>
      <c r="E200" s="461">
        <v>0.51800451130000003</v>
      </c>
      <c r="F200" s="459">
        <v>0</v>
      </c>
      <c r="G200" s="460">
        <v>0</v>
      </c>
      <c r="H200" s="462">
        <v>0</v>
      </c>
      <c r="I200" s="459">
        <v>0</v>
      </c>
      <c r="J200" s="460">
        <v>0</v>
      </c>
      <c r="K200" s="470" t="s">
        <v>271</v>
      </c>
    </row>
    <row r="201" spans="1:11" ht="14.45" customHeight="1" thickBot="1" x14ac:dyDescent="0.25">
      <c r="A201" s="484" t="s">
        <v>464</v>
      </c>
      <c r="B201" s="459">
        <v>51.941477110835997</v>
      </c>
      <c r="C201" s="459">
        <v>164.56763000000001</v>
      </c>
      <c r="D201" s="460">
        <v>112.626152889163</v>
      </c>
      <c r="E201" s="461">
        <v>3.16832787887</v>
      </c>
      <c r="F201" s="459">
        <v>12.741767302749</v>
      </c>
      <c r="G201" s="460">
        <v>11.679953360853</v>
      </c>
      <c r="H201" s="462">
        <v>16.68215</v>
      </c>
      <c r="I201" s="459">
        <v>82.986230000000006</v>
      </c>
      <c r="J201" s="460">
        <v>71.306276639146006</v>
      </c>
      <c r="K201" s="463">
        <v>6.5129293314029999</v>
      </c>
    </row>
    <row r="202" spans="1:11" ht="14.45" customHeight="1" thickBot="1" x14ac:dyDescent="0.25">
      <c r="A202" s="481" t="s">
        <v>465</v>
      </c>
      <c r="B202" s="459">
        <v>0</v>
      </c>
      <c r="C202" s="459">
        <v>0</v>
      </c>
      <c r="D202" s="460">
        <v>0</v>
      </c>
      <c r="E202" s="461">
        <v>1</v>
      </c>
      <c r="F202" s="459">
        <v>0</v>
      </c>
      <c r="G202" s="460">
        <v>0</v>
      </c>
      <c r="H202" s="462">
        <v>0.23358999999999999</v>
      </c>
      <c r="I202" s="459">
        <v>4.1293600000000001</v>
      </c>
      <c r="J202" s="460">
        <v>4.1293600000000001</v>
      </c>
      <c r="K202" s="470" t="s">
        <v>303</v>
      </c>
    </row>
    <row r="203" spans="1:11" ht="14.45" customHeight="1" thickBot="1" x14ac:dyDescent="0.25">
      <c r="A203" s="481" t="s">
        <v>466</v>
      </c>
      <c r="B203" s="459">
        <v>0</v>
      </c>
      <c r="C203" s="459">
        <v>0</v>
      </c>
      <c r="D203" s="460">
        <v>0</v>
      </c>
      <c r="E203" s="461">
        <v>1</v>
      </c>
      <c r="F203" s="459">
        <v>12.741767302749</v>
      </c>
      <c r="G203" s="460">
        <v>11.679953360853</v>
      </c>
      <c r="H203" s="462">
        <v>16.448560000000001</v>
      </c>
      <c r="I203" s="459">
        <v>78.856870000000001</v>
      </c>
      <c r="J203" s="460">
        <v>67.176916639146</v>
      </c>
      <c r="K203" s="463">
        <v>6.1888486994249998</v>
      </c>
    </row>
    <row r="204" spans="1:11" ht="14.45" customHeight="1" thickBot="1" x14ac:dyDescent="0.25">
      <c r="A204" s="481" t="s">
        <v>467</v>
      </c>
      <c r="B204" s="459">
        <v>1.539939523306</v>
      </c>
      <c r="C204" s="459">
        <v>4.5294299999999996</v>
      </c>
      <c r="D204" s="460">
        <v>2.9894904766930002</v>
      </c>
      <c r="E204" s="461">
        <v>2.9413038183959999</v>
      </c>
      <c r="F204" s="459">
        <v>0</v>
      </c>
      <c r="G204" s="460">
        <v>0</v>
      </c>
      <c r="H204" s="462">
        <v>0</v>
      </c>
      <c r="I204" s="459">
        <v>0</v>
      </c>
      <c r="J204" s="460">
        <v>0</v>
      </c>
      <c r="K204" s="470" t="s">
        <v>271</v>
      </c>
    </row>
    <row r="205" spans="1:11" ht="14.45" customHeight="1" thickBot="1" x14ac:dyDescent="0.25">
      <c r="A205" s="481" t="s">
        <v>468</v>
      </c>
      <c r="B205" s="459">
        <v>50.401537587530001</v>
      </c>
      <c r="C205" s="459">
        <v>160.03819999999999</v>
      </c>
      <c r="D205" s="460">
        <v>109.63666241246899</v>
      </c>
      <c r="E205" s="461">
        <v>3.1752642411359999</v>
      </c>
      <c r="F205" s="459">
        <v>0</v>
      </c>
      <c r="G205" s="460">
        <v>0</v>
      </c>
      <c r="H205" s="462">
        <v>0</v>
      </c>
      <c r="I205" s="459">
        <v>0</v>
      </c>
      <c r="J205" s="460">
        <v>0</v>
      </c>
      <c r="K205" s="470" t="s">
        <v>271</v>
      </c>
    </row>
    <row r="206" spans="1:11" ht="14.45" customHeight="1" thickBot="1" x14ac:dyDescent="0.25">
      <c r="A206" s="480" t="s">
        <v>469</v>
      </c>
      <c r="B206" s="464">
        <v>0.36065606001099998</v>
      </c>
      <c r="C206" s="464">
        <v>0</v>
      </c>
      <c r="D206" s="465">
        <v>-0.36065606001099998</v>
      </c>
      <c r="E206" s="471">
        <v>0</v>
      </c>
      <c r="F206" s="464">
        <v>0</v>
      </c>
      <c r="G206" s="465">
        <v>0</v>
      </c>
      <c r="H206" s="467">
        <v>0</v>
      </c>
      <c r="I206" s="464">
        <v>0</v>
      </c>
      <c r="J206" s="465">
        <v>0</v>
      </c>
      <c r="K206" s="472">
        <v>11</v>
      </c>
    </row>
    <row r="207" spans="1:11" ht="14.45" customHeight="1" thickBot="1" x14ac:dyDescent="0.25">
      <c r="A207" s="481" t="s">
        <v>470</v>
      </c>
      <c r="B207" s="459">
        <v>0.36065606001099998</v>
      </c>
      <c r="C207" s="459">
        <v>0</v>
      </c>
      <c r="D207" s="460">
        <v>-0.36065606001099998</v>
      </c>
      <c r="E207" s="461">
        <v>0</v>
      </c>
      <c r="F207" s="459">
        <v>0</v>
      </c>
      <c r="G207" s="460">
        <v>0</v>
      </c>
      <c r="H207" s="462">
        <v>0</v>
      </c>
      <c r="I207" s="459">
        <v>0</v>
      </c>
      <c r="J207" s="460">
        <v>0</v>
      </c>
      <c r="K207" s="463">
        <v>11</v>
      </c>
    </row>
    <row r="208" spans="1:11" ht="14.45" customHeight="1" thickBot="1" x14ac:dyDescent="0.25">
      <c r="A208" s="480" t="s">
        <v>471</v>
      </c>
      <c r="B208" s="464">
        <v>35641.606291643897</v>
      </c>
      <c r="C208" s="464">
        <v>38600.311240000003</v>
      </c>
      <c r="D208" s="465">
        <v>2958.70494835606</v>
      </c>
      <c r="E208" s="471">
        <v>1.0830126713179999</v>
      </c>
      <c r="F208" s="464">
        <v>44433.946500482802</v>
      </c>
      <c r="G208" s="465">
        <v>40731.117625442501</v>
      </c>
      <c r="H208" s="467">
        <v>3102.0559499999999</v>
      </c>
      <c r="I208" s="464">
        <v>34273.424270000003</v>
      </c>
      <c r="J208" s="465">
        <v>-6457.6933554425304</v>
      </c>
      <c r="K208" s="472">
        <v>0.77133423810599999</v>
      </c>
    </row>
    <row r="209" spans="1:11" ht="14.45" customHeight="1" thickBot="1" x14ac:dyDescent="0.25">
      <c r="A209" s="481" t="s">
        <v>472</v>
      </c>
      <c r="B209" s="459">
        <v>15099.49930286</v>
      </c>
      <c r="C209" s="459">
        <v>16706.848269999999</v>
      </c>
      <c r="D209" s="460">
        <v>1607.34896714004</v>
      </c>
      <c r="E209" s="461">
        <v>1.1064504812310001</v>
      </c>
      <c r="F209" s="459">
        <v>0</v>
      </c>
      <c r="G209" s="460">
        <v>0</v>
      </c>
      <c r="H209" s="462">
        <v>0</v>
      </c>
      <c r="I209" s="459">
        <v>0</v>
      </c>
      <c r="J209" s="460">
        <v>0</v>
      </c>
      <c r="K209" s="470" t="s">
        <v>271</v>
      </c>
    </row>
    <row r="210" spans="1:11" ht="14.45" customHeight="1" thickBot="1" x14ac:dyDescent="0.25">
      <c r="A210" s="481" t="s">
        <v>473</v>
      </c>
      <c r="B210" s="459">
        <v>20542.106988783999</v>
      </c>
      <c r="C210" s="459">
        <v>21893.46297</v>
      </c>
      <c r="D210" s="460">
        <v>1351.3559812160099</v>
      </c>
      <c r="E210" s="461">
        <v>1.0657846822599999</v>
      </c>
      <c r="F210" s="459">
        <v>44433.946500482802</v>
      </c>
      <c r="G210" s="460">
        <v>40731.117625442501</v>
      </c>
      <c r="H210" s="462">
        <v>3102.0559499999999</v>
      </c>
      <c r="I210" s="459">
        <v>34273.424270000003</v>
      </c>
      <c r="J210" s="460">
        <v>-6457.6933554425304</v>
      </c>
      <c r="K210" s="463">
        <v>0.77133423810599999</v>
      </c>
    </row>
    <row r="211" spans="1:11" ht="14.45" customHeight="1" thickBot="1" x14ac:dyDescent="0.25">
      <c r="A211" s="480" t="s">
        <v>474</v>
      </c>
      <c r="B211" s="464">
        <v>0</v>
      </c>
      <c r="C211" s="464">
        <v>2149.4318600000001</v>
      </c>
      <c r="D211" s="465">
        <v>2149.4318600000001</v>
      </c>
      <c r="E211" s="466" t="s">
        <v>271</v>
      </c>
      <c r="F211" s="464">
        <v>0</v>
      </c>
      <c r="G211" s="465">
        <v>0</v>
      </c>
      <c r="H211" s="467">
        <v>1144.9981</v>
      </c>
      <c r="I211" s="464">
        <v>2192.3725800000002</v>
      </c>
      <c r="J211" s="465">
        <v>2192.3725800000002</v>
      </c>
      <c r="K211" s="468" t="s">
        <v>271</v>
      </c>
    </row>
    <row r="212" spans="1:11" ht="14.45" customHeight="1" thickBot="1" x14ac:dyDescent="0.25">
      <c r="A212" s="481" t="s">
        <v>475</v>
      </c>
      <c r="B212" s="459">
        <v>0</v>
      </c>
      <c r="C212" s="459">
        <v>833.88873000000001</v>
      </c>
      <c r="D212" s="460">
        <v>833.88873000000001</v>
      </c>
      <c r="E212" s="469" t="s">
        <v>271</v>
      </c>
      <c r="F212" s="459">
        <v>0</v>
      </c>
      <c r="G212" s="460">
        <v>0</v>
      </c>
      <c r="H212" s="462">
        <v>0</v>
      </c>
      <c r="I212" s="459">
        <v>0</v>
      </c>
      <c r="J212" s="460">
        <v>0</v>
      </c>
      <c r="K212" s="470" t="s">
        <v>271</v>
      </c>
    </row>
    <row r="213" spans="1:11" ht="14.45" customHeight="1" thickBot="1" x14ac:dyDescent="0.25">
      <c r="A213" s="481" t="s">
        <v>476</v>
      </c>
      <c r="B213" s="459">
        <v>0</v>
      </c>
      <c r="C213" s="459">
        <v>1315.54313</v>
      </c>
      <c r="D213" s="460">
        <v>1315.54313</v>
      </c>
      <c r="E213" s="469" t="s">
        <v>271</v>
      </c>
      <c r="F213" s="459">
        <v>0</v>
      </c>
      <c r="G213" s="460">
        <v>0</v>
      </c>
      <c r="H213" s="462">
        <v>1144.9981</v>
      </c>
      <c r="I213" s="459">
        <v>2192.3725800000002</v>
      </c>
      <c r="J213" s="460">
        <v>2192.3725800000002</v>
      </c>
      <c r="K213" s="470" t="s">
        <v>271</v>
      </c>
    </row>
    <row r="214" spans="1:11" ht="14.45" customHeight="1" thickBot="1" x14ac:dyDescent="0.25">
      <c r="A214" s="478" t="s">
        <v>477</v>
      </c>
      <c r="B214" s="459">
        <v>45792.204012689603</v>
      </c>
      <c r="C214" s="459">
        <v>58209.82849</v>
      </c>
      <c r="D214" s="460">
        <v>12417.624477310401</v>
      </c>
      <c r="E214" s="461">
        <v>1.2711733305920001</v>
      </c>
      <c r="F214" s="459">
        <v>59253.275617545303</v>
      </c>
      <c r="G214" s="460">
        <v>54315.502649416601</v>
      </c>
      <c r="H214" s="462">
        <v>9501.6404299999995</v>
      </c>
      <c r="I214" s="459">
        <v>58380.930379999998</v>
      </c>
      <c r="J214" s="460">
        <v>4065.4277305834298</v>
      </c>
      <c r="K214" s="463">
        <v>0.98527768754599998</v>
      </c>
    </row>
    <row r="215" spans="1:11" ht="14.45" customHeight="1" thickBot="1" x14ac:dyDescent="0.25">
      <c r="A215" s="479" t="s">
        <v>478</v>
      </c>
      <c r="B215" s="459">
        <v>45390</v>
      </c>
      <c r="C215" s="459">
        <v>57731.503060000003</v>
      </c>
      <c r="D215" s="460">
        <v>12341.503059999999</v>
      </c>
      <c r="E215" s="461">
        <v>1.271899164133</v>
      </c>
      <c r="F215" s="459">
        <v>58900</v>
      </c>
      <c r="G215" s="460">
        <v>53991.666666666701</v>
      </c>
      <c r="H215" s="462">
        <v>9475.77297</v>
      </c>
      <c r="I215" s="459">
        <v>58013.304510000002</v>
      </c>
      <c r="J215" s="460">
        <v>4021.6378433333198</v>
      </c>
      <c r="K215" s="463">
        <v>0.98494574719799999</v>
      </c>
    </row>
    <row r="216" spans="1:11" ht="14.45" customHeight="1" thickBot="1" x14ac:dyDescent="0.25">
      <c r="A216" s="480" t="s">
        <v>479</v>
      </c>
      <c r="B216" s="464">
        <v>45390</v>
      </c>
      <c r="C216" s="464">
        <v>57731.503060000003</v>
      </c>
      <c r="D216" s="465">
        <v>12341.503059999999</v>
      </c>
      <c r="E216" s="471">
        <v>1.271899164133</v>
      </c>
      <c r="F216" s="464">
        <v>58900</v>
      </c>
      <c r="G216" s="465">
        <v>53991.666666666701</v>
      </c>
      <c r="H216" s="467">
        <v>9475.77297</v>
      </c>
      <c r="I216" s="464">
        <v>58013.304510000002</v>
      </c>
      <c r="J216" s="465">
        <v>4021.6378433333198</v>
      </c>
      <c r="K216" s="472">
        <v>0.98494574719799999</v>
      </c>
    </row>
    <row r="217" spans="1:11" ht="14.45" customHeight="1" thickBot="1" x14ac:dyDescent="0.25">
      <c r="A217" s="481" t="s">
        <v>480</v>
      </c>
      <c r="B217" s="459">
        <v>14740</v>
      </c>
      <c r="C217" s="459">
        <v>12770.397499999999</v>
      </c>
      <c r="D217" s="460">
        <v>-1969.6025</v>
      </c>
      <c r="E217" s="461">
        <v>0.86637703527800003</v>
      </c>
      <c r="F217" s="459">
        <v>14800</v>
      </c>
      <c r="G217" s="460">
        <v>13566.666666666701</v>
      </c>
      <c r="H217" s="462">
        <v>1329.0079699999999</v>
      </c>
      <c r="I217" s="459">
        <v>13462.841640000001</v>
      </c>
      <c r="J217" s="460">
        <v>-103.82502666667099</v>
      </c>
      <c r="K217" s="463">
        <v>0.90965146216199999</v>
      </c>
    </row>
    <row r="218" spans="1:11" ht="14.45" customHeight="1" thickBot="1" x14ac:dyDescent="0.25">
      <c r="A218" s="481" t="s">
        <v>481</v>
      </c>
      <c r="B218" s="459">
        <v>30590</v>
      </c>
      <c r="C218" s="459">
        <v>44883.799149999999</v>
      </c>
      <c r="D218" s="460">
        <v>14293.799150000001</v>
      </c>
      <c r="E218" s="461">
        <v>1.4672703220000001</v>
      </c>
      <c r="F218" s="459">
        <v>44000</v>
      </c>
      <c r="G218" s="460">
        <v>40333.333333333299</v>
      </c>
      <c r="H218" s="462">
        <v>8146.7650000000003</v>
      </c>
      <c r="I218" s="459">
        <v>44248.1201</v>
      </c>
      <c r="J218" s="460">
        <v>3914.7867666666698</v>
      </c>
      <c r="K218" s="463">
        <v>1.005639093181</v>
      </c>
    </row>
    <row r="219" spans="1:11" ht="14.45" customHeight="1" thickBot="1" x14ac:dyDescent="0.25">
      <c r="A219" s="481" t="s">
        <v>482</v>
      </c>
      <c r="B219" s="459">
        <v>60</v>
      </c>
      <c r="C219" s="459">
        <v>77.30641</v>
      </c>
      <c r="D219" s="460">
        <v>17.30641</v>
      </c>
      <c r="E219" s="461">
        <v>1.2884401666659999</v>
      </c>
      <c r="F219" s="459">
        <v>100</v>
      </c>
      <c r="G219" s="460">
        <v>91.666666666666003</v>
      </c>
      <c r="H219" s="462">
        <v>0</v>
      </c>
      <c r="I219" s="459">
        <v>302.34276999999997</v>
      </c>
      <c r="J219" s="460">
        <v>210.676103333333</v>
      </c>
      <c r="K219" s="463">
        <v>3.0234277000000001</v>
      </c>
    </row>
    <row r="220" spans="1:11" ht="14.45" customHeight="1" thickBot="1" x14ac:dyDescent="0.25">
      <c r="A220" s="479" t="s">
        <v>483</v>
      </c>
      <c r="B220" s="459">
        <v>0</v>
      </c>
      <c r="C220" s="459">
        <v>164.24299999999999</v>
      </c>
      <c r="D220" s="460">
        <v>164.24299999999999</v>
      </c>
      <c r="E220" s="469" t="s">
        <v>271</v>
      </c>
      <c r="F220" s="459">
        <v>0</v>
      </c>
      <c r="G220" s="460">
        <v>0</v>
      </c>
      <c r="H220" s="462">
        <v>4.5</v>
      </c>
      <c r="I220" s="459">
        <v>100.75</v>
      </c>
      <c r="J220" s="460">
        <v>100.75</v>
      </c>
      <c r="K220" s="470" t="s">
        <v>271</v>
      </c>
    </row>
    <row r="221" spans="1:11" ht="14.45" customHeight="1" thickBot="1" x14ac:dyDescent="0.25">
      <c r="A221" s="480" t="s">
        <v>484</v>
      </c>
      <c r="B221" s="464">
        <v>0</v>
      </c>
      <c r="C221" s="464">
        <v>57.243000000000002</v>
      </c>
      <c r="D221" s="465">
        <v>57.243000000000002</v>
      </c>
      <c r="E221" s="466" t="s">
        <v>303</v>
      </c>
      <c r="F221" s="464">
        <v>0</v>
      </c>
      <c r="G221" s="465">
        <v>0</v>
      </c>
      <c r="H221" s="467">
        <v>0</v>
      </c>
      <c r="I221" s="464">
        <v>0</v>
      </c>
      <c r="J221" s="465">
        <v>0</v>
      </c>
      <c r="K221" s="468" t="s">
        <v>271</v>
      </c>
    </row>
    <row r="222" spans="1:11" ht="14.45" customHeight="1" thickBot="1" x14ac:dyDescent="0.25">
      <c r="A222" s="481" t="s">
        <v>485</v>
      </c>
      <c r="B222" s="459">
        <v>0</v>
      </c>
      <c r="C222" s="459">
        <v>57.243000000000002</v>
      </c>
      <c r="D222" s="460">
        <v>57.243000000000002</v>
      </c>
      <c r="E222" s="469" t="s">
        <v>303</v>
      </c>
      <c r="F222" s="459">
        <v>0</v>
      </c>
      <c r="G222" s="460">
        <v>0</v>
      </c>
      <c r="H222" s="462">
        <v>0</v>
      </c>
      <c r="I222" s="459">
        <v>0</v>
      </c>
      <c r="J222" s="460">
        <v>0</v>
      </c>
      <c r="K222" s="470" t="s">
        <v>271</v>
      </c>
    </row>
    <row r="223" spans="1:11" ht="14.45" customHeight="1" thickBot="1" x14ac:dyDescent="0.25">
      <c r="A223" s="480" t="s">
        <v>486</v>
      </c>
      <c r="B223" s="464">
        <v>0</v>
      </c>
      <c r="C223" s="464">
        <v>107</v>
      </c>
      <c r="D223" s="465">
        <v>107</v>
      </c>
      <c r="E223" s="466" t="s">
        <v>271</v>
      </c>
      <c r="F223" s="464">
        <v>0</v>
      </c>
      <c r="G223" s="465">
        <v>0</v>
      </c>
      <c r="H223" s="467">
        <v>4.5</v>
      </c>
      <c r="I223" s="464">
        <v>100.75</v>
      </c>
      <c r="J223" s="465">
        <v>100.75</v>
      </c>
      <c r="K223" s="468" t="s">
        <v>271</v>
      </c>
    </row>
    <row r="224" spans="1:11" ht="14.45" customHeight="1" thickBot="1" x14ac:dyDescent="0.25">
      <c r="A224" s="481" t="s">
        <v>487</v>
      </c>
      <c r="B224" s="459">
        <v>0</v>
      </c>
      <c r="C224" s="459">
        <v>107</v>
      </c>
      <c r="D224" s="460">
        <v>107</v>
      </c>
      <c r="E224" s="469" t="s">
        <v>271</v>
      </c>
      <c r="F224" s="459">
        <v>0</v>
      </c>
      <c r="G224" s="460">
        <v>0</v>
      </c>
      <c r="H224" s="462">
        <v>4.5</v>
      </c>
      <c r="I224" s="459">
        <v>100.75</v>
      </c>
      <c r="J224" s="460">
        <v>100.75</v>
      </c>
      <c r="K224" s="470" t="s">
        <v>271</v>
      </c>
    </row>
    <row r="225" spans="1:11" ht="14.45" customHeight="1" thickBot="1" x14ac:dyDescent="0.25">
      <c r="A225" s="482" t="s">
        <v>488</v>
      </c>
      <c r="B225" s="464">
        <v>402.20401268962502</v>
      </c>
      <c r="C225" s="464">
        <v>314.08242999999999</v>
      </c>
      <c r="D225" s="465">
        <v>-88.121582689624006</v>
      </c>
      <c r="E225" s="471">
        <v>0.78090327319099995</v>
      </c>
      <c r="F225" s="464">
        <v>353.27561754532201</v>
      </c>
      <c r="G225" s="465">
        <v>323.83598274987799</v>
      </c>
      <c r="H225" s="467">
        <v>21.367460000000001</v>
      </c>
      <c r="I225" s="464">
        <v>266.87587000000002</v>
      </c>
      <c r="J225" s="465">
        <v>-56.960112749878</v>
      </c>
      <c r="K225" s="472">
        <v>0.75543246333900005</v>
      </c>
    </row>
    <row r="226" spans="1:11" ht="14.45" customHeight="1" thickBot="1" x14ac:dyDescent="0.25">
      <c r="A226" s="480" t="s">
        <v>489</v>
      </c>
      <c r="B226" s="464">
        <v>0</v>
      </c>
      <c r="C226" s="464">
        <v>3.0791300000000001</v>
      </c>
      <c r="D226" s="465">
        <v>3.0791300000000001</v>
      </c>
      <c r="E226" s="466" t="s">
        <v>271</v>
      </c>
      <c r="F226" s="464">
        <v>0</v>
      </c>
      <c r="G226" s="465">
        <v>0</v>
      </c>
      <c r="H226" s="467">
        <v>8.5999999999999998E-4</v>
      </c>
      <c r="I226" s="464">
        <v>-4.1599999999999996E-3</v>
      </c>
      <c r="J226" s="465">
        <v>-4.1599999999999996E-3</v>
      </c>
      <c r="K226" s="468" t="s">
        <v>271</v>
      </c>
    </row>
    <row r="227" spans="1:11" ht="14.45" customHeight="1" thickBot="1" x14ac:dyDescent="0.25">
      <c r="A227" s="481" t="s">
        <v>490</v>
      </c>
      <c r="B227" s="459">
        <v>0</v>
      </c>
      <c r="C227" s="459">
        <v>-8.3000000000000001E-3</v>
      </c>
      <c r="D227" s="460">
        <v>-8.3000000000000001E-3</v>
      </c>
      <c r="E227" s="469" t="s">
        <v>271</v>
      </c>
      <c r="F227" s="459">
        <v>0</v>
      </c>
      <c r="G227" s="460">
        <v>0</v>
      </c>
      <c r="H227" s="462">
        <v>8.5999999999999998E-4</v>
      </c>
      <c r="I227" s="459">
        <v>-4.1599999999999996E-3</v>
      </c>
      <c r="J227" s="460">
        <v>-4.1599999999999996E-3</v>
      </c>
      <c r="K227" s="470" t="s">
        <v>271</v>
      </c>
    </row>
    <row r="228" spans="1:11" ht="14.45" customHeight="1" thickBot="1" x14ac:dyDescent="0.25">
      <c r="A228" s="481" t="s">
        <v>491</v>
      </c>
      <c r="B228" s="459">
        <v>0</v>
      </c>
      <c r="C228" s="459">
        <v>3.0874299999999999</v>
      </c>
      <c r="D228" s="460">
        <v>3.0874299999999999</v>
      </c>
      <c r="E228" s="469" t="s">
        <v>303</v>
      </c>
      <c r="F228" s="459">
        <v>0</v>
      </c>
      <c r="G228" s="460">
        <v>0</v>
      </c>
      <c r="H228" s="462">
        <v>0</v>
      </c>
      <c r="I228" s="459">
        <v>0</v>
      </c>
      <c r="J228" s="460">
        <v>0</v>
      </c>
      <c r="K228" s="470" t="s">
        <v>271</v>
      </c>
    </row>
    <row r="229" spans="1:11" ht="14.45" customHeight="1" thickBot="1" x14ac:dyDescent="0.25">
      <c r="A229" s="480" t="s">
        <v>492</v>
      </c>
      <c r="B229" s="464">
        <v>402.20401268962502</v>
      </c>
      <c r="C229" s="464">
        <v>267.0693</v>
      </c>
      <c r="D229" s="465">
        <v>-135.13471268962499</v>
      </c>
      <c r="E229" s="471">
        <v>0.66401450899000003</v>
      </c>
      <c r="F229" s="464">
        <v>353.27561754532201</v>
      </c>
      <c r="G229" s="465">
        <v>323.83598274987799</v>
      </c>
      <c r="H229" s="467">
        <v>21.366599999999998</v>
      </c>
      <c r="I229" s="464">
        <v>232.13802999999999</v>
      </c>
      <c r="J229" s="465">
        <v>-91.697952749877999</v>
      </c>
      <c r="K229" s="472">
        <v>0.65710175984600006</v>
      </c>
    </row>
    <row r="230" spans="1:11" ht="14.45" customHeight="1" thickBot="1" x14ac:dyDescent="0.25">
      <c r="A230" s="481" t="s">
        <v>493</v>
      </c>
      <c r="B230" s="459">
        <v>300</v>
      </c>
      <c r="C230" s="459">
        <v>202.327</v>
      </c>
      <c r="D230" s="460">
        <v>-97.672999999999007</v>
      </c>
      <c r="E230" s="461">
        <v>0.67442333333299997</v>
      </c>
      <c r="F230" s="459">
        <v>300</v>
      </c>
      <c r="G230" s="460">
        <v>275</v>
      </c>
      <c r="H230" s="462">
        <v>8.4</v>
      </c>
      <c r="I230" s="459">
        <v>142.58000000000001</v>
      </c>
      <c r="J230" s="460">
        <v>-132.41999999999999</v>
      </c>
      <c r="K230" s="463">
        <v>0.47526666666599998</v>
      </c>
    </row>
    <row r="231" spans="1:11" ht="14.45" customHeight="1" thickBot="1" x14ac:dyDescent="0.25">
      <c r="A231" s="481" t="s">
        <v>494</v>
      </c>
      <c r="B231" s="459">
        <v>3.4837147734989999</v>
      </c>
      <c r="C231" s="459">
        <v>1.1200000000000001</v>
      </c>
      <c r="D231" s="460">
        <v>-2.3637147734989998</v>
      </c>
      <c r="E231" s="461">
        <v>0.32149589527799999</v>
      </c>
      <c r="F231" s="459">
        <v>0</v>
      </c>
      <c r="G231" s="460">
        <v>0</v>
      </c>
      <c r="H231" s="462">
        <v>0.65100000000000002</v>
      </c>
      <c r="I231" s="459">
        <v>1.5209999999999999</v>
      </c>
      <c r="J231" s="460">
        <v>1.5209999999999999</v>
      </c>
      <c r="K231" s="470" t="s">
        <v>271</v>
      </c>
    </row>
    <row r="232" spans="1:11" ht="14.45" customHeight="1" thickBot="1" x14ac:dyDescent="0.25">
      <c r="A232" s="481" t="s">
        <v>495</v>
      </c>
      <c r="B232" s="459">
        <v>48.620664329004001</v>
      </c>
      <c r="C232" s="459">
        <v>50.862000000000002</v>
      </c>
      <c r="D232" s="460">
        <v>2.2413356709949999</v>
      </c>
      <c r="E232" s="461">
        <v>1.0460984172450001</v>
      </c>
      <c r="F232" s="459">
        <v>53.275617545320998</v>
      </c>
      <c r="G232" s="460">
        <v>48.835982749877999</v>
      </c>
      <c r="H232" s="462">
        <v>3.39</v>
      </c>
      <c r="I232" s="459">
        <v>39.69</v>
      </c>
      <c r="J232" s="460">
        <v>-9.1459827498779998</v>
      </c>
      <c r="K232" s="463">
        <v>0.74499371060700004</v>
      </c>
    </row>
    <row r="233" spans="1:11" ht="14.45" customHeight="1" thickBot="1" x14ac:dyDescent="0.25">
      <c r="A233" s="481" t="s">
        <v>496</v>
      </c>
      <c r="B233" s="459">
        <v>50.099633587120003</v>
      </c>
      <c r="C233" s="459">
        <v>12.760300000000001</v>
      </c>
      <c r="D233" s="460">
        <v>-37.339333587120002</v>
      </c>
      <c r="E233" s="461">
        <v>0.25469846955600001</v>
      </c>
      <c r="F233" s="459">
        <v>0</v>
      </c>
      <c r="G233" s="460">
        <v>0</v>
      </c>
      <c r="H233" s="462">
        <v>8.9255999999999993</v>
      </c>
      <c r="I233" s="459">
        <v>48.347029999999997</v>
      </c>
      <c r="J233" s="460">
        <v>48.347029999999997</v>
      </c>
      <c r="K233" s="470" t="s">
        <v>271</v>
      </c>
    </row>
    <row r="234" spans="1:11" ht="14.45" customHeight="1" thickBot="1" x14ac:dyDescent="0.25">
      <c r="A234" s="480" t="s">
        <v>497</v>
      </c>
      <c r="B234" s="464">
        <v>0</v>
      </c>
      <c r="C234" s="464">
        <v>43.933999999999997</v>
      </c>
      <c r="D234" s="465">
        <v>43.933999999999997</v>
      </c>
      <c r="E234" s="466" t="s">
        <v>271</v>
      </c>
      <c r="F234" s="464">
        <v>0</v>
      </c>
      <c r="G234" s="465">
        <v>0</v>
      </c>
      <c r="H234" s="467">
        <v>0</v>
      </c>
      <c r="I234" s="464">
        <v>34.741999999999997</v>
      </c>
      <c r="J234" s="465">
        <v>34.741999999999997</v>
      </c>
      <c r="K234" s="468" t="s">
        <v>271</v>
      </c>
    </row>
    <row r="235" spans="1:11" ht="14.45" customHeight="1" thickBot="1" x14ac:dyDescent="0.25">
      <c r="A235" s="481" t="s">
        <v>498</v>
      </c>
      <c r="B235" s="459">
        <v>0</v>
      </c>
      <c r="C235" s="459">
        <v>43.933999999999997</v>
      </c>
      <c r="D235" s="460">
        <v>43.933999999999997</v>
      </c>
      <c r="E235" s="469" t="s">
        <v>271</v>
      </c>
      <c r="F235" s="459">
        <v>0</v>
      </c>
      <c r="G235" s="460">
        <v>0</v>
      </c>
      <c r="H235" s="462">
        <v>0</v>
      </c>
      <c r="I235" s="459">
        <v>34.741999999999997</v>
      </c>
      <c r="J235" s="460">
        <v>34.741999999999997</v>
      </c>
      <c r="K235" s="470" t="s">
        <v>271</v>
      </c>
    </row>
    <row r="236" spans="1:11" ht="14.45" customHeight="1" thickBot="1" x14ac:dyDescent="0.25">
      <c r="A236" s="478" t="s">
        <v>499</v>
      </c>
      <c r="B236" s="459">
        <v>0</v>
      </c>
      <c r="C236" s="459">
        <v>6.5909999999999996E-2</v>
      </c>
      <c r="D236" s="460">
        <v>6.5909999999999996E-2</v>
      </c>
      <c r="E236" s="469" t="s">
        <v>303</v>
      </c>
      <c r="F236" s="459">
        <v>0</v>
      </c>
      <c r="G236" s="460">
        <v>0</v>
      </c>
      <c r="H236" s="462">
        <v>0</v>
      </c>
      <c r="I236" s="459">
        <v>0</v>
      </c>
      <c r="J236" s="460">
        <v>0</v>
      </c>
      <c r="K236" s="470" t="s">
        <v>271</v>
      </c>
    </row>
    <row r="237" spans="1:11" ht="14.45" customHeight="1" thickBot="1" x14ac:dyDescent="0.25">
      <c r="A237" s="482" t="s">
        <v>500</v>
      </c>
      <c r="B237" s="464">
        <v>0</v>
      </c>
      <c r="C237" s="464">
        <v>6.5909999999999996E-2</v>
      </c>
      <c r="D237" s="465">
        <v>6.5909999999999996E-2</v>
      </c>
      <c r="E237" s="466" t="s">
        <v>303</v>
      </c>
      <c r="F237" s="464">
        <v>0</v>
      </c>
      <c r="G237" s="465">
        <v>0</v>
      </c>
      <c r="H237" s="467">
        <v>0</v>
      </c>
      <c r="I237" s="464">
        <v>0</v>
      </c>
      <c r="J237" s="465">
        <v>0</v>
      </c>
      <c r="K237" s="468" t="s">
        <v>271</v>
      </c>
    </row>
    <row r="238" spans="1:11" ht="14.45" customHeight="1" thickBot="1" x14ac:dyDescent="0.25">
      <c r="A238" s="480" t="s">
        <v>501</v>
      </c>
      <c r="B238" s="464">
        <v>0</v>
      </c>
      <c r="C238" s="464">
        <v>6.5909999999999996E-2</v>
      </c>
      <c r="D238" s="465">
        <v>6.5909999999999996E-2</v>
      </c>
      <c r="E238" s="466" t="s">
        <v>303</v>
      </c>
      <c r="F238" s="464">
        <v>0</v>
      </c>
      <c r="G238" s="465">
        <v>0</v>
      </c>
      <c r="H238" s="467">
        <v>0</v>
      </c>
      <c r="I238" s="464">
        <v>0</v>
      </c>
      <c r="J238" s="465">
        <v>0</v>
      </c>
      <c r="K238" s="468" t="s">
        <v>271</v>
      </c>
    </row>
    <row r="239" spans="1:11" ht="14.45" customHeight="1" thickBot="1" x14ac:dyDescent="0.25">
      <c r="A239" s="481" t="s">
        <v>502</v>
      </c>
      <c r="B239" s="459">
        <v>0</v>
      </c>
      <c r="C239" s="459">
        <v>6.5909999999999996E-2</v>
      </c>
      <c r="D239" s="460">
        <v>6.5909999999999996E-2</v>
      </c>
      <c r="E239" s="469" t="s">
        <v>303</v>
      </c>
      <c r="F239" s="459">
        <v>0</v>
      </c>
      <c r="G239" s="460">
        <v>0</v>
      </c>
      <c r="H239" s="462">
        <v>0</v>
      </c>
      <c r="I239" s="459">
        <v>0</v>
      </c>
      <c r="J239" s="460">
        <v>0</v>
      </c>
      <c r="K239" s="470" t="s">
        <v>271</v>
      </c>
    </row>
    <row r="240" spans="1:11" ht="14.45" customHeight="1" thickBot="1" x14ac:dyDescent="0.25">
      <c r="A240" s="478" t="s">
        <v>503</v>
      </c>
      <c r="B240" s="459">
        <v>137.53441844366799</v>
      </c>
      <c r="C240" s="459">
        <v>323.22590000000002</v>
      </c>
      <c r="D240" s="460">
        <v>185.69148155633201</v>
      </c>
      <c r="E240" s="461">
        <v>2.350145539259</v>
      </c>
      <c r="F240" s="459">
        <v>146.69310788172001</v>
      </c>
      <c r="G240" s="460">
        <v>134.46868222491</v>
      </c>
      <c r="H240" s="462">
        <v>0</v>
      </c>
      <c r="I240" s="459">
        <v>166.648</v>
      </c>
      <c r="J240" s="460">
        <v>32.179317775088997</v>
      </c>
      <c r="K240" s="463">
        <v>1.136031558717</v>
      </c>
    </row>
    <row r="241" spans="1:11" ht="14.45" customHeight="1" thickBot="1" x14ac:dyDescent="0.25">
      <c r="A241" s="482" t="s">
        <v>504</v>
      </c>
      <c r="B241" s="464">
        <v>137.53441844366799</v>
      </c>
      <c r="C241" s="464">
        <v>323.22590000000002</v>
      </c>
      <c r="D241" s="465">
        <v>185.69148155633201</v>
      </c>
      <c r="E241" s="471">
        <v>2.350145539259</v>
      </c>
      <c r="F241" s="464">
        <v>146.69310788172001</v>
      </c>
      <c r="G241" s="465">
        <v>134.46868222491</v>
      </c>
      <c r="H241" s="467">
        <v>0</v>
      </c>
      <c r="I241" s="464">
        <v>166.648</v>
      </c>
      <c r="J241" s="465">
        <v>32.179317775088997</v>
      </c>
      <c r="K241" s="472">
        <v>1.136031558717</v>
      </c>
    </row>
    <row r="242" spans="1:11" ht="14.45" customHeight="1" thickBot="1" x14ac:dyDescent="0.25">
      <c r="A242" s="480" t="s">
        <v>505</v>
      </c>
      <c r="B242" s="464">
        <v>137.53441844366799</v>
      </c>
      <c r="C242" s="464">
        <v>323.22590000000002</v>
      </c>
      <c r="D242" s="465">
        <v>185.69148155633201</v>
      </c>
      <c r="E242" s="471">
        <v>2.350145539259</v>
      </c>
      <c r="F242" s="464">
        <v>146.69310788172001</v>
      </c>
      <c r="G242" s="465">
        <v>134.46868222491</v>
      </c>
      <c r="H242" s="467">
        <v>0</v>
      </c>
      <c r="I242" s="464">
        <v>166.648</v>
      </c>
      <c r="J242" s="465">
        <v>32.179317775088997</v>
      </c>
      <c r="K242" s="472">
        <v>1.136031558717</v>
      </c>
    </row>
    <row r="243" spans="1:11" ht="14.45" customHeight="1" thickBot="1" x14ac:dyDescent="0.25">
      <c r="A243" s="481" t="s">
        <v>506</v>
      </c>
      <c r="B243" s="459">
        <v>137.53441844366799</v>
      </c>
      <c r="C243" s="459">
        <v>323.22590000000002</v>
      </c>
      <c r="D243" s="460">
        <v>185.69148155633201</v>
      </c>
      <c r="E243" s="461">
        <v>2.350145539259</v>
      </c>
      <c r="F243" s="459">
        <v>146.69310788172001</v>
      </c>
      <c r="G243" s="460">
        <v>134.46868222491</v>
      </c>
      <c r="H243" s="462">
        <v>0</v>
      </c>
      <c r="I243" s="459">
        <v>166.648</v>
      </c>
      <c r="J243" s="460">
        <v>32.179317775088997</v>
      </c>
      <c r="K243" s="463">
        <v>1.136031558717</v>
      </c>
    </row>
    <row r="244" spans="1:11" ht="14.45" customHeight="1" thickBot="1" x14ac:dyDescent="0.25">
      <c r="A244" s="477" t="s">
        <v>507</v>
      </c>
      <c r="B244" s="459">
        <v>7424.3104121102597</v>
      </c>
      <c r="C244" s="459">
        <v>7653.2616399999997</v>
      </c>
      <c r="D244" s="460">
        <v>228.951227889737</v>
      </c>
      <c r="E244" s="461">
        <v>1.030838046253</v>
      </c>
      <c r="F244" s="459">
        <v>7712.2420346977597</v>
      </c>
      <c r="G244" s="460">
        <v>7069.55519847295</v>
      </c>
      <c r="H244" s="462">
        <v>471.49322999999998</v>
      </c>
      <c r="I244" s="459">
        <v>7201.7655199999999</v>
      </c>
      <c r="J244" s="460">
        <v>132.21032152705499</v>
      </c>
      <c r="K244" s="463">
        <v>0.93380958320499996</v>
      </c>
    </row>
    <row r="245" spans="1:11" ht="14.45" customHeight="1" thickBot="1" x14ac:dyDescent="0.25">
      <c r="A245" s="483" t="s">
        <v>508</v>
      </c>
      <c r="B245" s="464">
        <v>7424.3104121102597</v>
      </c>
      <c r="C245" s="464">
        <v>7653.2616399999997</v>
      </c>
      <c r="D245" s="465">
        <v>228.951227889737</v>
      </c>
      <c r="E245" s="471">
        <v>1.030838046253</v>
      </c>
      <c r="F245" s="464">
        <v>7712.2420346977597</v>
      </c>
      <c r="G245" s="465">
        <v>7069.55519847295</v>
      </c>
      <c r="H245" s="467">
        <v>471.49322999999998</v>
      </c>
      <c r="I245" s="464">
        <v>7201.7655199999999</v>
      </c>
      <c r="J245" s="465">
        <v>132.21032152705499</v>
      </c>
      <c r="K245" s="472">
        <v>0.93380958320499996</v>
      </c>
    </row>
    <row r="246" spans="1:11" ht="14.45" customHeight="1" thickBot="1" x14ac:dyDescent="0.25">
      <c r="A246" s="482" t="s">
        <v>54</v>
      </c>
      <c r="B246" s="464">
        <v>7424.3104121102597</v>
      </c>
      <c r="C246" s="464">
        <v>7653.2616399999997</v>
      </c>
      <c r="D246" s="465">
        <v>228.951227889737</v>
      </c>
      <c r="E246" s="471">
        <v>1.030838046253</v>
      </c>
      <c r="F246" s="464">
        <v>7712.2420346977597</v>
      </c>
      <c r="G246" s="465">
        <v>7069.55519847295</v>
      </c>
      <c r="H246" s="467">
        <v>471.49322999999998</v>
      </c>
      <c r="I246" s="464">
        <v>7201.7655199999999</v>
      </c>
      <c r="J246" s="465">
        <v>132.21032152705499</v>
      </c>
      <c r="K246" s="472">
        <v>0.93380958320499996</v>
      </c>
    </row>
    <row r="247" spans="1:11" ht="14.45" customHeight="1" thickBot="1" x14ac:dyDescent="0.25">
      <c r="A247" s="484" t="s">
        <v>509</v>
      </c>
      <c r="B247" s="459">
        <v>0</v>
      </c>
      <c r="C247" s="459">
        <v>5.5136799999999999</v>
      </c>
      <c r="D247" s="460">
        <v>5.5136799999999999</v>
      </c>
      <c r="E247" s="469" t="s">
        <v>303</v>
      </c>
      <c r="F247" s="459">
        <v>9.0730540234730004</v>
      </c>
      <c r="G247" s="460">
        <v>8.3169661881840007</v>
      </c>
      <c r="H247" s="462">
        <v>1.9743200000000001</v>
      </c>
      <c r="I247" s="459">
        <v>8.3652899999999999</v>
      </c>
      <c r="J247" s="460">
        <v>4.8323811814999999E-2</v>
      </c>
      <c r="K247" s="463">
        <v>0.92199274669300002</v>
      </c>
    </row>
    <row r="248" spans="1:11" ht="14.45" customHeight="1" thickBot="1" x14ac:dyDescent="0.25">
      <c r="A248" s="481" t="s">
        <v>510</v>
      </c>
      <c r="B248" s="459">
        <v>0</v>
      </c>
      <c r="C248" s="459">
        <v>5.5136799999999999</v>
      </c>
      <c r="D248" s="460">
        <v>5.5136799999999999</v>
      </c>
      <c r="E248" s="469" t="s">
        <v>303</v>
      </c>
      <c r="F248" s="459">
        <v>9.0730540234730004</v>
      </c>
      <c r="G248" s="460">
        <v>8.3169661881840007</v>
      </c>
      <c r="H248" s="462">
        <v>1.9743200000000001</v>
      </c>
      <c r="I248" s="459">
        <v>8.3652899999999999</v>
      </c>
      <c r="J248" s="460">
        <v>4.8323811814999999E-2</v>
      </c>
      <c r="K248" s="463">
        <v>0.92199274669300002</v>
      </c>
    </row>
    <row r="249" spans="1:11" ht="14.45" customHeight="1" thickBot="1" x14ac:dyDescent="0.25">
      <c r="A249" s="480" t="s">
        <v>511</v>
      </c>
      <c r="B249" s="464">
        <v>74.981380223356993</v>
      </c>
      <c r="C249" s="464">
        <v>52.902999999999999</v>
      </c>
      <c r="D249" s="465">
        <v>-22.078380223357001</v>
      </c>
      <c r="E249" s="471">
        <v>0.70554849540499998</v>
      </c>
      <c r="F249" s="464">
        <v>87.822859549176997</v>
      </c>
      <c r="G249" s="465">
        <v>80.504287920078994</v>
      </c>
      <c r="H249" s="467">
        <v>3.7949999999999999</v>
      </c>
      <c r="I249" s="464">
        <v>33.354999999999997</v>
      </c>
      <c r="J249" s="465">
        <v>-47.149287920078997</v>
      </c>
      <c r="K249" s="472">
        <v>0.37979861019299999</v>
      </c>
    </row>
    <row r="250" spans="1:11" ht="14.45" customHeight="1" thickBot="1" x14ac:dyDescent="0.25">
      <c r="A250" s="481" t="s">
        <v>512</v>
      </c>
      <c r="B250" s="459">
        <v>74.981380223356993</v>
      </c>
      <c r="C250" s="459">
        <v>52.902999999999999</v>
      </c>
      <c r="D250" s="460">
        <v>-22.078380223357001</v>
      </c>
      <c r="E250" s="461">
        <v>0.70554849540499998</v>
      </c>
      <c r="F250" s="459">
        <v>87.822859549176997</v>
      </c>
      <c r="G250" s="460">
        <v>80.504287920078994</v>
      </c>
      <c r="H250" s="462">
        <v>3.7949999999999999</v>
      </c>
      <c r="I250" s="459">
        <v>33.354999999999997</v>
      </c>
      <c r="J250" s="460">
        <v>-47.149287920078997</v>
      </c>
      <c r="K250" s="463">
        <v>0.37979861019299999</v>
      </c>
    </row>
    <row r="251" spans="1:11" ht="14.45" customHeight="1" thickBot="1" x14ac:dyDescent="0.25">
      <c r="A251" s="480" t="s">
        <v>513</v>
      </c>
      <c r="B251" s="464">
        <v>689.06840971677696</v>
      </c>
      <c r="C251" s="464">
        <v>562.79507000000001</v>
      </c>
      <c r="D251" s="465">
        <v>-126.273339716777</v>
      </c>
      <c r="E251" s="471">
        <v>0.81674774530899996</v>
      </c>
      <c r="F251" s="464">
        <v>769.18750638511494</v>
      </c>
      <c r="G251" s="465">
        <v>705.08854751968795</v>
      </c>
      <c r="H251" s="467">
        <v>53.838250000000002</v>
      </c>
      <c r="I251" s="464">
        <v>526.84559999999999</v>
      </c>
      <c r="J251" s="465">
        <v>-178.24294751968799</v>
      </c>
      <c r="K251" s="472">
        <v>0.68493780206499999</v>
      </c>
    </row>
    <row r="252" spans="1:11" ht="14.45" customHeight="1" thickBot="1" x14ac:dyDescent="0.25">
      <c r="A252" s="481" t="s">
        <v>514</v>
      </c>
      <c r="B252" s="459">
        <v>1.8518983915859999</v>
      </c>
      <c r="C252" s="459">
        <v>0.74</v>
      </c>
      <c r="D252" s="460">
        <v>-1.1118983915859999</v>
      </c>
      <c r="E252" s="461">
        <v>0.39958995772200001</v>
      </c>
      <c r="F252" s="459">
        <v>17.431663453648</v>
      </c>
      <c r="G252" s="460">
        <v>15.979024832511</v>
      </c>
      <c r="H252" s="462">
        <v>0</v>
      </c>
      <c r="I252" s="459">
        <v>2.1779999999999999</v>
      </c>
      <c r="J252" s="460">
        <v>-13.801024832511001</v>
      </c>
      <c r="K252" s="463">
        <v>0.12494504645399999</v>
      </c>
    </row>
    <row r="253" spans="1:11" ht="14.45" customHeight="1" thickBot="1" x14ac:dyDescent="0.25">
      <c r="A253" s="481" t="s">
        <v>515</v>
      </c>
      <c r="B253" s="459">
        <v>4.3393329464450003</v>
      </c>
      <c r="C253" s="459">
        <v>14.6462</v>
      </c>
      <c r="D253" s="460">
        <v>10.306867053554001</v>
      </c>
      <c r="E253" s="461">
        <v>3.375219228567</v>
      </c>
      <c r="F253" s="459">
        <v>0</v>
      </c>
      <c r="G253" s="460">
        <v>0</v>
      </c>
      <c r="H253" s="462">
        <v>5.5208000000000004</v>
      </c>
      <c r="I253" s="459">
        <v>15.395899999999999</v>
      </c>
      <c r="J253" s="460">
        <v>15.395899999999999</v>
      </c>
      <c r="K253" s="470" t="s">
        <v>303</v>
      </c>
    </row>
    <row r="254" spans="1:11" ht="14.45" customHeight="1" thickBot="1" x14ac:dyDescent="0.25">
      <c r="A254" s="481" t="s">
        <v>516</v>
      </c>
      <c r="B254" s="459">
        <v>682.87717837874504</v>
      </c>
      <c r="C254" s="459">
        <v>547.40886999999998</v>
      </c>
      <c r="D254" s="460">
        <v>-135.46830837874501</v>
      </c>
      <c r="E254" s="461">
        <v>0.80162126855600002</v>
      </c>
      <c r="F254" s="459">
        <v>751.75584293146596</v>
      </c>
      <c r="G254" s="460">
        <v>689.10952268717699</v>
      </c>
      <c r="H254" s="462">
        <v>48.317450000000001</v>
      </c>
      <c r="I254" s="459">
        <v>509.27170000000001</v>
      </c>
      <c r="J254" s="460">
        <v>-179.83782268717701</v>
      </c>
      <c r="K254" s="463">
        <v>0.67744295543300004</v>
      </c>
    </row>
    <row r="255" spans="1:11" ht="14.45" customHeight="1" thickBot="1" x14ac:dyDescent="0.25">
      <c r="A255" s="484" t="s">
        <v>517</v>
      </c>
      <c r="B255" s="459">
        <v>0</v>
      </c>
      <c r="C255" s="459">
        <v>0</v>
      </c>
      <c r="D255" s="460">
        <v>0</v>
      </c>
      <c r="E255" s="461">
        <v>1</v>
      </c>
      <c r="F255" s="459">
        <v>0</v>
      </c>
      <c r="G255" s="460">
        <v>0</v>
      </c>
      <c r="H255" s="462">
        <v>1.60487</v>
      </c>
      <c r="I255" s="459">
        <v>6.3065199999999999</v>
      </c>
      <c r="J255" s="460">
        <v>6.3065199999999999</v>
      </c>
      <c r="K255" s="470" t="s">
        <v>303</v>
      </c>
    </row>
    <row r="256" spans="1:11" ht="14.45" customHeight="1" thickBot="1" x14ac:dyDescent="0.25">
      <c r="A256" s="481" t="s">
        <v>518</v>
      </c>
      <c r="B256" s="459">
        <v>0</v>
      </c>
      <c r="C256" s="459">
        <v>0</v>
      </c>
      <c r="D256" s="460">
        <v>0</v>
      </c>
      <c r="E256" s="461">
        <v>1</v>
      </c>
      <c r="F256" s="459">
        <v>0</v>
      </c>
      <c r="G256" s="460">
        <v>0</v>
      </c>
      <c r="H256" s="462">
        <v>1.60487</v>
      </c>
      <c r="I256" s="459">
        <v>6.3065199999999999</v>
      </c>
      <c r="J256" s="460">
        <v>6.3065199999999999</v>
      </c>
      <c r="K256" s="470" t="s">
        <v>303</v>
      </c>
    </row>
    <row r="257" spans="1:11" ht="14.45" customHeight="1" thickBot="1" x14ac:dyDescent="0.25">
      <c r="A257" s="480" t="s">
        <v>519</v>
      </c>
      <c r="B257" s="464">
        <v>163.51723848013901</v>
      </c>
      <c r="C257" s="464">
        <v>182.55779999999999</v>
      </c>
      <c r="D257" s="465">
        <v>19.040561519861001</v>
      </c>
      <c r="E257" s="471">
        <v>1.116443756614</v>
      </c>
      <c r="F257" s="464">
        <v>168.407516124164</v>
      </c>
      <c r="G257" s="465">
        <v>154.37355644715001</v>
      </c>
      <c r="H257" s="467">
        <v>0</v>
      </c>
      <c r="I257" s="464">
        <v>42.976779999999998</v>
      </c>
      <c r="J257" s="465">
        <v>-111.39677644715</v>
      </c>
      <c r="K257" s="472">
        <v>0.255195142052</v>
      </c>
    </row>
    <row r="258" spans="1:11" ht="14.45" customHeight="1" thickBot="1" x14ac:dyDescent="0.25">
      <c r="A258" s="481" t="s">
        <v>520</v>
      </c>
      <c r="B258" s="459">
        <v>163.51723848013901</v>
      </c>
      <c r="C258" s="459">
        <v>182.55779999999999</v>
      </c>
      <c r="D258" s="460">
        <v>19.040561519861001</v>
      </c>
      <c r="E258" s="461">
        <v>1.116443756614</v>
      </c>
      <c r="F258" s="459">
        <v>168.407516124164</v>
      </c>
      <c r="G258" s="460">
        <v>154.37355644715001</v>
      </c>
      <c r="H258" s="462">
        <v>0</v>
      </c>
      <c r="I258" s="459">
        <v>42.976779999999998</v>
      </c>
      <c r="J258" s="460">
        <v>-111.39677644715</v>
      </c>
      <c r="K258" s="463">
        <v>0.255195142052</v>
      </c>
    </row>
    <row r="259" spans="1:11" ht="14.45" customHeight="1" thickBot="1" x14ac:dyDescent="0.25">
      <c r="A259" s="480" t="s">
        <v>521</v>
      </c>
      <c r="B259" s="464">
        <v>0</v>
      </c>
      <c r="C259" s="464">
        <v>2.3199999999999998</v>
      </c>
      <c r="D259" s="465">
        <v>2.3199999999999998</v>
      </c>
      <c r="E259" s="466" t="s">
        <v>303</v>
      </c>
      <c r="F259" s="464">
        <v>0</v>
      </c>
      <c r="G259" s="465">
        <v>0</v>
      </c>
      <c r="H259" s="467">
        <v>0</v>
      </c>
      <c r="I259" s="464">
        <v>0.56000000000000005</v>
      </c>
      <c r="J259" s="465">
        <v>0.56000000000000005</v>
      </c>
      <c r="K259" s="468" t="s">
        <v>303</v>
      </c>
    </row>
    <row r="260" spans="1:11" ht="14.45" customHeight="1" thickBot="1" x14ac:dyDescent="0.25">
      <c r="A260" s="481" t="s">
        <v>522</v>
      </c>
      <c r="B260" s="459">
        <v>0</v>
      </c>
      <c r="C260" s="459">
        <v>2.3199999999999998</v>
      </c>
      <c r="D260" s="460">
        <v>2.3199999999999998</v>
      </c>
      <c r="E260" s="469" t="s">
        <v>303</v>
      </c>
      <c r="F260" s="459">
        <v>0</v>
      </c>
      <c r="G260" s="460">
        <v>0</v>
      </c>
      <c r="H260" s="462">
        <v>0</v>
      </c>
      <c r="I260" s="459">
        <v>0.56000000000000005</v>
      </c>
      <c r="J260" s="460">
        <v>0.56000000000000005</v>
      </c>
      <c r="K260" s="470" t="s">
        <v>303</v>
      </c>
    </row>
    <row r="261" spans="1:11" ht="14.45" customHeight="1" thickBot="1" x14ac:dyDescent="0.25">
      <c r="A261" s="480" t="s">
        <v>523</v>
      </c>
      <c r="B261" s="464">
        <v>2066.9207490912499</v>
      </c>
      <c r="C261" s="464">
        <v>1731.1520499999999</v>
      </c>
      <c r="D261" s="465">
        <v>-335.76869909124599</v>
      </c>
      <c r="E261" s="471">
        <v>0.83755124658799995</v>
      </c>
      <c r="F261" s="464">
        <v>2324.4181540394702</v>
      </c>
      <c r="G261" s="465">
        <v>2130.71664120285</v>
      </c>
      <c r="H261" s="467">
        <v>60.92803</v>
      </c>
      <c r="I261" s="464">
        <v>1703.95081</v>
      </c>
      <c r="J261" s="465">
        <v>-426.76583120284499</v>
      </c>
      <c r="K261" s="472">
        <v>0.73306552310200002</v>
      </c>
    </row>
    <row r="262" spans="1:11" ht="14.45" customHeight="1" thickBot="1" x14ac:dyDescent="0.25">
      <c r="A262" s="481" t="s">
        <v>524</v>
      </c>
      <c r="B262" s="459">
        <v>2066.9207490912499</v>
      </c>
      <c r="C262" s="459">
        <v>1731.1520499999999</v>
      </c>
      <c r="D262" s="460">
        <v>-335.76869909124599</v>
      </c>
      <c r="E262" s="461">
        <v>0.83755124658799995</v>
      </c>
      <c r="F262" s="459">
        <v>2324.4181540394702</v>
      </c>
      <c r="G262" s="460">
        <v>2130.71664120285</v>
      </c>
      <c r="H262" s="462">
        <v>60.92803</v>
      </c>
      <c r="I262" s="459">
        <v>1703.95081</v>
      </c>
      <c r="J262" s="460">
        <v>-426.76583120284499</v>
      </c>
      <c r="K262" s="463">
        <v>0.73306552310200002</v>
      </c>
    </row>
    <row r="263" spans="1:11" ht="14.45" customHeight="1" thickBot="1" x14ac:dyDescent="0.25">
      <c r="A263" s="480" t="s">
        <v>525</v>
      </c>
      <c r="B263" s="464">
        <v>0</v>
      </c>
      <c r="C263" s="464">
        <v>232.858</v>
      </c>
      <c r="D263" s="465">
        <v>232.858</v>
      </c>
      <c r="E263" s="466" t="s">
        <v>303</v>
      </c>
      <c r="F263" s="464">
        <v>0</v>
      </c>
      <c r="G263" s="465">
        <v>0</v>
      </c>
      <c r="H263" s="467">
        <v>0</v>
      </c>
      <c r="I263" s="464">
        <v>142.18100000000001</v>
      </c>
      <c r="J263" s="465">
        <v>142.18100000000001</v>
      </c>
      <c r="K263" s="468" t="s">
        <v>303</v>
      </c>
    </row>
    <row r="264" spans="1:11" ht="14.45" customHeight="1" thickBot="1" x14ac:dyDescent="0.25">
      <c r="A264" s="481" t="s">
        <v>526</v>
      </c>
      <c r="B264" s="459">
        <v>0</v>
      </c>
      <c r="C264" s="459">
        <v>232.858</v>
      </c>
      <c r="D264" s="460">
        <v>232.858</v>
      </c>
      <c r="E264" s="469" t="s">
        <v>303</v>
      </c>
      <c r="F264" s="459">
        <v>0</v>
      </c>
      <c r="G264" s="460">
        <v>0</v>
      </c>
      <c r="H264" s="462">
        <v>0</v>
      </c>
      <c r="I264" s="459">
        <v>142.18100000000001</v>
      </c>
      <c r="J264" s="460">
        <v>142.18100000000001</v>
      </c>
      <c r="K264" s="470" t="s">
        <v>303</v>
      </c>
    </row>
    <row r="265" spans="1:11" ht="14.45" customHeight="1" thickBot="1" x14ac:dyDescent="0.25">
      <c r="A265" s="480" t="s">
        <v>527</v>
      </c>
      <c r="B265" s="464">
        <v>4429.8226345987396</v>
      </c>
      <c r="C265" s="464">
        <v>4883.1620400000002</v>
      </c>
      <c r="D265" s="465">
        <v>453.33940540125701</v>
      </c>
      <c r="E265" s="471">
        <v>1.1023380489000001</v>
      </c>
      <c r="F265" s="464">
        <v>4353.3329445763602</v>
      </c>
      <c r="G265" s="465">
        <v>3990.5551991950001</v>
      </c>
      <c r="H265" s="467">
        <v>349.35275999999999</v>
      </c>
      <c r="I265" s="464">
        <v>4737.2245199999998</v>
      </c>
      <c r="J265" s="465">
        <v>746.66932080500396</v>
      </c>
      <c r="K265" s="472">
        <v>1.088183371295</v>
      </c>
    </row>
    <row r="266" spans="1:11" ht="14.45" customHeight="1" thickBot="1" x14ac:dyDescent="0.25">
      <c r="A266" s="481" t="s">
        <v>528</v>
      </c>
      <c r="B266" s="459">
        <v>4429.8226345987396</v>
      </c>
      <c r="C266" s="459">
        <v>4883.1620400000002</v>
      </c>
      <c r="D266" s="460">
        <v>453.33940540125701</v>
      </c>
      <c r="E266" s="461">
        <v>1.1023380489000001</v>
      </c>
      <c r="F266" s="459">
        <v>4353.3329445763602</v>
      </c>
      <c r="G266" s="460">
        <v>3990.5551991950001</v>
      </c>
      <c r="H266" s="462">
        <v>349.35275999999999</v>
      </c>
      <c r="I266" s="459">
        <v>4737.2245199999998</v>
      </c>
      <c r="J266" s="460">
        <v>746.66932080500396</v>
      </c>
      <c r="K266" s="463">
        <v>1.088183371295</v>
      </c>
    </row>
    <row r="267" spans="1:11" ht="14.45" customHeight="1" thickBot="1" x14ac:dyDescent="0.25">
      <c r="A267" s="477" t="s">
        <v>529</v>
      </c>
      <c r="B267" s="459">
        <v>0</v>
      </c>
      <c r="C267" s="459">
        <v>1049.3215700000001</v>
      </c>
      <c r="D267" s="460">
        <v>1049.3215700000001</v>
      </c>
      <c r="E267" s="469" t="s">
        <v>271</v>
      </c>
      <c r="F267" s="459">
        <v>0</v>
      </c>
      <c r="G267" s="460">
        <v>0</v>
      </c>
      <c r="H267" s="462">
        <v>101.20935</v>
      </c>
      <c r="I267" s="459">
        <v>1246.30312</v>
      </c>
      <c r="J267" s="460">
        <v>1246.30312</v>
      </c>
      <c r="K267" s="470" t="s">
        <v>303</v>
      </c>
    </row>
    <row r="268" spans="1:11" ht="14.45" customHeight="1" thickBot="1" x14ac:dyDescent="0.25">
      <c r="A268" s="483" t="s">
        <v>530</v>
      </c>
      <c r="B268" s="464">
        <v>0</v>
      </c>
      <c r="C268" s="464">
        <v>1049.3215700000001</v>
      </c>
      <c r="D268" s="465">
        <v>1049.3215700000001</v>
      </c>
      <c r="E268" s="466" t="s">
        <v>271</v>
      </c>
      <c r="F268" s="464">
        <v>0</v>
      </c>
      <c r="G268" s="465">
        <v>0</v>
      </c>
      <c r="H268" s="467">
        <v>101.20935</v>
      </c>
      <c r="I268" s="464">
        <v>1246.30312</v>
      </c>
      <c r="J268" s="465">
        <v>1246.30312</v>
      </c>
      <c r="K268" s="468" t="s">
        <v>303</v>
      </c>
    </row>
    <row r="269" spans="1:11" ht="14.45" customHeight="1" thickBot="1" x14ac:dyDescent="0.25">
      <c r="A269" s="482" t="s">
        <v>531</v>
      </c>
      <c r="B269" s="464">
        <v>0</v>
      </c>
      <c r="C269" s="464">
        <v>1049.3215700000001</v>
      </c>
      <c r="D269" s="465">
        <v>1049.3215700000001</v>
      </c>
      <c r="E269" s="466" t="s">
        <v>271</v>
      </c>
      <c r="F269" s="464">
        <v>0</v>
      </c>
      <c r="G269" s="465">
        <v>0</v>
      </c>
      <c r="H269" s="467">
        <v>101.20935</v>
      </c>
      <c r="I269" s="464">
        <v>1246.30312</v>
      </c>
      <c r="J269" s="465">
        <v>1246.30312</v>
      </c>
      <c r="K269" s="468" t="s">
        <v>303</v>
      </c>
    </row>
    <row r="270" spans="1:11" ht="14.45" customHeight="1" thickBot="1" x14ac:dyDescent="0.25">
      <c r="A270" s="480" t="s">
        <v>532</v>
      </c>
      <c r="B270" s="464">
        <v>0</v>
      </c>
      <c r="C270" s="464">
        <v>1049.3215700000001</v>
      </c>
      <c r="D270" s="465">
        <v>1049.3215700000001</v>
      </c>
      <c r="E270" s="466" t="s">
        <v>303</v>
      </c>
      <c r="F270" s="464">
        <v>0</v>
      </c>
      <c r="G270" s="465">
        <v>0</v>
      </c>
      <c r="H270" s="467">
        <v>101.20935</v>
      </c>
      <c r="I270" s="464">
        <v>1246.30312</v>
      </c>
      <c r="J270" s="465">
        <v>1246.30312</v>
      </c>
      <c r="K270" s="468" t="s">
        <v>303</v>
      </c>
    </row>
    <row r="271" spans="1:11" ht="14.45" customHeight="1" thickBot="1" x14ac:dyDescent="0.25">
      <c r="A271" s="481" t="s">
        <v>533</v>
      </c>
      <c r="B271" s="459">
        <v>0</v>
      </c>
      <c r="C271" s="459">
        <v>1</v>
      </c>
      <c r="D271" s="460">
        <v>1</v>
      </c>
      <c r="E271" s="469" t="s">
        <v>303</v>
      </c>
      <c r="F271" s="459">
        <v>0</v>
      </c>
      <c r="G271" s="460">
        <v>0</v>
      </c>
      <c r="H271" s="462">
        <v>0</v>
      </c>
      <c r="I271" s="459">
        <v>0</v>
      </c>
      <c r="J271" s="460">
        <v>0</v>
      </c>
      <c r="K271" s="463">
        <v>11</v>
      </c>
    </row>
    <row r="272" spans="1:11" ht="14.45" customHeight="1" thickBot="1" x14ac:dyDescent="0.25">
      <c r="A272" s="481" t="s">
        <v>534</v>
      </c>
      <c r="B272" s="459">
        <v>0</v>
      </c>
      <c r="C272" s="459">
        <v>1042.8305700000001</v>
      </c>
      <c r="D272" s="460">
        <v>1042.8305700000001</v>
      </c>
      <c r="E272" s="469" t="s">
        <v>303</v>
      </c>
      <c r="F272" s="459">
        <v>0</v>
      </c>
      <c r="G272" s="460">
        <v>0</v>
      </c>
      <c r="H272" s="462">
        <v>98.164550000000006</v>
      </c>
      <c r="I272" s="459">
        <v>1243.2583199999999</v>
      </c>
      <c r="J272" s="460">
        <v>1243.2583199999999</v>
      </c>
      <c r="K272" s="470" t="s">
        <v>303</v>
      </c>
    </row>
    <row r="273" spans="1:11" ht="14.45" customHeight="1" thickBot="1" x14ac:dyDescent="0.25">
      <c r="A273" s="481" t="s">
        <v>535</v>
      </c>
      <c r="B273" s="459">
        <v>0</v>
      </c>
      <c r="C273" s="459">
        <v>5.4909999999999997</v>
      </c>
      <c r="D273" s="460">
        <v>5.4909999999999997</v>
      </c>
      <c r="E273" s="469" t="s">
        <v>303</v>
      </c>
      <c r="F273" s="459">
        <v>0</v>
      </c>
      <c r="G273" s="460">
        <v>0</v>
      </c>
      <c r="H273" s="462">
        <v>3.0448</v>
      </c>
      <c r="I273" s="459">
        <v>3.0448</v>
      </c>
      <c r="J273" s="460">
        <v>3.0448</v>
      </c>
      <c r="K273" s="470" t="s">
        <v>303</v>
      </c>
    </row>
    <row r="274" spans="1:11" ht="14.45" customHeight="1" thickBot="1" x14ac:dyDescent="0.25">
      <c r="A274" s="485"/>
      <c r="B274" s="459">
        <v>40482.991619933899</v>
      </c>
      <c r="C274" s="459">
        <v>49704.090269999899</v>
      </c>
      <c r="D274" s="460">
        <v>9221.0986500660802</v>
      </c>
      <c r="E274" s="461">
        <v>1.227777105423</v>
      </c>
      <c r="F274" s="459">
        <v>53544.482850286397</v>
      </c>
      <c r="G274" s="460">
        <v>49082.442612762599</v>
      </c>
      <c r="H274" s="462">
        <v>5344.8195800000003</v>
      </c>
      <c r="I274" s="459">
        <v>48260.745949999997</v>
      </c>
      <c r="J274" s="460">
        <v>-821.69666276253702</v>
      </c>
      <c r="K274" s="463">
        <v>0.90132061009700004</v>
      </c>
    </row>
    <row r="275" spans="1:11" ht="14.45" customHeight="1" thickBot="1" x14ac:dyDescent="0.25">
      <c r="A275" s="486" t="s">
        <v>66</v>
      </c>
      <c r="B275" s="473">
        <v>40482.991619933899</v>
      </c>
      <c r="C275" s="473">
        <v>49704.090269999899</v>
      </c>
      <c r="D275" s="474">
        <v>9221.0986500660802</v>
      </c>
      <c r="E275" s="475" t="s">
        <v>271</v>
      </c>
      <c r="F275" s="473">
        <v>53544.482850286397</v>
      </c>
      <c r="G275" s="474">
        <v>49082.442612762599</v>
      </c>
      <c r="H275" s="473">
        <v>5344.8195800000003</v>
      </c>
      <c r="I275" s="473">
        <v>48260.745949999997</v>
      </c>
      <c r="J275" s="474">
        <v>-821.69666276256396</v>
      </c>
      <c r="K275" s="476">
        <v>0.90132061009700004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378DEF1-48C8-4C75-86A1-AF5118AA526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536</v>
      </c>
      <c r="B5" s="488" t="s">
        <v>537</v>
      </c>
      <c r="C5" s="489" t="s">
        <v>538</v>
      </c>
      <c r="D5" s="489" t="s">
        <v>538</v>
      </c>
      <c r="E5" s="489"/>
      <c r="F5" s="489" t="s">
        <v>538</v>
      </c>
      <c r="G5" s="489" t="s">
        <v>538</v>
      </c>
      <c r="H5" s="489" t="s">
        <v>538</v>
      </c>
      <c r="I5" s="490" t="s">
        <v>538</v>
      </c>
      <c r="J5" s="491" t="s">
        <v>68</v>
      </c>
    </row>
    <row r="6" spans="1:10" ht="14.45" customHeight="1" x14ac:dyDescent="0.2">
      <c r="A6" s="487" t="s">
        <v>536</v>
      </c>
      <c r="B6" s="488" t="s">
        <v>539</v>
      </c>
      <c r="C6" s="489">
        <v>73.374780000000015</v>
      </c>
      <c r="D6" s="489">
        <v>75.349410000000006</v>
      </c>
      <c r="E6" s="489"/>
      <c r="F6" s="489">
        <v>61.897920000000013</v>
      </c>
      <c r="G6" s="489">
        <v>82.500007812500002</v>
      </c>
      <c r="H6" s="489">
        <v>-20.602087812499988</v>
      </c>
      <c r="I6" s="490">
        <v>0.75027774713278927</v>
      </c>
      <c r="J6" s="491" t="s">
        <v>1</v>
      </c>
    </row>
    <row r="7" spans="1:10" ht="14.45" customHeight="1" x14ac:dyDescent="0.2">
      <c r="A7" s="487" t="s">
        <v>536</v>
      </c>
      <c r="B7" s="488" t="s">
        <v>540</v>
      </c>
      <c r="C7" s="489">
        <v>1.9289900000000002</v>
      </c>
      <c r="D7" s="489">
        <v>38.75542999999999</v>
      </c>
      <c r="E7" s="489"/>
      <c r="F7" s="489">
        <v>9.2714900000000036</v>
      </c>
      <c r="G7" s="489">
        <v>27.5</v>
      </c>
      <c r="H7" s="489">
        <v>-18.228509999999996</v>
      </c>
      <c r="I7" s="490">
        <v>0.33714509090909106</v>
      </c>
      <c r="J7" s="491" t="s">
        <v>1</v>
      </c>
    </row>
    <row r="8" spans="1:10" ht="14.45" customHeight="1" x14ac:dyDescent="0.2">
      <c r="A8" s="487" t="s">
        <v>536</v>
      </c>
      <c r="B8" s="488" t="s">
        <v>541</v>
      </c>
      <c r="C8" s="489">
        <v>75.303770000000014</v>
      </c>
      <c r="D8" s="489">
        <v>114.10484</v>
      </c>
      <c r="E8" s="489"/>
      <c r="F8" s="489">
        <v>71.169410000000013</v>
      </c>
      <c r="G8" s="489">
        <v>110.0000078125</v>
      </c>
      <c r="H8" s="489">
        <v>-38.830597812499988</v>
      </c>
      <c r="I8" s="490">
        <v>0.64699459041231611</v>
      </c>
      <c r="J8" s="491" t="s">
        <v>542</v>
      </c>
    </row>
    <row r="10" spans="1:10" ht="14.45" customHeight="1" x14ac:dyDescent="0.2">
      <c r="A10" s="487" t="s">
        <v>536</v>
      </c>
      <c r="B10" s="488" t="s">
        <v>537</v>
      </c>
      <c r="C10" s="489" t="s">
        <v>538</v>
      </c>
      <c r="D10" s="489" t="s">
        <v>538</v>
      </c>
      <c r="E10" s="489"/>
      <c r="F10" s="489" t="s">
        <v>538</v>
      </c>
      <c r="G10" s="489" t="s">
        <v>538</v>
      </c>
      <c r="H10" s="489" t="s">
        <v>538</v>
      </c>
      <c r="I10" s="490" t="s">
        <v>538</v>
      </c>
      <c r="J10" s="491" t="s">
        <v>68</v>
      </c>
    </row>
    <row r="11" spans="1:10" ht="14.45" customHeight="1" x14ac:dyDescent="0.2">
      <c r="A11" s="487" t="s">
        <v>543</v>
      </c>
      <c r="B11" s="488" t="s">
        <v>544</v>
      </c>
      <c r="C11" s="489" t="s">
        <v>538</v>
      </c>
      <c r="D11" s="489" t="s">
        <v>538</v>
      </c>
      <c r="E11" s="489"/>
      <c r="F11" s="489" t="s">
        <v>538</v>
      </c>
      <c r="G11" s="489" t="s">
        <v>538</v>
      </c>
      <c r="H11" s="489" t="s">
        <v>538</v>
      </c>
      <c r="I11" s="490" t="s">
        <v>538</v>
      </c>
      <c r="J11" s="491" t="s">
        <v>0</v>
      </c>
    </row>
    <row r="12" spans="1:10" ht="14.45" customHeight="1" x14ac:dyDescent="0.2">
      <c r="A12" s="487" t="s">
        <v>543</v>
      </c>
      <c r="B12" s="488" t="s">
        <v>539</v>
      </c>
      <c r="C12" s="489">
        <v>7.9718400000000003</v>
      </c>
      <c r="D12" s="489">
        <v>13.427709999999999</v>
      </c>
      <c r="E12" s="489"/>
      <c r="F12" s="489">
        <v>2.0481599999999998</v>
      </c>
      <c r="G12" s="489">
        <v>15</v>
      </c>
      <c r="H12" s="489">
        <v>-12.951840000000001</v>
      </c>
      <c r="I12" s="490">
        <v>0.13654399999999997</v>
      </c>
      <c r="J12" s="491" t="s">
        <v>1</v>
      </c>
    </row>
    <row r="13" spans="1:10" ht="14.45" customHeight="1" x14ac:dyDescent="0.2">
      <c r="A13" s="487" t="s">
        <v>543</v>
      </c>
      <c r="B13" s="488" t="s">
        <v>540</v>
      </c>
      <c r="C13" s="489">
        <v>0.54955999999999994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538</v>
      </c>
      <c r="J13" s="491" t="s">
        <v>1</v>
      </c>
    </row>
    <row r="14" spans="1:10" ht="14.45" customHeight="1" x14ac:dyDescent="0.2">
      <c r="A14" s="487" t="s">
        <v>543</v>
      </c>
      <c r="B14" s="488" t="s">
        <v>545</v>
      </c>
      <c r="C14" s="489">
        <v>8.5213999999999999</v>
      </c>
      <c r="D14" s="489">
        <v>13.427709999999999</v>
      </c>
      <c r="E14" s="489"/>
      <c r="F14" s="489">
        <v>2.0481599999999998</v>
      </c>
      <c r="G14" s="489">
        <v>15</v>
      </c>
      <c r="H14" s="489">
        <v>-12.951840000000001</v>
      </c>
      <c r="I14" s="490">
        <v>0.13654399999999997</v>
      </c>
      <c r="J14" s="491" t="s">
        <v>546</v>
      </c>
    </row>
    <row r="15" spans="1:10" ht="14.45" customHeight="1" x14ac:dyDescent="0.2">
      <c r="A15" s="487" t="s">
        <v>538</v>
      </c>
      <c r="B15" s="488" t="s">
        <v>538</v>
      </c>
      <c r="C15" s="489" t="s">
        <v>538</v>
      </c>
      <c r="D15" s="489" t="s">
        <v>538</v>
      </c>
      <c r="E15" s="489"/>
      <c r="F15" s="489" t="s">
        <v>538</v>
      </c>
      <c r="G15" s="489" t="s">
        <v>538</v>
      </c>
      <c r="H15" s="489" t="s">
        <v>538</v>
      </c>
      <c r="I15" s="490" t="s">
        <v>538</v>
      </c>
      <c r="J15" s="491" t="s">
        <v>547</v>
      </c>
    </row>
    <row r="16" spans="1:10" ht="14.45" customHeight="1" x14ac:dyDescent="0.2">
      <c r="A16" s="487" t="s">
        <v>548</v>
      </c>
      <c r="B16" s="488" t="s">
        <v>549</v>
      </c>
      <c r="C16" s="489" t="s">
        <v>538</v>
      </c>
      <c r="D16" s="489" t="s">
        <v>538</v>
      </c>
      <c r="E16" s="489"/>
      <c r="F16" s="489" t="s">
        <v>538</v>
      </c>
      <c r="G16" s="489" t="s">
        <v>538</v>
      </c>
      <c r="H16" s="489" t="s">
        <v>538</v>
      </c>
      <c r="I16" s="490" t="s">
        <v>538</v>
      </c>
      <c r="J16" s="491" t="s">
        <v>0</v>
      </c>
    </row>
    <row r="17" spans="1:10" ht="14.45" customHeight="1" x14ac:dyDescent="0.2">
      <c r="A17" s="487" t="s">
        <v>548</v>
      </c>
      <c r="B17" s="488" t="s">
        <v>539</v>
      </c>
      <c r="C17" s="489">
        <v>65.402940000000015</v>
      </c>
      <c r="D17" s="489">
        <v>61.921700000000008</v>
      </c>
      <c r="E17" s="489"/>
      <c r="F17" s="489">
        <v>59.849760000000011</v>
      </c>
      <c r="G17" s="489">
        <v>67</v>
      </c>
      <c r="H17" s="489">
        <v>-7.1502399999999895</v>
      </c>
      <c r="I17" s="490">
        <v>0.89328000000000018</v>
      </c>
      <c r="J17" s="491" t="s">
        <v>1</v>
      </c>
    </row>
    <row r="18" spans="1:10" ht="14.45" customHeight="1" x14ac:dyDescent="0.2">
      <c r="A18" s="487" t="s">
        <v>548</v>
      </c>
      <c r="B18" s="488" t="s">
        <v>540</v>
      </c>
      <c r="C18" s="489">
        <v>1.3794300000000002</v>
      </c>
      <c r="D18" s="489">
        <v>38.75542999999999</v>
      </c>
      <c r="E18" s="489"/>
      <c r="F18" s="489">
        <v>9.2714900000000036</v>
      </c>
      <c r="G18" s="489">
        <v>28</v>
      </c>
      <c r="H18" s="489">
        <v>-18.728509999999996</v>
      </c>
      <c r="I18" s="490">
        <v>0.33112464285714299</v>
      </c>
      <c r="J18" s="491" t="s">
        <v>1</v>
      </c>
    </row>
    <row r="19" spans="1:10" ht="14.45" customHeight="1" x14ac:dyDescent="0.2">
      <c r="A19" s="487" t="s">
        <v>548</v>
      </c>
      <c r="B19" s="488" t="s">
        <v>550</v>
      </c>
      <c r="C19" s="489">
        <v>66.782370000000014</v>
      </c>
      <c r="D19" s="489">
        <v>100.67713000000001</v>
      </c>
      <c r="E19" s="489"/>
      <c r="F19" s="489">
        <v>69.121250000000018</v>
      </c>
      <c r="G19" s="489">
        <v>95</v>
      </c>
      <c r="H19" s="489">
        <v>-25.878749999999982</v>
      </c>
      <c r="I19" s="490">
        <v>0.7275921052631581</v>
      </c>
      <c r="J19" s="491" t="s">
        <v>546</v>
      </c>
    </row>
    <row r="20" spans="1:10" ht="14.45" customHeight="1" x14ac:dyDescent="0.2">
      <c r="A20" s="487" t="s">
        <v>538</v>
      </c>
      <c r="B20" s="488" t="s">
        <v>538</v>
      </c>
      <c r="C20" s="489" t="s">
        <v>538</v>
      </c>
      <c r="D20" s="489" t="s">
        <v>538</v>
      </c>
      <c r="E20" s="489"/>
      <c r="F20" s="489" t="s">
        <v>538</v>
      </c>
      <c r="G20" s="489" t="s">
        <v>538</v>
      </c>
      <c r="H20" s="489" t="s">
        <v>538</v>
      </c>
      <c r="I20" s="490" t="s">
        <v>538</v>
      </c>
      <c r="J20" s="491" t="s">
        <v>547</v>
      </c>
    </row>
    <row r="21" spans="1:10" ht="14.45" customHeight="1" x14ac:dyDescent="0.2">
      <c r="A21" s="487" t="s">
        <v>536</v>
      </c>
      <c r="B21" s="488" t="s">
        <v>541</v>
      </c>
      <c r="C21" s="489">
        <v>75.303770000000014</v>
      </c>
      <c r="D21" s="489">
        <v>114.10484</v>
      </c>
      <c r="E21" s="489"/>
      <c r="F21" s="489">
        <v>71.169410000000013</v>
      </c>
      <c r="G21" s="489">
        <v>110</v>
      </c>
      <c r="H21" s="489">
        <v>-38.830589999999987</v>
      </c>
      <c r="I21" s="490">
        <v>0.64699463636363652</v>
      </c>
      <c r="J21" s="491" t="s">
        <v>542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F96AF759-62C9-4051-9B6F-A6679E3C82B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102.9735143698874</v>
      </c>
      <c r="M3" s="98">
        <f>SUBTOTAL(9,M5:M1048576)</f>
        <v>577</v>
      </c>
      <c r="N3" s="99">
        <f>SUBTOTAL(9,N5:N1048576)</f>
        <v>59415.717791425028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536</v>
      </c>
      <c r="B5" s="501" t="s">
        <v>537</v>
      </c>
      <c r="C5" s="502" t="s">
        <v>548</v>
      </c>
      <c r="D5" s="503" t="s">
        <v>549</v>
      </c>
      <c r="E5" s="504">
        <v>50113001</v>
      </c>
      <c r="F5" s="503" t="s">
        <v>551</v>
      </c>
      <c r="G5" s="502" t="s">
        <v>552</v>
      </c>
      <c r="H5" s="502">
        <v>100362</v>
      </c>
      <c r="I5" s="502">
        <v>362</v>
      </c>
      <c r="J5" s="502" t="s">
        <v>553</v>
      </c>
      <c r="K5" s="502" t="s">
        <v>554</v>
      </c>
      <c r="L5" s="505">
        <v>72.569999999999993</v>
      </c>
      <c r="M5" s="505">
        <v>1</v>
      </c>
      <c r="N5" s="506">
        <v>72.569999999999993</v>
      </c>
    </row>
    <row r="6" spans="1:14" ht="14.45" customHeight="1" x14ac:dyDescent="0.2">
      <c r="A6" s="507" t="s">
        <v>536</v>
      </c>
      <c r="B6" s="508" t="s">
        <v>537</v>
      </c>
      <c r="C6" s="509" t="s">
        <v>548</v>
      </c>
      <c r="D6" s="510" t="s">
        <v>549</v>
      </c>
      <c r="E6" s="511">
        <v>50113001</v>
      </c>
      <c r="F6" s="510" t="s">
        <v>551</v>
      </c>
      <c r="G6" s="509" t="s">
        <v>552</v>
      </c>
      <c r="H6" s="509">
        <v>159622</v>
      </c>
      <c r="I6" s="509">
        <v>59622</v>
      </c>
      <c r="J6" s="509" t="s">
        <v>555</v>
      </c>
      <c r="K6" s="509" t="s">
        <v>556</v>
      </c>
      <c r="L6" s="512">
        <v>39.599999999999994</v>
      </c>
      <c r="M6" s="512">
        <v>1</v>
      </c>
      <c r="N6" s="513">
        <v>39.599999999999994</v>
      </c>
    </row>
    <row r="7" spans="1:14" ht="14.45" customHeight="1" x14ac:dyDescent="0.2">
      <c r="A7" s="507" t="s">
        <v>536</v>
      </c>
      <c r="B7" s="508" t="s">
        <v>537</v>
      </c>
      <c r="C7" s="509" t="s">
        <v>548</v>
      </c>
      <c r="D7" s="510" t="s">
        <v>549</v>
      </c>
      <c r="E7" s="511">
        <v>50113001</v>
      </c>
      <c r="F7" s="510" t="s">
        <v>551</v>
      </c>
      <c r="G7" s="509" t="s">
        <v>552</v>
      </c>
      <c r="H7" s="509">
        <v>176954</v>
      </c>
      <c r="I7" s="509">
        <v>176954</v>
      </c>
      <c r="J7" s="509" t="s">
        <v>557</v>
      </c>
      <c r="K7" s="509" t="s">
        <v>558</v>
      </c>
      <c r="L7" s="512">
        <v>94.299999999999983</v>
      </c>
      <c r="M7" s="512">
        <v>2</v>
      </c>
      <c r="N7" s="513">
        <v>188.59999999999997</v>
      </c>
    </row>
    <row r="8" spans="1:14" ht="14.45" customHeight="1" x14ac:dyDescent="0.2">
      <c r="A8" s="507" t="s">
        <v>536</v>
      </c>
      <c r="B8" s="508" t="s">
        <v>537</v>
      </c>
      <c r="C8" s="509" t="s">
        <v>548</v>
      </c>
      <c r="D8" s="510" t="s">
        <v>549</v>
      </c>
      <c r="E8" s="511">
        <v>50113001</v>
      </c>
      <c r="F8" s="510" t="s">
        <v>551</v>
      </c>
      <c r="G8" s="509" t="s">
        <v>552</v>
      </c>
      <c r="H8" s="509">
        <v>847754</v>
      </c>
      <c r="I8" s="509">
        <v>0</v>
      </c>
      <c r="J8" s="509" t="s">
        <v>559</v>
      </c>
      <c r="K8" s="509" t="s">
        <v>538</v>
      </c>
      <c r="L8" s="512">
        <v>66.265712530712563</v>
      </c>
      <c r="M8" s="512">
        <v>74</v>
      </c>
      <c r="N8" s="513">
        <v>4903.6627272727292</v>
      </c>
    </row>
    <row r="9" spans="1:14" ht="14.45" customHeight="1" x14ac:dyDescent="0.2">
      <c r="A9" s="507" t="s">
        <v>536</v>
      </c>
      <c r="B9" s="508" t="s">
        <v>537</v>
      </c>
      <c r="C9" s="509" t="s">
        <v>548</v>
      </c>
      <c r="D9" s="510" t="s">
        <v>549</v>
      </c>
      <c r="E9" s="511">
        <v>50113001</v>
      </c>
      <c r="F9" s="510" t="s">
        <v>551</v>
      </c>
      <c r="G9" s="509" t="s">
        <v>552</v>
      </c>
      <c r="H9" s="509">
        <v>847025</v>
      </c>
      <c r="I9" s="509">
        <v>137119</v>
      </c>
      <c r="J9" s="509" t="s">
        <v>560</v>
      </c>
      <c r="K9" s="509" t="s">
        <v>561</v>
      </c>
      <c r="L9" s="512">
        <v>71.484000000000009</v>
      </c>
      <c r="M9" s="512">
        <v>5</v>
      </c>
      <c r="N9" s="513">
        <v>357.42</v>
      </c>
    </row>
    <row r="10" spans="1:14" ht="14.45" customHeight="1" x14ac:dyDescent="0.2">
      <c r="A10" s="507" t="s">
        <v>536</v>
      </c>
      <c r="B10" s="508" t="s">
        <v>537</v>
      </c>
      <c r="C10" s="509" t="s">
        <v>548</v>
      </c>
      <c r="D10" s="510" t="s">
        <v>549</v>
      </c>
      <c r="E10" s="511">
        <v>50113001</v>
      </c>
      <c r="F10" s="510" t="s">
        <v>551</v>
      </c>
      <c r="G10" s="509" t="s">
        <v>552</v>
      </c>
      <c r="H10" s="509">
        <v>930043</v>
      </c>
      <c r="I10" s="509">
        <v>0</v>
      </c>
      <c r="J10" s="509" t="s">
        <v>562</v>
      </c>
      <c r="K10" s="509" t="s">
        <v>538</v>
      </c>
      <c r="L10" s="512">
        <v>31.871416371884365</v>
      </c>
      <c r="M10" s="512">
        <v>36</v>
      </c>
      <c r="N10" s="513">
        <v>1147.3709893878372</v>
      </c>
    </row>
    <row r="11" spans="1:14" ht="14.45" customHeight="1" x14ac:dyDescent="0.2">
      <c r="A11" s="507" t="s">
        <v>536</v>
      </c>
      <c r="B11" s="508" t="s">
        <v>537</v>
      </c>
      <c r="C11" s="509" t="s">
        <v>548</v>
      </c>
      <c r="D11" s="510" t="s">
        <v>549</v>
      </c>
      <c r="E11" s="511">
        <v>50113001</v>
      </c>
      <c r="F11" s="510" t="s">
        <v>551</v>
      </c>
      <c r="G11" s="509" t="s">
        <v>552</v>
      </c>
      <c r="H11" s="509">
        <v>501596</v>
      </c>
      <c r="I11" s="509">
        <v>0</v>
      </c>
      <c r="J11" s="509" t="s">
        <v>563</v>
      </c>
      <c r="K11" s="509" t="s">
        <v>564</v>
      </c>
      <c r="L11" s="512">
        <v>113.25999999999999</v>
      </c>
      <c r="M11" s="512">
        <v>2</v>
      </c>
      <c r="N11" s="513">
        <v>226.51999999999998</v>
      </c>
    </row>
    <row r="12" spans="1:14" ht="14.45" customHeight="1" x14ac:dyDescent="0.2">
      <c r="A12" s="507" t="s">
        <v>536</v>
      </c>
      <c r="B12" s="508" t="s">
        <v>537</v>
      </c>
      <c r="C12" s="509" t="s">
        <v>548</v>
      </c>
      <c r="D12" s="510" t="s">
        <v>549</v>
      </c>
      <c r="E12" s="511">
        <v>50113001</v>
      </c>
      <c r="F12" s="510" t="s">
        <v>551</v>
      </c>
      <c r="G12" s="509" t="s">
        <v>552</v>
      </c>
      <c r="H12" s="509">
        <v>229191</v>
      </c>
      <c r="I12" s="509">
        <v>229191</v>
      </c>
      <c r="J12" s="509" t="s">
        <v>565</v>
      </c>
      <c r="K12" s="509" t="s">
        <v>566</v>
      </c>
      <c r="L12" s="512">
        <v>141.37000000000003</v>
      </c>
      <c r="M12" s="512">
        <v>3</v>
      </c>
      <c r="N12" s="513">
        <v>424.11000000000007</v>
      </c>
    </row>
    <row r="13" spans="1:14" ht="14.45" customHeight="1" x14ac:dyDescent="0.2">
      <c r="A13" s="507" t="s">
        <v>536</v>
      </c>
      <c r="B13" s="508" t="s">
        <v>537</v>
      </c>
      <c r="C13" s="509" t="s">
        <v>548</v>
      </c>
      <c r="D13" s="510" t="s">
        <v>549</v>
      </c>
      <c r="E13" s="511">
        <v>50113001</v>
      </c>
      <c r="F13" s="510" t="s">
        <v>551</v>
      </c>
      <c r="G13" s="509" t="s">
        <v>552</v>
      </c>
      <c r="H13" s="509">
        <v>198880</v>
      </c>
      <c r="I13" s="509">
        <v>98880</v>
      </c>
      <c r="J13" s="509" t="s">
        <v>567</v>
      </c>
      <c r="K13" s="509" t="s">
        <v>568</v>
      </c>
      <c r="L13" s="512">
        <v>201.29999999999998</v>
      </c>
      <c r="M13" s="512">
        <v>2</v>
      </c>
      <c r="N13" s="513">
        <v>402.59999999999997</v>
      </c>
    </row>
    <row r="14" spans="1:14" ht="14.45" customHeight="1" x14ac:dyDescent="0.2">
      <c r="A14" s="507" t="s">
        <v>536</v>
      </c>
      <c r="B14" s="508" t="s">
        <v>537</v>
      </c>
      <c r="C14" s="509" t="s">
        <v>548</v>
      </c>
      <c r="D14" s="510" t="s">
        <v>549</v>
      </c>
      <c r="E14" s="511">
        <v>50113001</v>
      </c>
      <c r="F14" s="510" t="s">
        <v>551</v>
      </c>
      <c r="G14" s="509" t="s">
        <v>552</v>
      </c>
      <c r="H14" s="509">
        <v>198864</v>
      </c>
      <c r="I14" s="509">
        <v>98864</v>
      </c>
      <c r="J14" s="509" t="s">
        <v>567</v>
      </c>
      <c r="K14" s="509" t="s">
        <v>569</v>
      </c>
      <c r="L14" s="512">
        <v>537.87</v>
      </c>
      <c r="M14" s="512">
        <v>1</v>
      </c>
      <c r="N14" s="513">
        <v>537.87</v>
      </c>
    </row>
    <row r="15" spans="1:14" ht="14.45" customHeight="1" x14ac:dyDescent="0.2">
      <c r="A15" s="507" t="s">
        <v>536</v>
      </c>
      <c r="B15" s="508" t="s">
        <v>537</v>
      </c>
      <c r="C15" s="509" t="s">
        <v>548</v>
      </c>
      <c r="D15" s="510" t="s">
        <v>549</v>
      </c>
      <c r="E15" s="511">
        <v>50113001</v>
      </c>
      <c r="F15" s="510" t="s">
        <v>551</v>
      </c>
      <c r="G15" s="509" t="s">
        <v>552</v>
      </c>
      <c r="H15" s="509">
        <v>198876</v>
      </c>
      <c r="I15" s="509">
        <v>98876</v>
      </c>
      <c r="J15" s="509" t="s">
        <v>567</v>
      </c>
      <c r="K15" s="509" t="s">
        <v>570</v>
      </c>
      <c r="L15" s="512">
        <v>255.20000000000002</v>
      </c>
      <c r="M15" s="512">
        <v>36</v>
      </c>
      <c r="N15" s="513">
        <v>9187.2000000000007</v>
      </c>
    </row>
    <row r="16" spans="1:14" ht="14.45" customHeight="1" x14ac:dyDescent="0.2">
      <c r="A16" s="507" t="s">
        <v>536</v>
      </c>
      <c r="B16" s="508" t="s">
        <v>537</v>
      </c>
      <c r="C16" s="509" t="s">
        <v>548</v>
      </c>
      <c r="D16" s="510" t="s">
        <v>549</v>
      </c>
      <c r="E16" s="511">
        <v>50113001</v>
      </c>
      <c r="F16" s="510" t="s">
        <v>551</v>
      </c>
      <c r="G16" s="509" t="s">
        <v>552</v>
      </c>
      <c r="H16" s="509">
        <v>106093</v>
      </c>
      <c r="I16" s="509">
        <v>6093</v>
      </c>
      <c r="J16" s="509" t="s">
        <v>571</v>
      </c>
      <c r="K16" s="509" t="s">
        <v>572</v>
      </c>
      <c r="L16" s="512">
        <v>171.64000000000007</v>
      </c>
      <c r="M16" s="512">
        <v>6</v>
      </c>
      <c r="N16" s="513">
        <v>1029.8400000000004</v>
      </c>
    </row>
    <row r="17" spans="1:14" ht="14.45" customHeight="1" x14ac:dyDescent="0.2">
      <c r="A17" s="507" t="s">
        <v>536</v>
      </c>
      <c r="B17" s="508" t="s">
        <v>537</v>
      </c>
      <c r="C17" s="509" t="s">
        <v>548</v>
      </c>
      <c r="D17" s="510" t="s">
        <v>549</v>
      </c>
      <c r="E17" s="511">
        <v>50113001</v>
      </c>
      <c r="F17" s="510" t="s">
        <v>551</v>
      </c>
      <c r="G17" s="509" t="s">
        <v>573</v>
      </c>
      <c r="H17" s="509">
        <v>100308</v>
      </c>
      <c r="I17" s="509">
        <v>100308</v>
      </c>
      <c r="J17" s="509" t="s">
        <v>574</v>
      </c>
      <c r="K17" s="509" t="s">
        <v>575</v>
      </c>
      <c r="L17" s="512">
        <v>40.715499999999999</v>
      </c>
      <c r="M17" s="512">
        <v>120</v>
      </c>
      <c r="N17" s="513">
        <v>4885.8599999999997</v>
      </c>
    </row>
    <row r="18" spans="1:14" ht="14.45" customHeight="1" x14ac:dyDescent="0.2">
      <c r="A18" s="507" t="s">
        <v>536</v>
      </c>
      <c r="B18" s="508" t="s">
        <v>537</v>
      </c>
      <c r="C18" s="509" t="s">
        <v>548</v>
      </c>
      <c r="D18" s="510" t="s">
        <v>549</v>
      </c>
      <c r="E18" s="511">
        <v>50113001</v>
      </c>
      <c r="F18" s="510" t="s">
        <v>551</v>
      </c>
      <c r="G18" s="509" t="s">
        <v>552</v>
      </c>
      <c r="H18" s="509">
        <v>207897</v>
      </c>
      <c r="I18" s="509">
        <v>207897</v>
      </c>
      <c r="J18" s="509" t="s">
        <v>576</v>
      </c>
      <c r="K18" s="509" t="s">
        <v>577</v>
      </c>
      <c r="L18" s="512">
        <v>44.658571428571427</v>
      </c>
      <c r="M18" s="512">
        <v>42</v>
      </c>
      <c r="N18" s="513">
        <v>1875.66</v>
      </c>
    </row>
    <row r="19" spans="1:14" ht="14.45" customHeight="1" x14ac:dyDescent="0.2">
      <c r="A19" s="507" t="s">
        <v>536</v>
      </c>
      <c r="B19" s="508" t="s">
        <v>537</v>
      </c>
      <c r="C19" s="509" t="s">
        <v>548</v>
      </c>
      <c r="D19" s="510" t="s">
        <v>549</v>
      </c>
      <c r="E19" s="511">
        <v>50113001</v>
      </c>
      <c r="F19" s="510" t="s">
        <v>551</v>
      </c>
      <c r="G19" s="509" t="s">
        <v>552</v>
      </c>
      <c r="H19" s="509">
        <v>207892</v>
      </c>
      <c r="I19" s="509">
        <v>207892</v>
      </c>
      <c r="J19" s="509" t="s">
        <v>578</v>
      </c>
      <c r="K19" s="509" t="s">
        <v>579</v>
      </c>
      <c r="L19" s="512">
        <v>190.21000000000004</v>
      </c>
      <c r="M19" s="512">
        <v>16</v>
      </c>
      <c r="N19" s="513">
        <v>3043.3600000000006</v>
      </c>
    </row>
    <row r="20" spans="1:14" ht="14.45" customHeight="1" x14ac:dyDescent="0.2">
      <c r="A20" s="507" t="s">
        <v>536</v>
      </c>
      <c r="B20" s="508" t="s">
        <v>537</v>
      </c>
      <c r="C20" s="509" t="s">
        <v>548</v>
      </c>
      <c r="D20" s="510" t="s">
        <v>549</v>
      </c>
      <c r="E20" s="511">
        <v>50113001</v>
      </c>
      <c r="F20" s="510" t="s">
        <v>551</v>
      </c>
      <c r="G20" s="509" t="s">
        <v>552</v>
      </c>
      <c r="H20" s="509">
        <v>395036</v>
      </c>
      <c r="I20" s="509">
        <v>180794</v>
      </c>
      <c r="J20" s="509" t="s">
        <v>578</v>
      </c>
      <c r="K20" s="509" t="s">
        <v>579</v>
      </c>
      <c r="L20" s="512">
        <v>190.21</v>
      </c>
      <c r="M20" s="512">
        <v>3</v>
      </c>
      <c r="N20" s="513">
        <v>570.63</v>
      </c>
    </row>
    <row r="21" spans="1:14" ht="14.45" customHeight="1" x14ac:dyDescent="0.2">
      <c r="A21" s="507" t="s">
        <v>536</v>
      </c>
      <c r="B21" s="508" t="s">
        <v>537</v>
      </c>
      <c r="C21" s="509" t="s">
        <v>548</v>
      </c>
      <c r="D21" s="510" t="s">
        <v>549</v>
      </c>
      <c r="E21" s="511">
        <v>50113001</v>
      </c>
      <c r="F21" s="510" t="s">
        <v>551</v>
      </c>
      <c r="G21" s="509" t="s">
        <v>552</v>
      </c>
      <c r="H21" s="509">
        <v>202878</v>
      </c>
      <c r="I21" s="509">
        <v>202878</v>
      </c>
      <c r="J21" s="509" t="s">
        <v>580</v>
      </c>
      <c r="K21" s="509" t="s">
        <v>581</v>
      </c>
      <c r="L21" s="512">
        <v>42.3</v>
      </c>
      <c r="M21" s="512">
        <v>3</v>
      </c>
      <c r="N21" s="513">
        <v>126.89999999999999</v>
      </c>
    </row>
    <row r="22" spans="1:14" ht="14.45" customHeight="1" x14ac:dyDescent="0.2">
      <c r="A22" s="507" t="s">
        <v>536</v>
      </c>
      <c r="B22" s="508" t="s">
        <v>537</v>
      </c>
      <c r="C22" s="509" t="s">
        <v>548</v>
      </c>
      <c r="D22" s="510" t="s">
        <v>549</v>
      </c>
      <c r="E22" s="511">
        <v>50113001</v>
      </c>
      <c r="F22" s="510" t="s">
        <v>551</v>
      </c>
      <c r="G22" s="509" t="s">
        <v>552</v>
      </c>
      <c r="H22" s="509">
        <v>397412</v>
      </c>
      <c r="I22" s="509">
        <v>0</v>
      </c>
      <c r="J22" s="509" t="s">
        <v>582</v>
      </c>
      <c r="K22" s="509" t="s">
        <v>583</v>
      </c>
      <c r="L22" s="512">
        <v>206.99</v>
      </c>
      <c r="M22" s="512">
        <v>20</v>
      </c>
      <c r="N22" s="513">
        <v>4139.8</v>
      </c>
    </row>
    <row r="23" spans="1:14" ht="14.45" customHeight="1" x14ac:dyDescent="0.2">
      <c r="A23" s="507" t="s">
        <v>536</v>
      </c>
      <c r="B23" s="508" t="s">
        <v>537</v>
      </c>
      <c r="C23" s="509" t="s">
        <v>548</v>
      </c>
      <c r="D23" s="510" t="s">
        <v>549</v>
      </c>
      <c r="E23" s="511">
        <v>50113001</v>
      </c>
      <c r="F23" s="510" t="s">
        <v>551</v>
      </c>
      <c r="G23" s="509" t="s">
        <v>552</v>
      </c>
      <c r="H23" s="509">
        <v>501582</v>
      </c>
      <c r="I23" s="509">
        <v>0</v>
      </c>
      <c r="J23" s="509" t="s">
        <v>584</v>
      </c>
      <c r="K23" s="509" t="s">
        <v>538</v>
      </c>
      <c r="L23" s="512">
        <v>345.84263728922042</v>
      </c>
      <c r="M23" s="512">
        <v>2</v>
      </c>
      <c r="N23" s="513">
        <v>691.68527457844084</v>
      </c>
    </row>
    <row r="24" spans="1:14" ht="14.45" customHeight="1" x14ac:dyDescent="0.2">
      <c r="A24" s="507" t="s">
        <v>536</v>
      </c>
      <c r="B24" s="508" t="s">
        <v>537</v>
      </c>
      <c r="C24" s="509" t="s">
        <v>548</v>
      </c>
      <c r="D24" s="510" t="s">
        <v>549</v>
      </c>
      <c r="E24" s="511">
        <v>50113001</v>
      </c>
      <c r="F24" s="510" t="s">
        <v>551</v>
      </c>
      <c r="G24" s="509" t="s">
        <v>552</v>
      </c>
      <c r="H24" s="509">
        <v>501829</v>
      </c>
      <c r="I24" s="509">
        <v>0</v>
      </c>
      <c r="J24" s="509" t="s">
        <v>585</v>
      </c>
      <c r="K24" s="509" t="s">
        <v>586</v>
      </c>
      <c r="L24" s="512">
        <v>449.1425014483483</v>
      </c>
      <c r="M24" s="512">
        <v>17</v>
      </c>
      <c r="N24" s="513">
        <v>7635.4225246219212</v>
      </c>
    </row>
    <row r="25" spans="1:14" ht="14.45" customHeight="1" x14ac:dyDescent="0.2">
      <c r="A25" s="507" t="s">
        <v>536</v>
      </c>
      <c r="B25" s="508" t="s">
        <v>537</v>
      </c>
      <c r="C25" s="509" t="s">
        <v>548</v>
      </c>
      <c r="D25" s="510" t="s">
        <v>549</v>
      </c>
      <c r="E25" s="511">
        <v>50113001</v>
      </c>
      <c r="F25" s="510" t="s">
        <v>551</v>
      </c>
      <c r="G25" s="509" t="s">
        <v>552</v>
      </c>
      <c r="H25" s="509">
        <v>930431</v>
      </c>
      <c r="I25" s="509">
        <v>1000</v>
      </c>
      <c r="J25" s="509" t="s">
        <v>587</v>
      </c>
      <c r="K25" s="509" t="s">
        <v>538</v>
      </c>
      <c r="L25" s="512">
        <v>103.15497826055619</v>
      </c>
      <c r="M25" s="512">
        <v>30</v>
      </c>
      <c r="N25" s="513">
        <v>3094.6493478166858</v>
      </c>
    </row>
    <row r="26" spans="1:14" ht="14.45" customHeight="1" x14ac:dyDescent="0.2">
      <c r="A26" s="507" t="s">
        <v>536</v>
      </c>
      <c r="B26" s="508" t="s">
        <v>537</v>
      </c>
      <c r="C26" s="509" t="s">
        <v>548</v>
      </c>
      <c r="D26" s="510" t="s">
        <v>549</v>
      </c>
      <c r="E26" s="511">
        <v>50113001</v>
      </c>
      <c r="F26" s="510" t="s">
        <v>551</v>
      </c>
      <c r="G26" s="509" t="s">
        <v>552</v>
      </c>
      <c r="H26" s="509">
        <v>930224</v>
      </c>
      <c r="I26" s="509">
        <v>0</v>
      </c>
      <c r="J26" s="509" t="s">
        <v>588</v>
      </c>
      <c r="K26" s="509" t="s">
        <v>538</v>
      </c>
      <c r="L26" s="512">
        <v>111.5359315381922</v>
      </c>
      <c r="M26" s="512">
        <v>2</v>
      </c>
      <c r="N26" s="513">
        <v>223.0718630763844</v>
      </c>
    </row>
    <row r="27" spans="1:14" ht="14.45" customHeight="1" x14ac:dyDescent="0.2">
      <c r="A27" s="507" t="s">
        <v>536</v>
      </c>
      <c r="B27" s="508" t="s">
        <v>537</v>
      </c>
      <c r="C27" s="509" t="s">
        <v>548</v>
      </c>
      <c r="D27" s="510" t="s">
        <v>549</v>
      </c>
      <c r="E27" s="511">
        <v>50113001</v>
      </c>
      <c r="F27" s="510" t="s">
        <v>551</v>
      </c>
      <c r="G27" s="509" t="s">
        <v>552</v>
      </c>
      <c r="H27" s="509">
        <v>921012</v>
      </c>
      <c r="I27" s="509">
        <v>0</v>
      </c>
      <c r="J27" s="509" t="s">
        <v>589</v>
      </c>
      <c r="K27" s="509" t="s">
        <v>538</v>
      </c>
      <c r="L27" s="512">
        <v>145.82507543730696</v>
      </c>
      <c r="M27" s="512">
        <v>1</v>
      </c>
      <c r="N27" s="513">
        <v>145.82507543730696</v>
      </c>
    </row>
    <row r="28" spans="1:14" ht="14.45" customHeight="1" x14ac:dyDescent="0.2">
      <c r="A28" s="507" t="s">
        <v>536</v>
      </c>
      <c r="B28" s="508" t="s">
        <v>537</v>
      </c>
      <c r="C28" s="509" t="s">
        <v>548</v>
      </c>
      <c r="D28" s="510" t="s">
        <v>549</v>
      </c>
      <c r="E28" s="511">
        <v>50113001</v>
      </c>
      <c r="F28" s="510" t="s">
        <v>551</v>
      </c>
      <c r="G28" s="509" t="s">
        <v>552</v>
      </c>
      <c r="H28" s="509">
        <v>900873</v>
      </c>
      <c r="I28" s="509">
        <v>0</v>
      </c>
      <c r="J28" s="509" t="s">
        <v>590</v>
      </c>
      <c r="K28" s="509" t="s">
        <v>538</v>
      </c>
      <c r="L28" s="512">
        <v>61.843329744568926</v>
      </c>
      <c r="M28" s="512">
        <v>3</v>
      </c>
      <c r="N28" s="513">
        <v>185.52998923370677</v>
      </c>
    </row>
    <row r="29" spans="1:14" ht="14.45" customHeight="1" x14ac:dyDescent="0.2">
      <c r="A29" s="507" t="s">
        <v>536</v>
      </c>
      <c r="B29" s="508" t="s">
        <v>537</v>
      </c>
      <c r="C29" s="509" t="s">
        <v>548</v>
      </c>
      <c r="D29" s="510" t="s">
        <v>549</v>
      </c>
      <c r="E29" s="511">
        <v>50113001</v>
      </c>
      <c r="F29" s="510" t="s">
        <v>551</v>
      </c>
      <c r="G29" s="509" t="s">
        <v>552</v>
      </c>
      <c r="H29" s="509">
        <v>105693</v>
      </c>
      <c r="I29" s="509">
        <v>5693</v>
      </c>
      <c r="J29" s="509" t="s">
        <v>591</v>
      </c>
      <c r="K29" s="509" t="s">
        <v>592</v>
      </c>
      <c r="L29" s="512">
        <v>81.810000000000045</v>
      </c>
      <c r="M29" s="512">
        <v>1</v>
      </c>
      <c r="N29" s="513">
        <v>81.810000000000045</v>
      </c>
    </row>
    <row r="30" spans="1:14" ht="14.45" customHeight="1" x14ac:dyDescent="0.2">
      <c r="A30" s="507" t="s">
        <v>536</v>
      </c>
      <c r="B30" s="508" t="s">
        <v>537</v>
      </c>
      <c r="C30" s="509" t="s">
        <v>548</v>
      </c>
      <c r="D30" s="510" t="s">
        <v>549</v>
      </c>
      <c r="E30" s="511">
        <v>50113001</v>
      </c>
      <c r="F30" s="510" t="s">
        <v>551</v>
      </c>
      <c r="G30" s="509" t="s">
        <v>552</v>
      </c>
      <c r="H30" s="509">
        <v>100498</v>
      </c>
      <c r="I30" s="509">
        <v>498</v>
      </c>
      <c r="J30" s="509" t="s">
        <v>593</v>
      </c>
      <c r="K30" s="509" t="s">
        <v>594</v>
      </c>
      <c r="L30" s="512">
        <v>108.66000000000003</v>
      </c>
      <c r="M30" s="512">
        <v>3</v>
      </c>
      <c r="N30" s="513">
        <v>325.98000000000008</v>
      </c>
    </row>
    <row r="31" spans="1:14" ht="14.45" customHeight="1" x14ac:dyDescent="0.2">
      <c r="A31" s="507" t="s">
        <v>536</v>
      </c>
      <c r="B31" s="508" t="s">
        <v>537</v>
      </c>
      <c r="C31" s="509" t="s">
        <v>548</v>
      </c>
      <c r="D31" s="510" t="s">
        <v>549</v>
      </c>
      <c r="E31" s="511">
        <v>50113001</v>
      </c>
      <c r="F31" s="510" t="s">
        <v>551</v>
      </c>
      <c r="G31" s="509" t="s">
        <v>552</v>
      </c>
      <c r="H31" s="509">
        <v>215978</v>
      </c>
      <c r="I31" s="509">
        <v>215978</v>
      </c>
      <c r="J31" s="509" t="s">
        <v>595</v>
      </c>
      <c r="K31" s="509" t="s">
        <v>596</v>
      </c>
      <c r="L31" s="512">
        <v>119.98400000000001</v>
      </c>
      <c r="M31" s="512">
        <v>10</v>
      </c>
      <c r="N31" s="513">
        <v>1199.8400000000001</v>
      </c>
    </row>
    <row r="32" spans="1:14" ht="14.45" customHeight="1" x14ac:dyDescent="0.2">
      <c r="A32" s="507" t="s">
        <v>536</v>
      </c>
      <c r="B32" s="508" t="s">
        <v>537</v>
      </c>
      <c r="C32" s="509" t="s">
        <v>548</v>
      </c>
      <c r="D32" s="510" t="s">
        <v>549</v>
      </c>
      <c r="E32" s="511">
        <v>50113001</v>
      </c>
      <c r="F32" s="510" t="s">
        <v>551</v>
      </c>
      <c r="G32" s="509" t="s">
        <v>552</v>
      </c>
      <c r="H32" s="509">
        <v>234736</v>
      </c>
      <c r="I32" s="509">
        <v>234736</v>
      </c>
      <c r="J32" s="509" t="s">
        <v>595</v>
      </c>
      <c r="K32" s="509" t="s">
        <v>596</v>
      </c>
      <c r="L32" s="512">
        <v>120.56684210526316</v>
      </c>
      <c r="M32" s="512">
        <v>38</v>
      </c>
      <c r="N32" s="513">
        <v>4581.54</v>
      </c>
    </row>
    <row r="33" spans="1:14" ht="14.45" customHeight="1" x14ac:dyDescent="0.2">
      <c r="A33" s="507" t="s">
        <v>536</v>
      </c>
      <c r="B33" s="508" t="s">
        <v>537</v>
      </c>
      <c r="C33" s="509" t="s">
        <v>548</v>
      </c>
      <c r="D33" s="510" t="s">
        <v>549</v>
      </c>
      <c r="E33" s="511">
        <v>50113001</v>
      </c>
      <c r="F33" s="510" t="s">
        <v>551</v>
      </c>
      <c r="G33" s="509" t="s">
        <v>552</v>
      </c>
      <c r="H33" s="509">
        <v>116593</v>
      </c>
      <c r="I33" s="509">
        <v>16593</v>
      </c>
      <c r="J33" s="509" t="s">
        <v>597</v>
      </c>
      <c r="K33" s="509" t="s">
        <v>598</v>
      </c>
      <c r="L33" s="512">
        <v>140.06999999999996</v>
      </c>
      <c r="M33" s="512">
        <v>20</v>
      </c>
      <c r="N33" s="513">
        <v>2801.3999999999992</v>
      </c>
    </row>
    <row r="34" spans="1:14" ht="14.45" customHeight="1" x14ac:dyDescent="0.2">
      <c r="A34" s="507" t="s">
        <v>536</v>
      </c>
      <c r="B34" s="508" t="s">
        <v>537</v>
      </c>
      <c r="C34" s="509" t="s">
        <v>548</v>
      </c>
      <c r="D34" s="510" t="s">
        <v>549</v>
      </c>
      <c r="E34" s="511">
        <v>50113001</v>
      </c>
      <c r="F34" s="510" t="s">
        <v>551</v>
      </c>
      <c r="G34" s="509" t="s">
        <v>552</v>
      </c>
      <c r="H34" s="509">
        <v>200863</v>
      </c>
      <c r="I34" s="509">
        <v>200863</v>
      </c>
      <c r="J34" s="509" t="s">
        <v>599</v>
      </c>
      <c r="K34" s="509" t="s">
        <v>600</v>
      </c>
      <c r="L34" s="512">
        <v>85.550000000000011</v>
      </c>
      <c r="M34" s="512">
        <v>5</v>
      </c>
      <c r="N34" s="513">
        <v>427.75000000000006</v>
      </c>
    </row>
    <row r="35" spans="1:14" ht="14.45" customHeight="1" x14ac:dyDescent="0.2">
      <c r="A35" s="507" t="s">
        <v>536</v>
      </c>
      <c r="B35" s="508" t="s">
        <v>537</v>
      </c>
      <c r="C35" s="509" t="s">
        <v>548</v>
      </c>
      <c r="D35" s="510" t="s">
        <v>549</v>
      </c>
      <c r="E35" s="511">
        <v>50113001</v>
      </c>
      <c r="F35" s="510" t="s">
        <v>551</v>
      </c>
      <c r="G35" s="509" t="s">
        <v>552</v>
      </c>
      <c r="H35" s="509">
        <v>207820</v>
      </c>
      <c r="I35" s="509">
        <v>207820</v>
      </c>
      <c r="J35" s="509" t="s">
        <v>601</v>
      </c>
      <c r="K35" s="509" t="s">
        <v>602</v>
      </c>
      <c r="L35" s="512">
        <v>31.150000000000002</v>
      </c>
      <c r="M35" s="512">
        <v>9</v>
      </c>
      <c r="N35" s="513">
        <v>280.35000000000002</v>
      </c>
    </row>
    <row r="36" spans="1:14" ht="14.45" customHeight="1" x14ac:dyDescent="0.2">
      <c r="A36" s="507" t="s">
        <v>536</v>
      </c>
      <c r="B36" s="508" t="s">
        <v>537</v>
      </c>
      <c r="C36" s="509" t="s">
        <v>548</v>
      </c>
      <c r="D36" s="510" t="s">
        <v>549</v>
      </c>
      <c r="E36" s="511">
        <v>50113001</v>
      </c>
      <c r="F36" s="510" t="s">
        <v>551</v>
      </c>
      <c r="G36" s="509" t="s">
        <v>552</v>
      </c>
      <c r="H36" s="509">
        <v>130229</v>
      </c>
      <c r="I36" s="509">
        <v>30229</v>
      </c>
      <c r="J36" s="509" t="s">
        <v>603</v>
      </c>
      <c r="K36" s="509" t="s">
        <v>604</v>
      </c>
      <c r="L36" s="512">
        <v>174.05</v>
      </c>
      <c r="M36" s="512">
        <v>1</v>
      </c>
      <c r="N36" s="513">
        <v>174.05</v>
      </c>
    </row>
    <row r="37" spans="1:14" ht="14.45" customHeight="1" x14ac:dyDescent="0.2">
      <c r="A37" s="507" t="s">
        <v>536</v>
      </c>
      <c r="B37" s="508" t="s">
        <v>537</v>
      </c>
      <c r="C37" s="509" t="s">
        <v>548</v>
      </c>
      <c r="D37" s="510" t="s">
        <v>549</v>
      </c>
      <c r="E37" s="511">
        <v>50113001</v>
      </c>
      <c r="F37" s="510" t="s">
        <v>551</v>
      </c>
      <c r="G37" s="509" t="s">
        <v>552</v>
      </c>
      <c r="H37" s="509">
        <v>229811</v>
      </c>
      <c r="I37" s="509">
        <v>229811</v>
      </c>
      <c r="J37" s="509" t="s">
        <v>605</v>
      </c>
      <c r="K37" s="509" t="s">
        <v>606</v>
      </c>
      <c r="L37" s="512">
        <v>174.05000000000004</v>
      </c>
      <c r="M37" s="512">
        <v>3</v>
      </c>
      <c r="N37" s="513">
        <v>522.15000000000009</v>
      </c>
    </row>
    <row r="38" spans="1:14" ht="14.45" customHeight="1" x14ac:dyDescent="0.2">
      <c r="A38" s="507" t="s">
        <v>536</v>
      </c>
      <c r="B38" s="508" t="s">
        <v>537</v>
      </c>
      <c r="C38" s="509" t="s">
        <v>548</v>
      </c>
      <c r="D38" s="510" t="s">
        <v>549</v>
      </c>
      <c r="E38" s="511">
        <v>50113001</v>
      </c>
      <c r="F38" s="510" t="s">
        <v>551</v>
      </c>
      <c r="G38" s="509" t="s">
        <v>552</v>
      </c>
      <c r="H38" s="509">
        <v>192160</v>
      </c>
      <c r="I38" s="509">
        <v>92160</v>
      </c>
      <c r="J38" s="509" t="s">
        <v>607</v>
      </c>
      <c r="K38" s="509" t="s">
        <v>608</v>
      </c>
      <c r="L38" s="512">
        <v>66.125344827586218</v>
      </c>
      <c r="M38" s="512">
        <v>58</v>
      </c>
      <c r="N38" s="513">
        <v>3835.2700000000004</v>
      </c>
    </row>
    <row r="39" spans="1:14" ht="14.45" customHeight="1" thickBot="1" x14ac:dyDescent="0.25">
      <c r="A39" s="514" t="s">
        <v>536</v>
      </c>
      <c r="B39" s="515" t="s">
        <v>537</v>
      </c>
      <c r="C39" s="516" t="s">
        <v>548</v>
      </c>
      <c r="D39" s="517" t="s">
        <v>549</v>
      </c>
      <c r="E39" s="518">
        <v>50113001</v>
      </c>
      <c r="F39" s="517" t="s">
        <v>551</v>
      </c>
      <c r="G39" s="516" t="s">
        <v>573</v>
      </c>
      <c r="H39" s="516">
        <v>131934</v>
      </c>
      <c r="I39" s="516">
        <v>31934</v>
      </c>
      <c r="J39" s="516" t="s">
        <v>609</v>
      </c>
      <c r="K39" s="516" t="s">
        <v>610</v>
      </c>
      <c r="L39" s="519">
        <v>49.82</v>
      </c>
      <c r="M39" s="519">
        <v>1</v>
      </c>
      <c r="N39" s="520">
        <v>49.82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002C4FE-A834-4EDE-A6E6-2E12871FE80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611</v>
      </c>
      <c r="B5" s="498"/>
      <c r="C5" s="525">
        <v>0</v>
      </c>
      <c r="D5" s="498">
        <v>4935.68</v>
      </c>
      <c r="E5" s="525">
        <v>1</v>
      </c>
      <c r="F5" s="499">
        <v>4935.68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4935.68</v>
      </c>
      <c r="E6" s="530">
        <v>1</v>
      </c>
      <c r="F6" s="531">
        <v>4935.68</v>
      </c>
    </row>
    <row r="7" spans="1:6" ht="14.45" customHeight="1" thickBot="1" x14ac:dyDescent="0.25"/>
    <row r="8" spans="1:6" ht="14.45" customHeight="1" x14ac:dyDescent="0.2">
      <c r="A8" s="538" t="s">
        <v>612</v>
      </c>
      <c r="B8" s="505"/>
      <c r="C8" s="526">
        <v>0</v>
      </c>
      <c r="D8" s="505">
        <v>4885.8600000000006</v>
      </c>
      <c r="E8" s="526">
        <v>1</v>
      </c>
      <c r="F8" s="506">
        <v>4885.8600000000006</v>
      </c>
    </row>
    <row r="9" spans="1:6" ht="14.45" customHeight="1" thickBot="1" x14ac:dyDescent="0.25">
      <c r="A9" s="539" t="s">
        <v>613</v>
      </c>
      <c r="B9" s="535"/>
      <c r="C9" s="536">
        <v>0</v>
      </c>
      <c r="D9" s="535">
        <v>49.82</v>
      </c>
      <c r="E9" s="536">
        <v>1</v>
      </c>
      <c r="F9" s="537">
        <v>49.82</v>
      </c>
    </row>
    <row r="10" spans="1:6" ht="14.45" customHeight="1" thickBot="1" x14ac:dyDescent="0.25">
      <c r="A10" s="528" t="s">
        <v>3</v>
      </c>
      <c r="B10" s="529"/>
      <c r="C10" s="530">
        <v>0</v>
      </c>
      <c r="D10" s="529">
        <v>4935.68</v>
      </c>
      <c r="E10" s="530">
        <v>1</v>
      </c>
      <c r="F10" s="531">
        <v>4935.68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0284B211-64A1-44F4-B6D0-EF907F4DD1AA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2019-12-23T10:33:16Z</dcterms:modified>
</cp:coreProperties>
</file>