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85376F6-957D-4724-BB74-77BA23C0CAD4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P12" i="431"/>
  <c r="P20" i="431"/>
  <c r="Q11" i="431"/>
  <c r="Q19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L25" i="431"/>
  <c r="M16" i="431"/>
  <c r="N23" i="431"/>
  <c r="O14" i="431"/>
  <c r="O22" i="431"/>
  <c r="P13" i="431"/>
  <c r="Q20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P25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Q16" i="431"/>
  <c r="Q24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Q17" i="431"/>
  <c r="Q25" i="431"/>
  <c r="O21" i="431"/>
  <c r="N15" i="431"/>
  <c r="Q12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O13" i="431"/>
  <c r="M24" i="431"/>
  <c r="P21" i="431"/>
  <c r="R18" i="431" l="1"/>
  <c r="S18" i="431"/>
  <c r="R10" i="431"/>
  <c r="S10" i="431"/>
  <c r="S12" i="431"/>
  <c r="R12" i="431"/>
  <c r="S25" i="431"/>
  <c r="R25" i="431"/>
  <c r="S17" i="431"/>
  <c r="R17" i="431"/>
  <c r="R9" i="431"/>
  <c r="S9" i="431"/>
  <c r="R24" i="431"/>
  <c r="S24" i="431"/>
  <c r="R16" i="431"/>
  <c r="S16" i="431"/>
  <c r="R23" i="431"/>
  <c r="S23" i="431"/>
  <c r="R15" i="431"/>
  <c r="S15" i="431"/>
  <c r="R22" i="431"/>
  <c r="S22" i="431"/>
  <c r="R14" i="431"/>
  <c r="S14" i="431"/>
  <c r="R21" i="431"/>
  <c r="S21" i="431"/>
  <c r="R13" i="431"/>
  <c r="S13" i="431"/>
  <c r="S20" i="431"/>
  <c r="R20" i="431"/>
  <c r="S19" i="431"/>
  <c r="R19" i="431"/>
  <c r="S11" i="431"/>
  <c r="R11" i="431"/>
  <c r="P8" i="431"/>
  <c r="K8" i="431"/>
  <c r="F8" i="431"/>
  <c r="D8" i="431"/>
  <c r="H8" i="431"/>
  <c r="E8" i="431"/>
  <c r="Q8" i="431"/>
  <c r="M8" i="431"/>
  <c r="C8" i="431"/>
  <c r="O8" i="431"/>
  <c r="N8" i="431"/>
  <c r="J8" i="431"/>
  <c r="L8" i="431"/>
  <c r="G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6" i="414"/>
  <c r="D19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R3" i="345" l="1"/>
  <c r="Q3" i="345"/>
  <c r="Q3" i="347"/>
  <c r="U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<sst xmlns="http://schemas.openxmlformats.org/spreadsheetml/2006/main" count="9176" uniqueCount="1759">
  <si>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</si>
  <si>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</si>
  <si>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</si>
  <si>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</si>
  <si>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</si>
  <si>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</si>
  <si>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</si>
  <si>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</si>
  <si>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</si>
  <si>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</si>
  <si>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</si>
  <si>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</si>
  <si>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</si>
  <si>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</si>
  <si>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</si>
  <si>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</si>
  <si>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</si>
  <si>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</si>
  <si>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</si>
  <si>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</si>
  <si>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</si>
  <si>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</si>
  <si>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</si>
  <si>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</si>
  <si>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</si>
  <si>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</si>
  <si>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</si>
  <si>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</si>
  <si>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</si>
  <si>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</si>
  <si>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</si>
  <si>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</si>
  <si>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</si>
  <si>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</si>
  <si>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</si>
  <si>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</si>
  <si>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</si>
  <si>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</si>
  <si>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</si>
  <si>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</si>
  <si>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</si>
  <si>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</si>
  <si>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</si>
  <si>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</si>
  <si>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</si>
  <si>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</si>
  <si>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</si>
  <si>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</si>
  <si>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</si>
  <si>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</si>
  <si>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</si>
  <si>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</si>
  <si>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</si>
  <si>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</si>
  <si>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</si>
  <si>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</si>
  <si>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</si>
  <si>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</si>
  <si>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</si>
  <si>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</si>
  <si>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</si>
  <si>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</si>
  <si>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</si>
  <si>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</si>
  <si>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</si>
  <si>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</si>
  <si>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</si>
  <si>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</si>
  <si>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</si>
  <si>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</si>
  <si>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</si>
  <si>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</si>
  <si>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</si>
  <si>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</si>
  <si>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</si>
  <si>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</si>
  <si>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</si>
  <si>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</si>
  <si>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</si>
  <si>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</si>
  <si>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</si>
  <si>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</si>
  <si>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</si>
  <si>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</si>
  <si>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</si>
  <si>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</si>
  <si>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</si>
  <si>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</si>
  <si>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</si>
  <si>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</si>
  <si>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</si>
  <si>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</si>
  <si>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</si>
  <si>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</si>
  <si>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</si>
  <si>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</si>
  <si>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</si>
  <si>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</si>
  <si>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</si>
  <si>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</si>
  <si>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</si>
  <si>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</si>
  <si>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</si>
  <si>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</si>
  <si>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</si>
  <si>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</si>
  <si>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</si>
  <si>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</si>
  <si>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</si>
  <si>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</si>
  <si>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</si>
  <si>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</si>
  <si>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</si>
  <si>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</si>
  <si>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</si>
  <si>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</si>
  <si>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</si>
  <si>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</si>
  <si>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</si>
  <si>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</si>
  <si>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</si>
  <si>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</si>
  <si>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</si>
  <si>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</si>
  <si>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</si>
  <si>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</si>
  <si>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</si>
  <si>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</si>
  <si>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</si>
  <si>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</si>
  <si>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</si>
  <si>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</si>
  <si>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</si>
  <si>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</si>
  <si>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</si>
  <si>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</si>
  <si>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</si>
  <si>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</si>
  <si>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</si>
  <si>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</si>
  <si>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</si>
  <si>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</si>
  <si>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</si>
  <si>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</si>
  <si>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</si>
  <si>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</si>
  <si>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</si>
  <si>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</si>
  <si>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</si>
  <si>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</si>
  <si>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</si>
  <si>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</si>
  <si>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</si>
  <si>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</si>
  <si>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</si>
  <si>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</si>
  <si>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</si>
  <si>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</si>
  <si>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</si>
  <si>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</si>
  <si>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</si>
  <si>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</si>
  <si>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</si>
  <si>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</si>
  <si>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</si>
  <si>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</si>
  <si>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</si>
  <si>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</si>
  <si>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</si>
  <si>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</si>
  <si>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</si>
  <si>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</si>
  <si>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</si>
  <si>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</si>
  <si>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</si>
  <si>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</si>
  <si>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</si>
  <si>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</si>
  <si>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</si>
  <si>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</si>
  <si>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</si>
  <si>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</si>
  <si>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</si>
  <si>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</si>
  <si>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</si>
  <si>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</si>
  <si>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</si>
  <si>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</si>
  <si>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</si>
  <si>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</si>
  <si>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</si>
  <si>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</si>
  <si>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</si>
  <si>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</si>
  <si>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</si>
  <si>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</si>
  <si>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</si>
  <si>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</si>
  <si>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</si>
  <si>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</si>
  <si>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</si>
  <si>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</si>
  <si>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</si>
  <si>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</si>
  <si>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</si>
  <si>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</si>
  <si>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</si>
  <si>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</si>
  <si>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</si>
  <si>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</si>
  <si>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</si>
  <si>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</si>
  <si>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</si>
  <si>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</si>
  <si>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</si>
  <si>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</si>
  <si>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</si>
  <si>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</si>
  <si>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</si>
  <si>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</si>
  <si>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</si>
  <si>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</si>
  <si>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</si>
  <si>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</si>
  <si>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</si>
  <si>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</si>
  <si>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</si>
  <si>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</si>
  <si>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</si>
  <si>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</si>
  <si>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</si>
  <si>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</si>
  <si>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</si>
  <si>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</si>
  <si>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</si>
  <si>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</si>
  <si>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</si>
  <si>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</si>
  <si>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</si>
  <si>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</si>
  <si>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</si>
  <si>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</si>
  <si>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</si>
  <si>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</si>
  <si>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</si>
  <si>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</si>
  <si>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</si>
  <si>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</si>
  <si>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</si>
  <si>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</si>
  <si>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</si>
  <si>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</si>
  <si>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</si>
  <si>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</si>
  <si>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</si>
  <si>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</si>
  <si>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</si>
  <si>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</si>
  <si>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</si>
  <si>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</si>
  <si>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</si>
  <si>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</si>
  <si>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</si>
  <si>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</si>
  <si>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</si>
  <si>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</si>
  <si>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</si>
  <si>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</si>
  <si>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</si>
  <si>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</si>
  <si>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</si>
  <si>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</si>
  <si>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</si>
  <si>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</si>
  <si>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</si>
  <si>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</si>
  <si>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</si>
  <si>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</si>
  <si>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</si>
  <si>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</si>
  <si>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</si>
  <si>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</si>
  <si>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</si>
  <si>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</si>
  <si>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</si>
  <si>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</si>
  <si>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</si>
  <si>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</si>
  <si>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</si>
  <si>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</si>
  <si>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</si>
  <si>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</si>
  <si>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</si>
  <si>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</si>
  <si>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50116003     Dárci krve</t>
  </si>
  <si>
    <t xml:space="preserve">                    50116010     Nápoje - horké provozy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</si>
  <si>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</si>
  <si>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</si>
  <si>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</si>
  <si>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</si>
  <si>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</si>
  <si>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</si>
  <si>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</si>
  <si>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</si>
  <si>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</si>
  <si>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</si>
  <si>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</si>
  <si>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</si>
  <si>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</si>
  <si>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</si>
  <si>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</si>
  <si>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</si>
  <si>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</si>
  <si>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</si>
  <si>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</si>
  <si>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</si>
  <si>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</si>
  <si>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</si>
  <si>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</si>
  <si>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</si>
  <si>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</si>
  <si>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</si>
  <si>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</si>
  <si>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</si>
  <si>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</si>
  <si>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</si>
  <si>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</si>
  <si>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</si>
  <si>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</si>
  <si>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</si>
  <si>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</si>
  <si>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</si>
  <si>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</si>
  <si>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</si>
  <si>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</si>
  <si>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</si>
  <si>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</si>
  <si>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</si>
  <si>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</si>
  <si>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</si>
  <si>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</si>
  <si>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</si>
  <si>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</si>
  <si>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</si>
  <si>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</si>
  <si>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</si>
  <si>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</si>
  <si>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</si>
  <si>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</si>
  <si>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51102030     Opravy - požární techniky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</si>
  <si>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</si>
  <si>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</si>
  <si>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</si>
  <si>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</si>
  <si>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</si>
  <si>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</si>
  <si>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</si>
  <si>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</si>
  <si>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</si>
  <si>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</si>
  <si>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</si>
  <si>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</si>
  <si>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</si>
  <si>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</si>
  <si>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</si>
  <si>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</si>
  <si>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</si>
  <si>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</si>
  <si>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</si>
  <si>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</si>
  <si>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</si>
  <si>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</si>
  <si>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</si>
  <si>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</si>
  <si>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</si>
  <si>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</si>
  <si>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</si>
  <si>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</si>
  <si>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</si>
  <si>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</si>
  <si>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</si>
  <si>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</si>
  <si>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</si>
  <si>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</si>
  <si>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</si>
  <si>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</si>
  <si>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</si>
  <si>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</si>
  <si>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</si>
  <si>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</si>
  <si>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</si>
  <si>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</si>
  <si>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</si>
  <si>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</si>
  <si>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</si>
  <si>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</si>
  <si>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</si>
  <si>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</si>
  <si>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</si>
  <si>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</si>
  <si>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</si>
  <si>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</si>
  <si>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</si>
  <si>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</si>
  <si>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</si>
  <si>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</si>
  <si>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</si>
  <si>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</si>
  <si>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</si>
  <si>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</si>
  <si>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</si>
  <si>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</si>
  <si>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</si>
  <si>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</si>
  <si>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</si>
  <si>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</si>
  <si>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</si>
  <si>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</si>
  <si>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</si>
  <si>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</si>
  <si>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</si>
  <si>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</si>
  <si>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</si>
  <si>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</si>
  <si>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</si>
  <si>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</si>
  <si>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</si>
  <si>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</si>
  <si>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</si>
  <si>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</si>
  <si>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</si>
  <si>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</si>
  <si>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</si>
  <si>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</si>
  <si>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</si>
  <si>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</si>
  <si>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</si>
  <si>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</si>
  <si>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</si>
  <si>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</si>
  <si>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</si>
  <si>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</si>
  <si>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</si>
  <si>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</si>
  <si>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</si>
  <si>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</si>
  <si>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</si>
  <si>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</si>
  <si>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</si>
  <si>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</si>
  <si>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</si>
  <si>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</si>
  <si>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</si>
  <si>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</si>
  <si>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</si>
  <si>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</si>
  <si>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</si>
  <si>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</si>
  <si>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</si>
  <si>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</si>
  <si>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</si>
  <si>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</si>
  <si>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</si>
  <si>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</si>
  <si>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</si>
  <si>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</si>
  <si>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</si>
  <si>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</si>
  <si>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</si>
  <si>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</si>
  <si>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</si>
  <si>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</si>
  <si>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</si>
  <si>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</si>
  <si>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</si>
  <si>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</si>
  <si>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</si>
  <si>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</si>
  <si>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</si>
  <si>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</si>
  <si>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</si>
  <si>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</si>
  <si>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</si>
  <si>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</si>
  <si>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</si>
  <si>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</si>
  <si>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</si>
  <si>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</si>
  <si>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</si>
  <si>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</si>
  <si>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</si>
  <si>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</si>
  <si>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</si>
  <si>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</si>
  <si>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</si>
  <si>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</si>
  <si>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</si>
  <si>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</si>
  <si>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</si>
  <si>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</si>
  <si>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</si>
  <si>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</si>
  <si>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</si>
  <si>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</si>
  <si>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</si>
  <si>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</si>
  <si>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</si>
  <si>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</si>
  <si>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</si>
  <si>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</si>
  <si>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</si>
  <si>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</si>
  <si>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</si>
  <si>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</si>
  <si>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</si>
  <si>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</si>
  <si>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</si>
  <si>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</si>
  <si>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</si>
  <si>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</si>
  <si>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</si>
  <si>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</si>
  <si>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</si>
  <si>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</si>
  <si>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</si>
  <si>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</si>
  <si>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</si>
  <si>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</si>
  <si>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</si>
  <si>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</si>
  <si>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</si>
  <si>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</si>
  <si>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</si>
  <si>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</si>
  <si>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</si>
  <si>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</si>
  <si>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</si>
  <si>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</si>
  <si>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</si>
  <si>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</si>
  <si>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</si>
  <si>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</si>
  <si>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</si>
  <si>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</si>
  <si>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</si>
  <si>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</si>
  <si>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</si>
  <si>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KL AQUA PURIF. KUL,FAG 5 kg</t>
  </si>
  <si>
    <t>ADRENALIN LECIVA</t>
  </si>
  <si>
    <t>INJ 5X1ML/1MG</t>
  </si>
  <si>
    <t>AJATIN PROFAR.TINKT.+MECH.ROZP.</t>
  </si>
  <si>
    <t>TCT 1X25ML+ROZPR.</t>
  </si>
  <si>
    <t>ALGIFEN NEO</t>
  </si>
  <si>
    <t>POR GTT SOL 1X50ML</t>
  </si>
  <si>
    <t>ALPHAGAN</t>
  </si>
  <si>
    <t>OPH GTT SOL 1X5ML</t>
  </si>
  <si>
    <t>AZARGA 10 MG/ML + 5 MG/ML</t>
  </si>
  <si>
    <t>OPH GTT SUS 3X5ML</t>
  </si>
  <si>
    <t>Calcium 500 forte eff 20 tbl Generica</t>
  </si>
  <si>
    <t>CALCIUM 500 MG PHARMAVIT</t>
  </si>
  <si>
    <t>POR TBL EFF 20X500MG</t>
  </si>
  <si>
    <t>CALCIUM BIOTIKA</t>
  </si>
  <si>
    <t>INJ 10X10ML/1GM</t>
  </si>
  <si>
    <t>DZ TRIXO LIND 100 ml</t>
  </si>
  <si>
    <t>ENDIARON</t>
  </si>
  <si>
    <t>250MG TBL FLM 20</t>
  </si>
  <si>
    <t>P</t>
  </si>
  <si>
    <t>FLONIDAN</t>
  </si>
  <si>
    <t>TBL 30X10MG</t>
  </si>
  <si>
    <t>FYZIOLOGICKÝ ROZTOK VIAFLO</t>
  </si>
  <si>
    <t>INF SOL 20X500ML</t>
  </si>
  <si>
    <t>INF SOL 10X1000ML</t>
  </si>
  <si>
    <t>GUTRON 2.5MG</t>
  </si>
  <si>
    <t>TBL 20X2.5MG</t>
  </si>
  <si>
    <t>TBL 50X2.5MG</t>
  </si>
  <si>
    <t>HIRUDOID</t>
  </si>
  <si>
    <t>DRM CRM 1X40GM</t>
  </si>
  <si>
    <t>IBALGIN 400</t>
  </si>
  <si>
    <t>400MG TBL FLM 24</t>
  </si>
  <si>
    <t>400MG TBL FLM 36</t>
  </si>
  <si>
    <t>400MG TBL FLM 48</t>
  </si>
  <si>
    <t>IBALGIN DUO EFFECT</t>
  </si>
  <si>
    <t>50MG/G+2MG/G CRM 50G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</si>
  <si>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</si>
  <si>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</si>
  <si>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</si>
  <si>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</si>
  <si>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</si>
  <si>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</si>
  <si>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</si>
  <si>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BENZINUM 500 ml/330g HVLP</t>
  </si>
  <si>
    <t>KL VASELINUM ALBUM, 100G</t>
  </si>
  <si>
    <t>LIOTON 100000 GEL</t>
  </si>
  <si>
    <t>GEL 1X50GM</t>
  </si>
  <si>
    <t>MAALOX SUSPENZE</t>
  </si>
  <si>
    <t>35MG/ML+40MG/ML POR SUS 1X250ML II</t>
  </si>
  <si>
    <t>MAGNOSOLV</t>
  </si>
  <si>
    <t>365MG POR GRA SOL SCC 30</t>
  </si>
  <si>
    <t>MALTOFER FOL TABLETY</t>
  </si>
  <si>
    <t>POR TBL MND 30</t>
  </si>
  <si>
    <t>OPHTHALMO-SEPTONEX</t>
  </si>
  <si>
    <t>OPH GTT SOL 1X10ML PLAST</t>
  </si>
  <si>
    <t>PARACETA</t>
  </si>
  <si>
    <t>500MG TBL NOB 20</t>
  </si>
  <si>
    <t>PARALEN 500</t>
  </si>
  <si>
    <t>POR TBL NOB 24X500MG</t>
  </si>
  <si>
    <t>PARALEN 500 TBL 12</t>
  </si>
  <si>
    <t>500MG TBL NOB 12</t>
  </si>
  <si>
    <t>TARDYFERON-FOL</t>
  </si>
  <si>
    <t>POR TBL RET 30</t>
  </si>
  <si>
    <t>247,25MG/0,35MG TBL RET 100</t>
  </si>
  <si>
    <t>3590 - TO: výroba</t>
  </si>
  <si>
    <t>C05BA01 - ORGANO-HEPARINOID</t>
  </si>
  <si>
    <t>N02BE01 - PARACETAMOL</t>
  </si>
  <si>
    <t>R06AX13 - LORATADIN</t>
  </si>
  <si>
    <t>C05BA01</t>
  </si>
  <si>
    <t>100308</t>
  </si>
  <si>
    <t>300MG/100G CRM 40G</t>
  </si>
  <si>
    <t>N02BE01</t>
  </si>
  <si>
    <t>232609</t>
  </si>
  <si>
    <t>R06AX13</t>
  </si>
  <si>
    <t>53639</t>
  </si>
  <si>
    <t>10MG TBL NOB 30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</si>
  <si>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</si>
  <si>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</si>
  <si>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</si>
  <si>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</si>
  <si>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</si>
  <si>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</si>
  <si>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</si>
  <si>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</si>
  <si>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</si>
  <si>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</si>
  <si>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</si>
  <si>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</si>
  <si>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</si>
  <si>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</si>
  <si>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</si>
  <si>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</si>
  <si>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17170</t>
  </si>
  <si>
    <t>BELOGENT</t>
  </si>
  <si>
    <t>0,5MG/G+1MG/G CRM 30G</t>
  </si>
  <si>
    <t>83973</t>
  </si>
  <si>
    <t>FUCICORT</t>
  </si>
  <si>
    <t>20MG/G+1MG/G CRM 15G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</si>
  <si>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</si>
  <si>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</si>
  <si>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</si>
  <si>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</si>
  <si>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</si>
  <si>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</si>
  <si>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</si>
  <si>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</si>
  <si>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200901</t>
  </si>
  <si>
    <t>500MG TBL FLM 14</t>
  </si>
  <si>
    <t>DIOSMIN, KOMBINACE</t>
  </si>
  <si>
    <t>201992</t>
  </si>
  <si>
    <t>DETRALEX</t>
  </si>
  <si>
    <t>500MG TBL FLM 120</t>
  </si>
  <si>
    <t>132908</t>
  </si>
  <si>
    <t>230582</t>
  </si>
  <si>
    <t>DROSPIRENON A ESTROGEN</t>
  </si>
  <si>
    <t>223537</t>
  </si>
  <si>
    <t>ANGELIQ</t>
  </si>
  <si>
    <t>1MG/2MG TBL FLM 3X28</t>
  </si>
  <si>
    <t>HYDROCHLOROTHIAZID A KALIUM ŠETŘÍCÍ DIURETIKA</t>
  </si>
  <si>
    <t>94804</t>
  </si>
  <si>
    <t>MODURETIC</t>
  </si>
  <si>
    <t>5MG/50MG TBL NOB 30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</si>
  <si>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</si>
  <si>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</si>
  <si>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</si>
  <si>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</si>
  <si>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</si>
  <si>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</si>
  <si>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</si>
  <si>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</si>
  <si>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JODOVANÝ POVIDON</t>
  </si>
  <si>
    <t>62320</t>
  </si>
  <si>
    <t>BETADINE</t>
  </si>
  <si>
    <t>100MG/G UNG 20G</t>
  </si>
  <si>
    <t>KLOTRIMAZOL</t>
  </si>
  <si>
    <t>86397</t>
  </si>
  <si>
    <t>CLOTRIMAZOL AL</t>
  </si>
  <si>
    <t>10MG/G CRM 50G</t>
  </si>
  <si>
    <t>KOMBINACE RŮZNÝCH ANTIBIOTIK</t>
  </si>
  <si>
    <t>1076</t>
  </si>
  <si>
    <t>OPHTHALMO-FRAMYKOIN</t>
  </si>
  <si>
    <t>OPH UNG 5G</t>
  </si>
  <si>
    <t>KYANOKOBALAMIN</t>
  </si>
  <si>
    <t>643</t>
  </si>
  <si>
    <t>VITAMIN B12 LÉČIVA</t>
  </si>
  <si>
    <t>1000MCG INJ SOL 5X1ML</t>
  </si>
  <si>
    <t>LEVOCETIRIZIN</t>
  </si>
  <si>
    <t>32720</t>
  </si>
  <si>
    <t>XYZAL</t>
  </si>
  <si>
    <t>5MG TBL FLM 50</t>
  </si>
  <si>
    <t>NIMESULID</t>
  </si>
  <si>
    <t>12895</t>
  </si>
  <si>
    <t>AULIN</t>
  </si>
  <si>
    <t>100MG POR GRA SUS 30 I</t>
  </si>
  <si>
    <t>PERINDOPRIL A DIURETIKA</t>
  </si>
  <si>
    <t>161627</t>
  </si>
  <si>
    <t>PRENEWEL</t>
  </si>
  <si>
    <t>8MG/2,5MG TBL NOB 90</t>
  </si>
  <si>
    <t>ROSUVASTATIN</t>
  </si>
  <si>
    <t>148074</t>
  </si>
  <si>
    <t>ROSUCARD</t>
  </si>
  <si>
    <t>20MG TBL FLM 90</t>
  </si>
  <si>
    <t>145574</t>
  </si>
  <si>
    <t>ROSUMOP</t>
  </si>
  <si>
    <t>20MG TBL FLM 100</t>
  </si>
  <si>
    <t>SULFAMETHOXAZOL A TRIMETHOPRIM</t>
  </si>
  <si>
    <t>3377</t>
  </si>
  <si>
    <t>BISEPTOL</t>
  </si>
  <si>
    <t>400MG/80MG TBL NOB 20</t>
  </si>
  <si>
    <t>ZOLPIDEM</t>
  </si>
  <si>
    <t>233366</t>
  </si>
  <si>
    <t>ZOLPIDEM MYLAN</t>
  </si>
  <si>
    <t>10MG TBL FLM 50</t>
  </si>
  <si>
    <t>SODNÁ SŮL LEVOTHYROXINU</t>
  </si>
  <si>
    <t>243138</t>
  </si>
  <si>
    <t>EUTHYROX</t>
  </si>
  <si>
    <t>50MCG TBL NOB 100 II</t>
  </si>
  <si>
    <t>GESTODEN A ETHINYLESTRADIOL</t>
  </si>
  <si>
    <t>97557</t>
  </si>
  <si>
    <t>LINDYNETTE</t>
  </si>
  <si>
    <t>75MCG/20MCG TBL OBD 3X21</t>
  </si>
  <si>
    <t>KODEIN</t>
  </si>
  <si>
    <t>56993</t>
  </si>
  <si>
    <t>CODEIN SLOVAKOFARMA</t>
  </si>
  <si>
    <t>30MG TBL NOB 10</t>
  </si>
  <si>
    <t>LORATADIN</t>
  </si>
  <si>
    <t>14910</t>
  </si>
  <si>
    <t>10MG TBL NOB 90</t>
  </si>
  <si>
    <t>233360</t>
  </si>
  <si>
    <t>10MG TBL FLM 20</t>
  </si>
  <si>
    <t>ALOPURINOL</t>
  </si>
  <si>
    <t>127263</t>
  </si>
  <si>
    <t>ALOPURINOL SANDOZ</t>
  </si>
  <si>
    <t>100MG TBL NOB 100</t>
  </si>
  <si>
    <t>ANTIBIOTIKA V KOMBINACI S OSTATNÍMI LÉČIVY</t>
  </si>
  <si>
    <t>1077</t>
  </si>
  <si>
    <t>OPHTHALMO-FRAMYKOIN COMP.</t>
  </si>
  <si>
    <t>ATORVASTATIN</t>
  </si>
  <si>
    <t>50318</t>
  </si>
  <si>
    <t>TULIP</t>
  </si>
  <si>
    <t>20MG TBL FLM 90X1</t>
  </si>
  <si>
    <t>DESLORATADIN</t>
  </si>
  <si>
    <t>178682</t>
  </si>
  <si>
    <t>JOVESTO</t>
  </si>
  <si>
    <t>5MG TBL FLM 30 I</t>
  </si>
  <si>
    <t>DESOGESTREL A ETHINYLESTRADIOL</t>
  </si>
  <si>
    <t>132565</t>
  </si>
  <si>
    <t>MARVELON</t>
  </si>
  <si>
    <t>0,15MG/0,03MG TBL NOB 3X21</t>
  </si>
  <si>
    <t>14075</t>
  </si>
  <si>
    <t>500MG TBL FLM 60</t>
  </si>
  <si>
    <t>115716</t>
  </si>
  <si>
    <t>LINDYNETTE 20</t>
  </si>
  <si>
    <t>48261</t>
  </si>
  <si>
    <t>3300IU/G+250IU/G DRM PLV ADS 1X20G</t>
  </si>
  <si>
    <t>KYSELINA FUSIDOVÁ</t>
  </si>
  <si>
    <t>88746</t>
  </si>
  <si>
    <t>FUCIDIN</t>
  </si>
  <si>
    <t>20MG/G UNG 1X15G</t>
  </si>
  <si>
    <t>OMEPRAZOL</t>
  </si>
  <si>
    <t>122114</t>
  </si>
  <si>
    <t>APO-OME 20</t>
  </si>
  <si>
    <t>20MG CPS ETD 100</t>
  </si>
  <si>
    <t>25366</t>
  </si>
  <si>
    <t>HELICID</t>
  </si>
  <si>
    <t>20MG CPS ETD 90 I</t>
  </si>
  <si>
    <t>161623</t>
  </si>
  <si>
    <t>8MG/2,5MG TBL NOB 30</t>
  </si>
  <si>
    <t>TOLPERISON</t>
  </si>
  <si>
    <t>57525</t>
  </si>
  <si>
    <t>MYDOCALM</t>
  </si>
  <si>
    <t>150MG TBL FLM 30</t>
  </si>
  <si>
    <t>ACIKLOVIR</t>
  </si>
  <si>
    <t>155940</t>
  </si>
  <si>
    <t>HERPESIN</t>
  </si>
  <si>
    <t>50MG/G CRM 2G</t>
  </si>
  <si>
    <t>ALPRAZOLAM</t>
  </si>
  <si>
    <t>6618</t>
  </si>
  <si>
    <t>NEUROL</t>
  </si>
  <si>
    <t>0,5MG TBL NOB 30</t>
  </si>
  <si>
    <t>AZITHROMYCIN</t>
  </si>
  <si>
    <t>45010</t>
  </si>
  <si>
    <t>AZITROMYCIN SANDOZ</t>
  </si>
  <si>
    <t>500MG TBL FLM 3</t>
  </si>
  <si>
    <t>BISOPROLOL</t>
  </si>
  <si>
    <t>233579</t>
  </si>
  <si>
    <t>BISOPROLOL MYLAN</t>
  </si>
  <si>
    <t>5MG TBL FLM 30</t>
  </si>
  <si>
    <t>CETIRIZIN</t>
  </si>
  <si>
    <t>66030</t>
  </si>
  <si>
    <t>ZODAC</t>
  </si>
  <si>
    <t>10MG TBL FLM 30</t>
  </si>
  <si>
    <t>99600</t>
  </si>
  <si>
    <t>10MG TBL FLM 90</t>
  </si>
  <si>
    <t>178683</t>
  </si>
  <si>
    <t>5MG TBL FLM 50 I</t>
  </si>
  <si>
    <t>DEXAMETHASON A ANTIINFEKTIVA</t>
  </si>
  <si>
    <t>180988</t>
  </si>
  <si>
    <t>GENTADEX</t>
  </si>
  <si>
    <t>5MG/ML+1MG/ML OPH GTT SOL 1X5ML</t>
  </si>
  <si>
    <t>DIKLOFENAK</t>
  </si>
  <si>
    <t>54539</t>
  </si>
  <si>
    <t>DOLMINA</t>
  </si>
  <si>
    <t>75MG/3ML INJ SOL 5X3ML</t>
  </si>
  <si>
    <t>FLUTIKASON-FUROÁT</t>
  </si>
  <si>
    <t>29816</t>
  </si>
  <si>
    <t>AVAMYS</t>
  </si>
  <si>
    <t>27,5MCG/VSTŘIK NAS SPR SUS 1X120DÁV</t>
  </si>
  <si>
    <t>HYDROKORTISON</t>
  </si>
  <si>
    <t>2668</t>
  </si>
  <si>
    <t>OPHTHALMO-HYDROCORTISON LÉČIVA</t>
  </si>
  <si>
    <t>5MG/G OPH UNG 5G</t>
  </si>
  <si>
    <t>107676</t>
  </si>
  <si>
    <t>500MG TBL NOB 50</t>
  </si>
  <si>
    <t>56992</t>
  </si>
  <si>
    <t>15MG TBL NOB 10</t>
  </si>
  <si>
    <t>KOMPLEX ŽELEZA S ISOMALTOSOU</t>
  </si>
  <si>
    <t>16594</t>
  </si>
  <si>
    <t>MALTOFER TABLETY</t>
  </si>
  <si>
    <t>100MG TBL MND 30</t>
  </si>
  <si>
    <t>145185</t>
  </si>
  <si>
    <t>ZENARO</t>
  </si>
  <si>
    <t>5MG TBL FLM 90 III</t>
  </si>
  <si>
    <t>LEVONORGESTREL</t>
  </si>
  <si>
    <t>59377</t>
  </si>
  <si>
    <t>POSTINOR-2</t>
  </si>
  <si>
    <t>750MCG TBL NOB 2</t>
  </si>
  <si>
    <t>MAGNESIUM-LAKTÁT</t>
  </si>
  <si>
    <t>86393</t>
  </si>
  <si>
    <t>MAGNESII LACTICI 0,5 TBL. MEDICAMENTA</t>
  </si>
  <si>
    <t>0,5G TBL NOB 50</t>
  </si>
  <si>
    <t>MAKROGOL</t>
  </si>
  <si>
    <t>58827</t>
  </si>
  <si>
    <t>FORTRANS</t>
  </si>
  <si>
    <t>POR PLV SOL 4</t>
  </si>
  <si>
    <t>NIFUROXAZID</t>
  </si>
  <si>
    <t>214593</t>
  </si>
  <si>
    <t>ERCEFURYL</t>
  </si>
  <si>
    <t>200MG CPS DUR 14</t>
  </si>
  <si>
    <t>12892</t>
  </si>
  <si>
    <t>100MG TBL NOB 30</t>
  </si>
  <si>
    <t>17187</t>
  </si>
  <si>
    <t>NIMESIL</t>
  </si>
  <si>
    <t>100MG POR GRA SUS 30</t>
  </si>
  <si>
    <t>NORFLOXACIN</t>
  </si>
  <si>
    <t>93465</t>
  </si>
  <si>
    <t>NOLICIN</t>
  </si>
  <si>
    <t>400MG TBL FLM 20</t>
  </si>
  <si>
    <t>NYSTATIN, KOMBINACE</t>
  </si>
  <si>
    <t>59450</t>
  </si>
  <si>
    <t>POLYGYNAX</t>
  </si>
  <si>
    <t>35000IU/35000IU/100000IU VAG CPS MOL 6 I</t>
  </si>
  <si>
    <t>215606</t>
  </si>
  <si>
    <t>215605</t>
  </si>
  <si>
    <t>20MG CPS ETD 28 I</t>
  </si>
  <si>
    <t>PANTOPRAZOL</t>
  </si>
  <si>
    <t>214435</t>
  </si>
  <si>
    <t>CONTROLOC</t>
  </si>
  <si>
    <t>20MG TBL ENT 100</t>
  </si>
  <si>
    <t>214433</t>
  </si>
  <si>
    <t>20MG TBL ENT 28 I</t>
  </si>
  <si>
    <t>229953</t>
  </si>
  <si>
    <t>PITOFENON A ANALGETIKA</t>
  </si>
  <si>
    <t>176954</t>
  </si>
  <si>
    <t>500MG/ML+5MG/ML POR GTT SOL 1X50ML</t>
  </si>
  <si>
    <t>88708</t>
  </si>
  <si>
    <t>ALGIFEN</t>
  </si>
  <si>
    <t>500MG/5,25MG/0,1MG TBL NOB 20</t>
  </si>
  <si>
    <t>RŮZNÉ JINÉ KOMBINACE ŽELEZA</t>
  </si>
  <si>
    <t>119653</t>
  </si>
  <si>
    <t>SORBIFER DURULES</t>
  </si>
  <si>
    <t>320MG/60MG TBL RET 60</t>
  </si>
  <si>
    <t>SUMATRIPTAN</t>
  </si>
  <si>
    <t>119115</t>
  </si>
  <si>
    <t>SUMATRIPTAN ACTAVIS</t>
  </si>
  <si>
    <t>50MG TBL OBD 6 I</t>
  </si>
  <si>
    <t>234945</t>
  </si>
  <si>
    <t>SUMATRIPTAN MYLAN</t>
  </si>
  <si>
    <t>50MG TBL FLM 6</t>
  </si>
  <si>
    <t>TELMISARTAN A DIURETIKA</t>
  </si>
  <si>
    <t>189684</t>
  </si>
  <si>
    <t>TEZEO HCT</t>
  </si>
  <si>
    <t>80MG/12,5MG TBL NOB 28</t>
  </si>
  <si>
    <t>TOBRAMYCIN</t>
  </si>
  <si>
    <t>86264</t>
  </si>
  <si>
    <t>TOBREX</t>
  </si>
  <si>
    <t>3MG/ML OPH GTT SOL 1X5ML</t>
  </si>
  <si>
    <t>TRAZODON</t>
  </si>
  <si>
    <t>188157</t>
  </si>
  <si>
    <t>TRITTICO PROLONG</t>
  </si>
  <si>
    <t>150MG TBL PRO 14</t>
  </si>
  <si>
    <t>TRIMETHOPRIM</t>
  </si>
  <si>
    <t>89816</t>
  </si>
  <si>
    <t>TRIPRIM</t>
  </si>
  <si>
    <t>200MG TBL NOB 20</t>
  </si>
  <si>
    <t>232060</t>
  </si>
  <si>
    <t>TRIMETHOPRIM TABLETS BP</t>
  </si>
  <si>
    <t>200MG TBL NOB 14</t>
  </si>
  <si>
    <t>VARENIKLIN</t>
  </si>
  <si>
    <t>193947</t>
  </si>
  <si>
    <t>CHAMPIX</t>
  </si>
  <si>
    <t>0,5MG+1MG TBL FLM 11+14 II</t>
  </si>
  <si>
    <t>193948</t>
  </si>
  <si>
    <t>1MG TBL FLM 28 II</t>
  </si>
  <si>
    <t>198058</t>
  </si>
  <si>
    <t>SANVAL</t>
  </si>
  <si>
    <t>10MG TBL FLM 100</t>
  </si>
  <si>
    <t>SALMETEROL A FLUTIKASON</t>
  </si>
  <si>
    <t>205583</t>
  </si>
  <si>
    <t>AIRFLUSAN FORSPIRO</t>
  </si>
  <si>
    <t>50MCG/250MCG INH PLV DOS 1X60DÁV</t>
  </si>
  <si>
    <t>OXYBUPROKAIN</t>
  </si>
  <si>
    <t>20053</t>
  </si>
  <si>
    <t>BENOXI</t>
  </si>
  <si>
    <t>4MG/ML OPH GTT SOL 1X10ML</t>
  </si>
  <si>
    <t>TRAMADOL A PARACETAMOL</t>
  </si>
  <si>
    <t>179327</t>
  </si>
  <si>
    <t>DORETA</t>
  </si>
  <si>
    <t>75MG/650MG TBL FLM 30 I</t>
  </si>
  <si>
    <t>AMOXICILIN A  INHIBITOR BETA-LAKTAMASY</t>
  </si>
  <si>
    <t>5951</t>
  </si>
  <si>
    <t>AMOKSIKLAV 1 G</t>
  </si>
  <si>
    <t>875MG/125MG TBL FLM 14</t>
  </si>
  <si>
    <t>69189</t>
  </si>
  <si>
    <t>HOŘČÍK (KOMBINACE RŮZNÝCH SOLÍ)</t>
  </si>
  <si>
    <t>215978</t>
  </si>
  <si>
    <t>Jiná</t>
  </si>
  <si>
    <t>*1005</t>
  </si>
  <si>
    <t>Jiný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</si>
  <si>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</si>
  <si>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</si>
  <si>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</si>
  <si>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</si>
  <si>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N05CF02 - ZOLPIDEM</t>
  </si>
  <si>
    <t>R03AK06 - SALMETEROL A FLUTIKASON</t>
  </si>
  <si>
    <t>C10AA05 - ATORVASTATIN</t>
  </si>
  <si>
    <t>A02BC02 - PANTOPRAZOL</t>
  </si>
  <si>
    <t>J01DC02 - CEFUROXIM</t>
  </si>
  <si>
    <t>R06AE07 - CETIRIZIN</t>
  </si>
  <si>
    <t>J01FA10 - AZITHROMYCIN</t>
  </si>
  <si>
    <t>R06AX27 - DESLORATADIN</t>
  </si>
  <si>
    <t>J05AX05 - INOSIN PRANOBEX</t>
  </si>
  <si>
    <t>C07AB07 - BISOPROLOL</t>
  </si>
  <si>
    <t>J01CR02 - AMOXICILIN A  INHIBITOR BETA-LAKTAMASY</t>
  </si>
  <si>
    <t>M04AA01 - ALOPURINOL</t>
  </si>
  <si>
    <t>N05BA12 - ALPRAZOLAM</t>
  </si>
  <si>
    <t>H03AA01</t>
  </si>
  <si>
    <t>J01DC02</t>
  </si>
  <si>
    <t>J05AX05</t>
  </si>
  <si>
    <t>N05CF02</t>
  </si>
  <si>
    <t>A02BC02</t>
  </si>
  <si>
    <t>C07AB07</t>
  </si>
  <si>
    <t>J01CR02</t>
  </si>
  <si>
    <t>J01FA10</t>
  </si>
  <si>
    <t>N05BA12</t>
  </si>
  <si>
    <t>R03AK06</t>
  </si>
  <si>
    <t>R06AE07</t>
  </si>
  <si>
    <t>R06AX27</t>
  </si>
  <si>
    <t>C10AA05</t>
  </si>
  <si>
    <t>M04AA01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</si>
  <si>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</si>
  <si>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</si>
  <si>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</si>
  <si>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</si>
  <si>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</si>
  <si>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</si>
  <si>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</si>
  <si>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</si>
  <si>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</si>
  <si>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</si>
  <si>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</si>
  <si>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</si>
  <si>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</si>
  <si>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</si>
  <si>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</si>
  <si>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50115063</t>
  </si>
  <si>
    <t>ZPr - vaky, sety (Z528)</t>
  </si>
  <si>
    <t>ZS921</t>
  </si>
  <si>
    <t xml:space="preserve">Set na pĹ™Ă­pravu plnĂ© krve  - ÄŤtyĹ™vak na plnou krev s deleukotizaÄŤnĂ­m filtrem ĹˇetĹ™Ă­cĂ­m trombocyty Blood Bag IMUFLEX WBSP filter CPD/SAGM 450,SA,NIP,PDSB,H, bal. Ăˇ 12 ksÄŤtyĹ™vak na plnou krev s deleukotizaÄŤnĂ­m filtrem ĹˇetĹ™Ă­cĂ­m trombocyty </t>
  </si>
  <si>
    <t>ZS875</t>
  </si>
  <si>
    <t>Set na pĹ™Ă­pravu plnĂ© krve Filter LXT whole blood pro IN-LINE filtraci, ÄŤtyĹ™vak s hornĂ­ vĂ˝pustĂ­ a in-line filtrem, jednorĂˇzovĂ˝ sterilnÄ› balenĂ˝, bal Ăˇ 12 setĹŻ FQE6280LU</t>
  </si>
  <si>
    <t>ZP791</t>
  </si>
  <si>
    <t>Vak na kryokonzervaci trombocytĹŻ MACO BIOTECH Freezing-EVA Bags dopor. objem 60-120 ml nominĂˇlnĂ­ objem 400 ml, dĂ©lka 225 mm ĹˇĂ­Ĺ™ka 130 mm bal. Ăˇ 20 ks GSR5001AU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</si>
  <si>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</si>
  <si>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</si>
  <si>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</si>
  <si>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</si>
  <si>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</si>
  <si>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</si>
  <si>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</si>
  <si>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</si>
  <si>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</si>
  <si>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</si>
  <si>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</si>
  <si>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</si>
  <si>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</si>
  <si>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</si>
  <si>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</si>
  <si>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</si>
  <si>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</si>
  <si>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</si>
  <si>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DA605</t>
  </si>
  <si>
    <t>Anti-Fya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</si>
  <si>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</si>
  <si>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</si>
  <si>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</si>
  <si>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</si>
  <si>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</si>
  <si>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</si>
  <si>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</si>
  <si>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</si>
  <si>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</si>
  <si>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</si>
  <si>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</si>
  <si>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</si>
  <si>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DH781</t>
  </si>
  <si>
    <t>Anti-Lu(a) IgG 2 ml</t>
  </si>
  <si>
    <t>DH782</t>
  </si>
  <si>
    <t>Anti-Lu(b) IgG 2 ml</t>
  </si>
  <si>
    <t>DI385</t>
  </si>
  <si>
    <t>Anti-Lua (polyklonĂˇlnĂ­) Medion Grifols</t>
  </si>
  <si>
    <t>DI386</t>
  </si>
  <si>
    <t>Anti-Lub (polyklonĂˇlnĂ­) Medion Grifols</t>
  </si>
  <si>
    <t>DF022</t>
  </si>
  <si>
    <t>ANTI-Lub 1x12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</si>
  <si>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</si>
  <si>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</si>
  <si>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</si>
  <si>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</si>
  <si>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</si>
  <si>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</si>
  <si>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</si>
  <si>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</si>
  <si>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</si>
  <si>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</si>
  <si>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</si>
  <si>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</si>
  <si>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</si>
  <si>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</si>
  <si>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</si>
  <si>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</si>
  <si>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</si>
  <si>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</si>
  <si>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</si>
  <si>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</si>
  <si>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</si>
  <si>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</si>
  <si>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</si>
  <si>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</si>
  <si>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</si>
  <si>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</si>
  <si>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</si>
  <si>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</si>
  <si>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</si>
  <si>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</si>
  <si>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</si>
  <si>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</si>
  <si>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</si>
  <si>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</si>
  <si>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</si>
  <si>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</si>
  <si>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</si>
  <si>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</si>
  <si>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</si>
  <si>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</si>
  <si>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</si>
  <si>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</si>
  <si>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</si>
  <si>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</si>
  <si>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</si>
  <si>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</si>
  <si>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</si>
  <si>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</si>
  <si>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</si>
  <si>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</si>
  <si>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</si>
  <si>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</si>
  <si>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</si>
  <si>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</si>
  <si>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DI738</t>
  </si>
  <si>
    <t>Decon (IH-1000)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</si>
  <si>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</si>
  <si>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</si>
  <si>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</si>
  <si>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</si>
  <si>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</si>
  <si>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</si>
  <si>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</si>
  <si>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</si>
  <si>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</si>
  <si>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</si>
  <si>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</si>
  <si>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</si>
  <si>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</si>
  <si>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</si>
  <si>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</si>
  <si>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</si>
  <si>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DB548</t>
  </si>
  <si>
    <t>DIAGN.ANTI-D IgM MON. 10x10ML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</si>
  <si>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</si>
  <si>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</si>
  <si>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</si>
  <si>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</si>
  <si>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</si>
  <si>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</si>
  <si>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</si>
  <si>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</si>
  <si>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</si>
  <si>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</si>
  <si>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</si>
  <si>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</si>
  <si>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</si>
  <si>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</si>
  <si>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</si>
  <si>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</si>
  <si>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</si>
  <si>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</si>
  <si>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</si>
  <si>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</si>
  <si>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</si>
  <si>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</si>
  <si>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</si>
  <si>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</si>
  <si>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</si>
  <si>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</si>
  <si>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</si>
  <si>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</si>
  <si>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</si>
  <si>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</si>
  <si>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</si>
  <si>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</si>
  <si>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</si>
  <si>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</si>
  <si>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</si>
  <si>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</si>
  <si>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</si>
  <si>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</si>
  <si>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</si>
  <si>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</si>
  <si>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DE273</t>
  </si>
  <si>
    <t>Gamma-Clone Anti-Le(b) IgM (klon GAMA-704) 5 ml</t>
  </si>
  <si>
    <t>DC791</t>
  </si>
  <si>
    <t>CheckcellWeak 10 ml</t>
  </si>
  <si>
    <t>DE660</t>
  </si>
  <si>
    <t>ID Card anti-Lu(a)</t>
  </si>
  <si>
    <t>DH885</t>
  </si>
  <si>
    <t>ID papain â€“lyofilizovanĂ˝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</si>
  <si>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</si>
  <si>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</si>
  <si>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</si>
  <si>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</si>
  <si>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</si>
  <si>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</si>
  <si>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</si>
  <si>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</si>
  <si>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</si>
  <si>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</si>
  <si>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</si>
  <si>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</si>
  <si>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</si>
  <si>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</si>
  <si>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</si>
  <si>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</si>
  <si>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</si>
  <si>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</si>
  <si>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</si>
  <si>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</si>
  <si>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</si>
  <si>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</si>
  <si>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</si>
  <si>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</si>
  <si>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</si>
  <si>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</si>
  <si>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</si>
  <si>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</si>
  <si>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</si>
  <si>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</si>
  <si>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</si>
  <si>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</si>
  <si>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</si>
  <si>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</si>
  <si>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</si>
  <si>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</si>
  <si>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</si>
  <si>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</si>
  <si>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</si>
  <si>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</si>
  <si>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</si>
  <si>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</si>
  <si>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</si>
  <si>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</si>
  <si>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DI767</t>
  </si>
  <si>
    <t>ID-DiaCell Pool</t>
  </si>
  <si>
    <t>DE734</t>
  </si>
  <si>
    <t>ID-DIACELL Pool 3X10 ml</t>
  </si>
  <si>
    <t>DI734</t>
  </si>
  <si>
    <t>ID-DiaClon AB0/D (DĂˇrce-dlouhĂ˝ profil)</t>
  </si>
  <si>
    <t>DI735</t>
  </si>
  <si>
    <t>ID-DiaClon ABD (DĂˇrce-krĂˇtkĂ˝ profil)</t>
  </si>
  <si>
    <t>DI737</t>
  </si>
  <si>
    <t>ID-DiaClon Rh-Subgroups + K (DĂˇrce-fenotyp)</t>
  </si>
  <si>
    <t>DD102</t>
  </si>
  <si>
    <t>ID-Diluent 1</t>
  </si>
  <si>
    <t>DD783</t>
  </si>
  <si>
    <t>ID-Diluent 1 (kazeta)</t>
  </si>
  <si>
    <t>DF032</t>
  </si>
  <si>
    <t>ID-Diluent 2 IH-1000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</si>
  <si>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</si>
  <si>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</si>
  <si>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</si>
  <si>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</si>
  <si>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</si>
  <si>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</si>
  <si>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</si>
  <si>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</si>
  <si>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DH314</t>
  </si>
  <si>
    <t>ID-karta DiaClon ABD Confirmation krĂˇtkĂ˝ profil 112x12</t>
  </si>
  <si>
    <t>DH315</t>
  </si>
  <si>
    <t>ID-karta DiaClon ABD Confirmation krĂˇtkĂ˝ profil 60x12</t>
  </si>
  <si>
    <t>DH313</t>
  </si>
  <si>
    <t>ID-karta DiaClon ABO/D dlouhĂ˝ profil 112x12</t>
  </si>
  <si>
    <t>DI763</t>
  </si>
  <si>
    <t>ID-LISS/Coombs  112x12</t>
  </si>
  <si>
    <t>DI765</t>
  </si>
  <si>
    <t>ID-NaCl-,Enzym-u.Kaltetest 112x12</t>
  </si>
  <si>
    <t>DB620</t>
  </si>
  <si>
    <t>ID-Panel P , 11x4ml</t>
  </si>
  <si>
    <t>DB619</t>
  </si>
  <si>
    <t>ID-Panel, 11x 4ml</t>
  </si>
  <si>
    <t>DI446</t>
  </si>
  <si>
    <t>IH-QC3</t>
  </si>
  <si>
    <t>DC080</t>
  </si>
  <si>
    <t>IH-QC6</t>
  </si>
  <si>
    <t>DD768</t>
  </si>
  <si>
    <t>ImmuClone  Anti-s, IgM, 5 ml</t>
  </si>
  <si>
    <t>DD737</t>
  </si>
  <si>
    <t>ImmuClone  Anti-S, IgM, 5 ml</t>
  </si>
  <si>
    <t>DB497</t>
  </si>
  <si>
    <t>ImmuClone anti-Jk(a) IgM  5 ml</t>
  </si>
  <si>
    <t>DB523</t>
  </si>
  <si>
    <t>ImmuClone anti-Jk(b) IgM  5 ml</t>
  </si>
  <si>
    <t>DF026</t>
  </si>
  <si>
    <t>ImmuClone Anti-M, IgM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</si>
  <si>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</si>
  <si>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</si>
  <si>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</si>
  <si>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</si>
  <si>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</si>
  <si>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</si>
  <si>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</si>
  <si>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</si>
  <si>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</si>
  <si>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</si>
  <si>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</si>
  <si>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</si>
  <si>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</si>
  <si>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</si>
  <si>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</si>
  <si>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</si>
  <si>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</si>
  <si>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</si>
  <si>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</si>
  <si>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</si>
  <si>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</si>
  <si>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</si>
  <si>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</si>
  <si>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</si>
  <si>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</si>
  <si>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</si>
  <si>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</si>
  <si>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</si>
  <si>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</si>
  <si>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</si>
  <si>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</si>
  <si>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</si>
  <si>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</si>
  <si>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</si>
  <si>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</si>
  <si>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</si>
  <si>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</si>
  <si>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</si>
  <si>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DG595</t>
  </si>
  <si>
    <t>PromĂ˝vacĂ­ roztok A Ĺ™edÄ›nĂ˝</t>
  </si>
  <si>
    <t>DG596</t>
  </si>
  <si>
    <t>PromĂ˝vacĂ­ roztok B Ĺ™edÄ›nĂ˝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</si>
  <si>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</si>
  <si>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</si>
  <si>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</si>
  <si>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</si>
  <si>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</si>
  <si>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</si>
  <si>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</si>
  <si>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</si>
  <si>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</si>
  <si>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</si>
  <si>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DI790</t>
  </si>
  <si>
    <t>Syphilis RPR 500testĹŻ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</si>
  <si>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</si>
  <si>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</si>
  <si>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</si>
  <si>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</si>
  <si>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</si>
  <si>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</si>
  <si>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</si>
  <si>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</si>
  <si>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</si>
  <si>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</si>
  <si>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</si>
  <si>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</si>
  <si>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</si>
  <si>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Ăˇ 100 ks IBSA7047206000</t>
  </si>
  <si>
    <t>ZC040</t>
  </si>
  <si>
    <t>KĂˇdinka nĂ­zkĂˇ sklo 25 ml VTRB632411010025</t>
  </si>
  <si>
    <t>ZB628</t>
  </si>
  <si>
    <t>Ĺ piÄŤka pipetovacĂ­ bĂ­lĂˇ nester. 10-200ul bal. Ăˇ 1000 ks 1121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</si>
  <si>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</si>
  <si>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</si>
  <si>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</si>
  <si>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</si>
  <si>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</si>
  <si>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</si>
  <si>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ZC584</t>
  </si>
  <si>
    <t>VĂˇlec odmÄ›rnĂ˝ vysokĂ˝ 100 ml, B, bĂ­lĂˇ grad. VTRB632432141130</t>
  </si>
  <si>
    <t>ZB640</t>
  </si>
  <si>
    <t>Zkumavka Kep ARC reaction vessels 8 x 500 Ăˇ 4000 ks 7C1503</t>
  </si>
  <si>
    <t>50115050</t>
  </si>
  <si>
    <t>obvazový materiál (Z502)</t>
  </si>
  <si>
    <t>ZB404</t>
  </si>
  <si>
    <t>NĂˇplast cosmos 8 cm x 1 m 5403353</t>
  </si>
  <si>
    <t>ZL996</t>
  </si>
  <si>
    <t>Obinadlo hyrofilnĂ­ sterilnĂ­  8 cm x 5 m  004310182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</si>
  <si>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</si>
  <si>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</si>
  <si>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</si>
  <si>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</si>
  <si>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</si>
  <si>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</si>
  <si>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ZB521</t>
  </si>
  <si>
    <t>Dispenser 100 Magnete 009893V  CN CZ-20-0124/LSG</t>
  </si>
  <si>
    <t>ZA855</t>
  </si>
  <si>
    <t>Pipeta pasteurova P 223 6,5 ml 204523</t>
  </si>
  <si>
    <t>ZF091</t>
  </si>
  <si>
    <t>ZĂˇtka k plastovĂ˝m zkumavkĂˇm FLME21301</t>
  </si>
  <si>
    <t>ZB845</t>
  </si>
  <si>
    <t>Zkumavka 5,0 ml PP 12 x 86 mm bal. Ăˇ 4000 ks 1032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</si>
  <si>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</si>
  <si>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</si>
  <si>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</si>
  <si>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</si>
  <si>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</si>
  <si>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</si>
  <si>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</si>
  <si>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</si>
  <si>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ZA935</t>
  </si>
  <si>
    <t>Rukavice vyĹˇetĹ™ovacĂ­ nitril L bal. Ăˇ 100 ks 92-600 COVID 19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</si>
  <si>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</si>
  <si>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</si>
  <si>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</si>
  <si>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ZP950</t>
  </si>
  <si>
    <t>Rukavice vyĹˇetĹ™ovacĂ­ nitril nesterilnĂ­ basic bez pudru modrĂ© XS bal. Ăˇ 200 ks 44749</t>
  </si>
  <si>
    <t>DI977</t>
  </si>
  <si>
    <t>AnaerocultÂ® A mini</t>
  </si>
  <si>
    <t>DC905</t>
  </si>
  <si>
    <t>ANAEROTEST FUER DIE MIKRO</t>
  </si>
  <si>
    <t>DA606</t>
  </si>
  <si>
    <t>Anti-Fyb (polyclonal human IgG) Coombs 5 ml</t>
  </si>
  <si>
    <t>DG692</t>
  </si>
  <si>
    <t>Architect HCV Ag Reagent Kit</t>
  </si>
  <si>
    <t>DB957</t>
  </si>
  <si>
    <t>CELLCLEAN 50 ml</t>
  </si>
  <si>
    <t>DI679</t>
  </si>
  <si>
    <t>CELLPACK 20 l</t>
  </si>
  <si>
    <t>DC859</t>
  </si>
  <si>
    <t>COLUMBIA AGAR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</si>
  <si>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</si>
  <si>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</si>
  <si>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</si>
  <si>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</si>
  <si>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</si>
  <si>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</si>
  <si>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</si>
  <si>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</si>
  <si>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</si>
  <si>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</si>
  <si>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</si>
  <si>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</si>
  <si>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</si>
  <si>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</si>
  <si>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DE090</t>
  </si>
  <si>
    <t>ID-Card Anti-Cw</t>
  </si>
  <si>
    <t>DI766</t>
  </si>
  <si>
    <t>ID-DiaClon ABD-Bestat.Spen. 112x12</t>
  </si>
  <si>
    <t>DI764</t>
  </si>
  <si>
    <t>ID-DiaClon ABO/D 112x12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</si>
  <si>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</si>
  <si>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</si>
  <si>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</si>
  <si>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</si>
  <si>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</si>
  <si>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</si>
  <si>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</si>
  <si>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</si>
  <si>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</si>
  <si>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</si>
  <si>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</si>
  <si>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</si>
  <si>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</si>
  <si>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</si>
  <si>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DF844</t>
  </si>
  <si>
    <t>Trypton  sĂłjovĂ˝ agar</t>
  </si>
  <si>
    <t>DD409</t>
  </si>
  <si>
    <t>TRYPTON-SOJOVĂť BUJON</t>
  </si>
  <si>
    <t>50115030</t>
  </si>
  <si>
    <t>ZPr. - ostatní (testy) - COVID19 (Z556)</t>
  </si>
  <si>
    <t>ZS149</t>
  </si>
  <si>
    <t>Sada testovacĂ­ Disposable Virus Specimen Collection Tube VS202012S</t>
  </si>
  <si>
    <t>ZA887</t>
  </si>
  <si>
    <t>Zkumavka Greiner vacuette 5 ml K2EDTA, bal.Ăˇ 100 ks,456205</t>
  </si>
  <si>
    <t>ZC979</t>
  </si>
  <si>
    <t>Zkumavka Kep ARC sample cups 4 x 250 Ăˇ 1000 ks 7C1401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</si>
  <si>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</si>
  <si>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</si>
  <si>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</si>
  <si>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</si>
  <si>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</si>
  <si>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</si>
  <si>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ZA463</t>
  </si>
  <si>
    <t>Kompresa NT 10 x 20 cm/2 ks sterilnĂ­ 26620</t>
  </si>
  <si>
    <t>ZK404</t>
  </si>
  <si>
    <t>KrytĂ­ prontosan roztok 350 ml 400416</t>
  </si>
  <si>
    <t>ZI558</t>
  </si>
  <si>
    <t>NĂˇplast curapor   7 x   5 cm 32912  (22120,  nĂˇhrada za cosmopor )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</si>
  <si>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</si>
  <si>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</si>
  <si>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</si>
  <si>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</si>
  <si>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</si>
  <si>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</si>
  <si>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ZA314</t>
  </si>
  <si>
    <t>Obinadlo idealast-haft 8 cm x   4 m 9311113</t>
  </si>
  <si>
    <t>ZL789</t>
  </si>
  <si>
    <t>Obvaz sterilnĂ­ hotovĂ˝ ÄŤ. 2 A4091360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</si>
  <si>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</si>
  <si>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</si>
  <si>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</si>
  <si>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</si>
  <si>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ZB771</t>
  </si>
  <si>
    <t>DrĹľĂˇk jehly zĂˇkladnĂ­ 450201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</si>
  <si>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</si>
  <si>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</si>
  <si>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</si>
  <si>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</si>
  <si>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ZF192</t>
  </si>
  <si>
    <t>NĂˇdoba na kontaminovanĂ˝ odpad 4 l 15-0004</t>
  </si>
  <si>
    <t>ZF599</t>
  </si>
  <si>
    <t>Replacement Caps 4D1901</t>
  </si>
  <si>
    <t>ZC742</t>
  </si>
  <si>
    <t>Septum ARC 4D1803</t>
  </si>
  <si>
    <t>ZR396</t>
  </si>
  <si>
    <t>StĹ™Ă­kaÄŤka injekÄŤnĂ­ 2-dĂ­lnĂˇ 5 ml L DISCARDIT LE 309050</t>
  </si>
  <si>
    <t>ZB395</t>
  </si>
  <si>
    <t>Tampon odbÄ›rovĂ˝ transystem Amies pĹŻda plastovĂˇ tyÄŤinka 48 hod. mikrobiologickĂ© vyĹˇetĹ™enĂ­ 1601</t>
  </si>
  <si>
    <t>ZJ187</t>
  </si>
  <si>
    <t>Zkumavka 2 ml K3 edta fialovĂˇ 454087</t>
  </si>
  <si>
    <t>ZB756</t>
  </si>
  <si>
    <t>Zkumavka 3 ml K3 edta fialovĂˇ 454086</t>
  </si>
  <si>
    <t>ZB967</t>
  </si>
  <si>
    <t>Zkumavka 3 ml PP 13 x 75 mm 1058</t>
  </si>
  <si>
    <t>ZB757</t>
  </si>
  <si>
    <t>Zkumavka 6 ml K3 edta fialovĂˇ 456036</t>
  </si>
  <si>
    <t>ZB777</t>
  </si>
  <si>
    <t>Zkumavka ÄŤervenĂˇ 3,5 ml gel 454071</t>
  </si>
  <si>
    <t>ZB762</t>
  </si>
  <si>
    <t>Zkumavka ÄŤervenĂˇ 6 ml 456092</t>
  </si>
  <si>
    <t>ZB763</t>
  </si>
  <si>
    <t>Zkumavka ÄŤervenĂˇ 9 ml 455092</t>
  </si>
  <si>
    <t>ZB775</t>
  </si>
  <si>
    <t>Zkumavka koagulace modrĂˇ Quick 4,5 ml modrĂˇ 454329</t>
  </si>
  <si>
    <t>ZE949</t>
  </si>
  <si>
    <t>Zkumavka na moÄŤ 9,5 ml 455028</t>
  </si>
  <si>
    <t>ZH547</t>
  </si>
  <si>
    <t>Zkumavka PP se ĹˇroubovacĂ­m uzĂˇvÄ›rem 7 ml 82 mm x 13 mm bal. Ăˇ 1000 ks 60.550.100</t>
  </si>
  <si>
    <t>ZI179</t>
  </si>
  <si>
    <t>Zkumavka s mediem+ flovakovanĂ˝ tampon eSwab rĹŻĹľovĂ˝ (nos,krk,vagina,koneÄŤnĂ­k,rĂˇny,fekĂˇlnĂ­ vzo) 490CE.A</t>
  </si>
  <si>
    <t>ZB764</t>
  </si>
  <si>
    <t>Zkumavka zelenĂˇ 4 ml 454051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</si>
  <si>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</si>
  <si>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</si>
  <si>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</si>
  <si>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</si>
  <si>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</si>
  <si>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</si>
  <si>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Jehla needle syslock 16G sterilnĂ­ 862-1613</t>
  </si>
  <si>
    <t>ZD193</t>
  </si>
  <si>
    <t>Plasma Apheresis Bowl 0625B-00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</si>
  <si>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</si>
  <si>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</si>
  <si>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</si>
  <si>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</si>
  <si>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</si>
  <si>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</si>
  <si>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ZB137</t>
  </si>
  <si>
    <t>Roztok antikoagulaÄŤnĂ­ CPD50, 150 ml bal. Ăˇ 40 ks 0415C-00</t>
  </si>
  <si>
    <t>ZB202</t>
  </si>
  <si>
    <t>Roztok antikoagulaÄŤnĂ­ k separĂˇtorĹŻm krevnĂ­ch bunÄ›k MCS+ (Anticoagulant Solution Sodium Citrate 4%) 250 ml 0420C-00, bal. Ăˇ 30 ks</t>
  </si>
  <si>
    <t>Roztok antikoagulaÄŤnĂ­ k separĂˇtorĹŻm krevnĂ­ch bunÄ›k MCS+ (Anticoagulant Solution Sodium Citrate 4%) 250 ml bal. Ăˇ 30 ks 10108</t>
  </si>
  <si>
    <t>ZL460</t>
  </si>
  <si>
    <t>Roztok antikoagulaÄŤnĂ­ natrium citricum 4% 250 ml 400945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</si>
  <si>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</si>
  <si>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</si>
  <si>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</si>
  <si>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</si>
  <si>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SAG Manitol 350 ml bal. Ăˇ 20 ks 0411C-00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</si>
  <si>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</si>
  <si>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</si>
  <si>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</si>
  <si>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</si>
  <si>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</si>
  <si>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</si>
  <si>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</si>
  <si>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</si>
  <si>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ZD192</t>
  </si>
  <si>
    <t>Set na plazmu 620 Plasma Collection Donor Harness 00620-00</t>
  </si>
  <si>
    <t>ZN427</t>
  </si>
  <si>
    <t>Set na plazmu 620 Plasma Collection Donor Harness bal. Ăˇ 100 ks 00620-00</t>
  </si>
  <si>
    <t>Set na plazmu 620 Plasma Collection Donor Harness bal. Ăˇ 100 ks 0625B-00</t>
  </si>
  <si>
    <t>Set na plazmu 620 Plasma Collection Donor Harness bal. Ăˇ 100 ks 400941</t>
  </si>
  <si>
    <t>Set na plazmu 620 Plasma Collection Donor Harness bal. Ăˇ 100 ks SC962-00+ 00620-00 + 0625B-00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</si>
  <si>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</si>
  <si>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</si>
  <si>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</si>
  <si>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</si>
  <si>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</si>
  <si>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</si>
  <si>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</si>
  <si>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</si>
  <si>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</si>
  <si>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</si>
  <si>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ZB977</t>
  </si>
  <si>
    <t>Set trima accel plt, plazma, RBC 80400 777800400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</si>
  <si>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</si>
  <si>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</si>
  <si>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</si>
  <si>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</si>
  <si>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</si>
  <si>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</si>
  <si>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</si>
  <si>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</si>
  <si>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ZB883</t>
  </si>
  <si>
    <t>Vak na skladovĂˇnĂ­ trombocytĹŻ transfer 6 x 150 ml 814-0135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</si>
  <si>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</si>
  <si>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</si>
  <si>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</si>
  <si>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</si>
  <si>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</si>
  <si>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</si>
  <si>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ZN428</t>
  </si>
  <si>
    <t>Zvon aferetickĂ˝ 625B Blow Molded Centrifuge Bowl bal. Ăˇ 30 ks 400942</t>
  </si>
  <si>
    <t>50115065</t>
  </si>
  <si>
    <t>ZPr - vpichovací materiál (Z530)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</si>
  <si>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</si>
  <si>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</si>
  <si>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</si>
  <si>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</si>
  <si>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</si>
  <si>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</si>
  <si>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</si>
  <si>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</si>
  <si>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</si>
  <si>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</si>
  <si>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</si>
  <si>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</si>
  <si>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</si>
  <si>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</si>
  <si>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</si>
  <si>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</si>
  <si>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</si>
  <si>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</si>
  <si>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</si>
  <si>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5 Dohody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</si>
  <si>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</si>
  <si>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</si>
  <si>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</si>
  <si>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</si>
  <si>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</si>
  <si>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</si>
  <si>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</si>
  <si>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</si>
  <si>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</si>
  <si>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</si>
  <si>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</si>
  <si>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</si>
  <si>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</si>
  <si>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</si>
  <si>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</si>
  <si>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</si>
  <si>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</si>
  <si>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</si>
  <si>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</si>
  <si>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</si>
  <si>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</si>
  <si>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</si>
  <si>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</si>
  <si>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</si>
  <si>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</si>
  <si>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</si>
  <si>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</si>
  <si>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Galuszková Dana</t>
  </si>
  <si>
    <t>Hamplová Monika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</si>
  <si>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</si>
  <si>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</si>
  <si>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</si>
  <si>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</si>
  <si>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</si>
  <si>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</si>
  <si>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</si>
  <si>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</si>
  <si>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</si>
  <si>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</si>
  <si>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</si>
  <si>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</si>
  <si>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</si>
  <si>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</si>
  <si>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</si>
  <si>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</si>
  <si>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</si>
  <si>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</si>
  <si>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</si>
  <si>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</si>
  <si>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</si>
  <si>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</si>
  <si>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</si>
  <si>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</si>
  <si>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</si>
  <si>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</si>
  <si>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</si>
  <si>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</si>
  <si>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</si>
  <si>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</si>
  <si>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</si>
  <si>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</si>
  <si>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</si>
  <si>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</si>
  <si>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</si>
  <si>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</si>
  <si>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</si>
  <si>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</si>
  <si>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</si>
  <si>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</si>
  <si>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</si>
  <si>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</si>
  <si>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</si>
  <si>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</si>
  <si>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</si>
  <si>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</si>
  <si>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</si>
  <si>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</si>
  <si>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</si>
  <si>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</si>
  <si>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</si>
  <si>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</si>
  <si>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</si>
  <si>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</si>
  <si>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</si>
  <si>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</si>
  <si>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</si>
  <si>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</si>
  <si>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</si>
  <si>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</si>
  <si>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</si>
  <si>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</si>
  <si>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</si>
  <si>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</si>
  <si>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</si>
  <si>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</si>
  <si>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</si>
  <si>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</si>
  <si>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</si>
  <si>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</si>
  <si>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</si>
  <si>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</si>
  <si>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</si>
  <si>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</si>
  <si>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</si>
  <si>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</si>
  <si>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</si>
  <si>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</si>
  <si>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</si>
  <si>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</si>
  <si>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</si>
  <si>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</si>
  <si>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</si>
  <si>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</si>
  <si>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</si>
  <si>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</si>
  <si>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</si>
  <si>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</si>
  <si>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</si>
  <si>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</si>
  <si>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</si>
  <si>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</si>
  <si>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</si>
  <si>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</si>
  <si>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</si>
  <si>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</si>
  <si>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</si>
  <si>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</si>
  <si>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</si>
  <si>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</si>
  <si>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</si>
  <si>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</si>
  <si>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</si>
  <si>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</si>
  <si>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</si>
  <si>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</si>
  <si>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</si>
  <si>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</si>
  <si>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</si>
  <si>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</si>
  <si>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</si>
  <si>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</si>
  <si>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</si>
  <si>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</si>
  <si>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</si>
  <si>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</si>
  <si>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</si>
  <si>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</si>
  <si>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</si>
  <si>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</si>
  <si>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</si>
  <si>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</si>
  <si>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</si>
  <si>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</si>
  <si>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</si>
  <si>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</si>
  <si>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</si>
  <si>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</si>
  <si>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</si>
  <si>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</si>
  <si>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</si>
  <si>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</si>
  <si>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</si>
  <si>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</si>
  <si>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</si>
  <si>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</si>
  <si>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</si>
  <si>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</si>
  <si>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22351</t>
  </si>
  <si>
    <t>OPIS KREVNÍ SKUPINY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</si>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</sst>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-8.7186602126895636</c:v>
                </c:pt>
                <c:pt idx="1">
                  <c:v>2.2832148854813257</c:v>
                </c:pt>
                <c:pt idx="2">
                  <c:v>0.45418744915209192</c:v>
                </c:pt>
                <c:pt idx="3">
                  <c:v>0.45075316698876022</c:v>
                </c:pt>
                <c:pt idx="4">
                  <c:v>0.53010060956182625</c:v>
                </c:pt>
                <c:pt idx="5">
                  <c:v>0.67614434629869002</c:v>
                </c:pt>
                <c:pt idx="6">
                  <c:v>0.47199053442972522</c:v>
                </c:pt>
                <c:pt idx="7">
                  <c:v>0.50393767851051796</c:v>
                </c:pt>
                <c:pt idx="8">
                  <c:v>0.44535753551219437</c:v>
                </c:pt>
                <c:pt idx="9">
                  <c:v>0.32400050658070939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4" totalsRowShown="0">
  <autoFilter ref="C3:S17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623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937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938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967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1573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1607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1618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1700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1701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1758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04A472E-0F4C-420E-B9E0-CDFC5DDA77D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623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100.32</v>
      </c>
      <c r="H3" s="44">
        <f>IF(M3=0,0,G3/M3)</f>
        <v>2.3628723785118051E-2</v>
      </c>
      <c r="I3" s="43">
        <f>SUBTOTAL(9,I6:I1048576)</f>
        <v>99</v>
      </c>
      <c r="J3" s="43">
        <f>SUBTOTAL(9,J6:J1048576)</f>
        <v>4145.3599999999997</v>
      </c>
      <c r="K3" s="44">
        <f>IF(M3=0,0,J3/M3)</f>
        <v>0.97637127621488207</v>
      </c>
      <c r="L3" s="43">
        <f>SUBTOTAL(9,L6:L1048576)</f>
        <v>103</v>
      </c>
      <c r="M3" s="45">
        <f>SUBTOTAL(9,M6:M1048576)</f>
        <v>4245.6799999999994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478" t="s">
        <v>542</v>
      </c>
      <c r="B6" s="479" t="s">
        <v>615</v>
      </c>
      <c r="C6" s="479" t="s">
        <v>616</v>
      </c>
      <c r="D6" s="479" t="s">
        <v>575</v>
      </c>
      <c r="E6" s="479" t="s">
        <v>617</v>
      </c>
      <c r="F6" s="483"/>
      <c r="G6" s="483"/>
      <c r="H6" s="504">
        <v>0</v>
      </c>
      <c r="I6" s="483">
        <v>93</v>
      </c>
      <c r="J6" s="483">
        <v>3660.0799999999995</v>
      </c>
      <c r="K6" s="504">
        <v>1</v>
      </c>
      <c r="L6" s="483">
        <v>93</v>
      </c>
      <c r="M6" s="484">
        <v>3660.0799999999995</v>
      </c>
    </row>
    <row r="7" spans="1:13" ht="14.45" customHeight="1" x14ac:dyDescent="0.2">
      <c r="A7" s="485" t="s">
        <v>542</v>
      </c>
      <c r="B7" s="486" t="s">
        <v>618</v>
      </c>
      <c r="C7" s="486" t="s">
        <v>619</v>
      </c>
      <c r="D7" s="486" t="s">
        <v>602</v>
      </c>
      <c r="E7" s="486" t="s">
        <v>603</v>
      </c>
      <c r="F7" s="490">
        <v>4</v>
      </c>
      <c r="G7" s="490">
        <v>100.32</v>
      </c>
      <c r="H7" s="512">
        <v>1</v>
      </c>
      <c r="I7" s="490"/>
      <c r="J7" s="490"/>
      <c r="K7" s="512">
        <v>0</v>
      </c>
      <c r="L7" s="490">
        <v>4</v>
      </c>
      <c r="M7" s="491">
        <v>100.32</v>
      </c>
    </row>
    <row r="8" spans="1:13" ht="14.45" customHeight="1" thickBot="1" x14ac:dyDescent="0.25">
      <c r="A8" s="492" t="s">
        <v>542</v>
      </c>
      <c r="B8" s="493" t="s">
        <v>620</v>
      </c>
      <c r="C8" s="493" t="s">
        <v>621</v>
      </c>
      <c r="D8" s="493" t="s">
        <v>567</v>
      </c>
      <c r="E8" s="493" t="s">
        <v>622</v>
      </c>
      <c r="F8" s="497"/>
      <c r="G8" s="497"/>
      <c r="H8" s="505">
        <v>0</v>
      </c>
      <c r="I8" s="497">
        <v>6</v>
      </c>
      <c r="J8" s="497">
        <v>485.28</v>
      </c>
      <c r="K8" s="505">
        <v>1</v>
      </c>
      <c r="L8" s="497">
        <v>6</v>
      </c>
      <c r="M8" s="498">
        <v>485.28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1E1C2A0-DD21-48AC-B2F7-057FE0FF08B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284</v>
      </c>
      <c r="C3" s="252">
        <f>SUM(C6:C1048576)</f>
        <v>9</v>
      </c>
      <c r="D3" s="252">
        <f>SUM(D6:D1048576)</f>
        <v>0</v>
      </c>
      <c r="E3" s="253">
        <f>SUM(E6:E1048576)</f>
        <v>0</v>
      </c>
      <c r="F3" s="250">
        <f>IF(SUM($B3:$E3)=0,"",B3/SUM($B3:$E3))</f>
        <v>0.96928327645051193</v>
      </c>
      <c r="G3" s="248">
        <f t="shared" ref="G3:I3" si="0">IF(SUM($B3:$E3)=0,"",C3/SUM($B3:$E3))</f>
        <v>3.0716723549488054E-2</v>
      </c>
      <c r="H3" s="248">
        <f t="shared" si="0"/>
        <v>0</v>
      </c>
      <c r="I3" s="249">
        <f t="shared" si="0"/>
        <v>0</v>
      </c>
      <c r="J3" s="252">
        <f>SUM(J6:J1048576)</f>
        <v>105</v>
      </c>
      <c r="K3" s="252">
        <f>SUM(K6:K1048576)</f>
        <v>7</v>
      </c>
      <c r="L3" s="252">
        <f>SUM(L6:L1048576)</f>
        <v>0</v>
      </c>
      <c r="M3" s="253">
        <f>SUM(M6:M1048576)</f>
        <v>0</v>
      </c>
      <c r="N3" s="250">
        <f>IF(SUM($J3:$M3)=0,"",J3/SUM($J3:$M3))</f>
        <v>0.9375</v>
      </c>
      <c r="O3" s="248">
        <f t="shared" ref="O3:Q3" si="1">IF(SUM($J3:$M3)=0,"",K3/SUM($J3:$M3))</f>
        <v>6.25E-2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624</v>
      </c>
      <c r="B6" s="537"/>
      <c r="C6" s="483"/>
      <c r="D6" s="483"/>
      <c r="E6" s="484"/>
      <c r="F6" s="534"/>
      <c r="G6" s="504"/>
      <c r="H6" s="504"/>
      <c r="I6" s="540"/>
      <c r="J6" s="537"/>
      <c r="K6" s="483"/>
      <c r="L6" s="483"/>
      <c r="M6" s="484"/>
      <c r="N6" s="534"/>
      <c r="O6" s="504"/>
      <c r="P6" s="504"/>
      <c r="Q6" s="528"/>
    </row>
    <row r="7" spans="1:17" ht="14.45" customHeight="1" x14ac:dyDescent="0.2">
      <c r="A7" s="532" t="s">
        <v>625</v>
      </c>
      <c r="B7" s="538">
        <v>12</v>
      </c>
      <c r="C7" s="490"/>
      <c r="D7" s="490"/>
      <c r="E7" s="491"/>
      <c r="F7" s="535">
        <v>1</v>
      </c>
      <c r="G7" s="512">
        <v>0</v>
      </c>
      <c r="H7" s="512">
        <v>0</v>
      </c>
      <c r="I7" s="541">
        <v>0</v>
      </c>
      <c r="J7" s="538">
        <v>7</v>
      </c>
      <c r="K7" s="490"/>
      <c r="L7" s="490"/>
      <c r="M7" s="491"/>
      <c r="N7" s="535">
        <v>1</v>
      </c>
      <c r="O7" s="512">
        <v>0</v>
      </c>
      <c r="P7" s="512">
        <v>0</v>
      </c>
      <c r="Q7" s="529">
        <v>0</v>
      </c>
    </row>
    <row r="8" spans="1:17" ht="14.45" customHeight="1" thickBot="1" x14ac:dyDescent="0.25">
      <c r="A8" s="533" t="s">
        <v>611</v>
      </c>
      <c r="B8" s="539">
        <v>272</v>
      </c>
      <c r="C8" s="497">
        <v>9</v>
      </c>
      <c r="D8" s="497"/>
      <c r="E8" s="498"/>
      <c r="F8" s="536">
        <v>0.96797153024911031</v>
      </c>
      <c r="G8" s="505">
        <v>3.2028469750889681E-2</v>
      </c>
      <c r="H8" s="505">
        <v>0</v>
      </c>
      <c r="I8" s="542">
        <v>0</v>
      </c>
      <c r="J8" s="539">
        <v>98</v>
      </c>
      <c r="K8" s="497">
        <v>7</v>
      </c>
      <c r="L8" s="497"/>
      <c r="M8" s="498"/>
      <c r="N8" s="536">
        <v>0.93333333333333335</v>
      </c>
      <c r="O8" s="505">
        <v>6.6666666666666666E-2</v>
      </c>
      <c r="P8" s="505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91746D44-BB87-4EF7-8B4E-3E9105A3D24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626</v>
      </c>
      <c r="C5" s="469">
        <v>21091.620000000006</v>
      </c>
      <c r="D5" s="469">
        <v>139</v>
      </c>
      <c r="E5" s="469">
        <v>18515.230000000007</v>
      </c>
      <c r="F5" s="543">
        <v>0.87784769496131643</v>
      </c>
      <c r="G5" s="469">
        <v>122</v>
      </c>
      <c r="H5" s="543">
        <v>0.87769784172661869</v>
      </c>
      <c r="I5" s="469">
        <v>2576.39</v>
      </c>
      <c r="J5" s="543">
        <v>0.12215230503868357</v>
      </c>
      <c r="K5" s="469">
        <v>17</v>
      </c>
      <c r="L5" s="543">
        <v>0.1223021582733813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627</v>
      </c>
      <c r="C6" s="469">
        <v>21091.620000000006</v>
      </c>
      <c r="D6" s="469">
        <v>137</v>
      </c>
      <c r="E6" s="469">
        <v>18515.230000000007</v>
      </c>
      <c r="F6" s="543">
        <v>0.87784769496131643</v>
      </c>
      <c r="G6" s="469">
        <v>120</v>
      </c>
      <c r="H6" s="543">
        <v>0.87591240875912413</v>
      </c>
      <c r="I6" s="469">
        <v>2576.39</v>
      </c>
      <c r="J6" s="543">
        <v>0.12215230503868357</v>
      </c>
      <c r="K6" s="469">
        <v>17</v>
      </c>
      <c r="L6" s="543">
        <v>0.12408759124087591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628</v>
      </c>
      <c r="C7" s="469">
        <v>0</v>
      </c>
      <c r="D7" s="469">
        <v>2</v>
      </c>
      <c r="E7" s="469">
        <v>0</v>
      </c>
      <c r="F7" s="543" t="s">
        <v>271</v>
      </c>
      <c r="G7" s="469">
        <v>2</v>
      </c>
      <c r="H7" s="543">
        <v>1</v>
      </c>
      <c r="I7" s="469" t="s">
        <v>271</v>
      </c>
      <c r="J7" s="543" t="s">
        <v>271</v>
      </c>
      <c r="K7" s="469" t="s">
        <v>271</v>
      </c>
      <c r="L7" s="543">
        <v>0</v>
      </c>
      <c r="M7" s="469" t="s">
        <v>1</v>
      </c>
      <c r="N7" s="150"/>
    </row>
    <row r="8" spans="1:14" ht="14.45" customHeight="1" x14ac:dyDescent="0.2">
      <c r="A8" s="465" t="s">
        <v>531</v>
      </c>
      <c r="B8" s="466" t="s">
        <v>3</v>
      </c>
      <c r="C8" s="469">
        <v>21091.620000000006</v>
      </c>
      <c r="D8" s="469">
        <v>139</v>
      </c>
      <c r="E8" s="469">
        <v>18515.230000000007</v>
      </c>
      <c r="F8" s="543">
        <v>0.87784769496131643</v>
      </c>
      <c r="G8" s="469">
        <v>122</v>
      </c>
      <c r="H8" s="543">
        <v>0.87769784172661869</v>
      </c>
      <c r="I8" s="469">
        <v>2576.39</v>
      </c>
      <c r="J8" s="543">
        <v>0.12215230503868357</v>
      </c>
      <c r="K8" s="469">
        <v>17</v>
      </c>
      <c r="L8" s="543">
        <v>0.1223021582733813</v>
      </c>
      <c r="M8" s="469" t="s">
        <v>536</v>
      </c>
      <c r="N8" s="150"/>
    </row>
    <row r="10" spans="1:14" ht="14.45" customHeight="1" x14ac:dyDescent="0.2">
      <c r="A10" s="465">
        <v>35</v>
      </c>
      <c r="B10" s="466" t="s">
        <v>626</v>
      </c>
      <c r="C10" s="469" t="s">
        <v>271</v>
      </c>
      <c r="D10" s="469" t="s">
        <v>271</v>
      </c>
      <c r="E10" s="469" t="s">
        <v>271</v>
      </c>
      <c r="F10" s="543" t="s">
        <v>271</v>
      </c>
      <c r="G10" s="469" t="s">
        <v>271</v>
      </c>
      <c r="H10" s="543" t="s">
        <v>271</v>
      </c>
      <c r="I10" s="469" t="s">
        <v>271</v>
      </c>
      <c r="J10" s="543" t="s">
        <v>271</v>
      </c>
      <c r="K10" s="469" t="s">
        <v>271</v>
      </c>
      <c r="L10" s="543" t="s">
        <v>271</v>
      </c>
      <c r="M10" s="469" t="s">
        <v>68</v>
      </c>
      <c r="N10" s="150"/>
    </row>
    <row r="11" spans="1:14" ht="14.45" customHeight="1" x14ac:dyDescent="0.2">
      <c r="A11" s="465" t="s">
        <v>629</v>
      </c>
      <c r="B11" s="466" t="s">
        <v>627</v>
      </c>
      <c r="C11" s="469">
        <v>21091.620000000006</v>
      </c>
      <c r="D11" s="469">
        <v>137</v>
      </c>
      <c r="E11" s="469">
        <v>18515.230000000007</v>
      </c>
      <c r="F11" s="543">
        <v>0.87784769496131643</v>
      </c>
      <c r="G11" s="469">
        <v>120</v>
      </c>
      <c r="H11" s="543">
        <v>0.87591240875912413</v>
      </c>
      <c r="I11" s="469">
        <v>2576.39</v>
      </c>
      <c r="J11" s="543">
        <v>0.12215230503868357</v>
      </c>
      <c r="K11" s="469">
        <v>17</v>
      </c>
      <c r="L11" s="543">
        <v>0.12408759124087591</v>
      </c>
      <c r="M11" s="469" t="s">
        <v>1</v>
      </c>
      <c r="N11" s="150"/>
    </row>
    <row r="12" spans="1:14" ht="14.45" customHeight="1" x14ac:dyDescent="0.2">
      <c r="A12" s="465" t="s">
        <v>629</v>
      </c>
      <c r="B12" s="466" t="s">
        <v>628</v>
      </c>
      <c r="C12" s="469">
        <v>0</v>
      </c>
      <c r="D12" s="469">
        <v>2</v>
      </c>
      <c r="E12" s="469">
        <v>0</v>
      </c>
      <c r="F12" s="543" t="s">
        <v>271</v>
      </c>
      <c r="G12" s="469">
        <v>2</v>
      </c>
      <c r="H12" s="543">
        <v>1</v>
      </c>
      <c r="I12" s="469" t="s">
        <v>271</v>
      </c>
      <c r="J12" s="543" t="s">
        <v>271</v>
      </c>
      <c r="K12" s="469" t="s">
        <v>271</v>
      </c>
      <c r="L12" s="543">
        <v>0</v>
      </c>
      <c r="M12" s="469" t="s">
        <v>1</v>
      </c>
      <c r="N12" s="150"/>
    </row>
    <row r="13" spans="1:14" ht="14.45" customHeight="1" x14ac:dyDescent="0.2">
      <c r="A13" s="465" t="s">
        <v>629</v>
      </c>
      <c r="B13" s="466" t="s">
        <v>630</v>
      </c>
      <c r="C13" s="469">
        <v>21091.620000000006</v>
      </c>
      <c r="D13" s="469">
        <v>139</v>
      </c>
      <c r="E13" s="469">
        <v>18515.230000000007</v>
      </c>
      <c r="F13" s="543">
        <v>0.87784769496131643</v>
      </c>
      <c r="G13" s="469">
        <v>122</v>
      </c>
      <c r="H13" s="543">
        <v>0.87769784172661869</v>
      </c>
      <c r="I13" s="469">
        <v>2576.39</v>
      </c>
      <c r="J13" s="543">
        <v>0.12215230503868357</v>
      </c>
      <c r="K13" s="469">
        <v>17</v>
      </c>
      <c r="L13" s="543">
        <v>0.1223021582733813</v>
      </c>
      <c r="M13" s="469" t="s">
        <v>540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3" t="s">
        <v>271</v>
      </c>
      <c r="G14" s="469" t="s">
        <v>271</v>
      </c>
      <c r="H14" s="543" t="s">
        <v>271</v>
      </c>
      <c r="I14" s="469" t="s">
        <v>271</v>
      </c>
      <c r="J14" s="543" t="s">
        <v>271</v>
      </c>
      <c r="K14" s="469" t="s">
        <v>271</v>
      </c>
      <c r="L14" s="543" t="s">
        <v>271</v>
      </c>
      <c r="M14" s="469" t="s">
        <v>541</v>
      </c>
      <c r="N14" s="150"/>
    </row>
    <row r="15" spans="1:14" ht="14.45" customHeight="1" x14ac:dyDescent="0.2">
      <c r="A15" s="465" t="s">
        <v>531</v>
      </c>
      <c r="B15" s="466" t="s">
        <v>631</v>
      </c>
      <c r="C15" s="469">
        <v>21091.620000000006</v>
      </c>
      <c r="D15" s="469">
        <v>139</v>
      </c>
      <c r="E15" s="469">
        <v>18515.230000000007</v>
      </c>
      <c r="F15" s="543">
        <v>0.87784769496131643</v>
      </c>
      <c r="G15" s="469">
        <v>122</v>
      </c>
      <c r="H15" s="543">
        <v>0.87769784172661869</v>
      </c>
      <c r="I15" s="469">
        <v>2576.39</v>
      </c>
      <c r="J15" s="543">
        <v>0.12215230503868357</v>
      </c>
      <c r="K15" s="469">
        <v>17</v>
      </c>
      <c r="L15" s="543">
        <v>0.1223021582733813</v>
      </c>
      <c r="M15" s="469" t="s">
        <v>536</v>
      </c>
      <c r="N15" s="150"/>
    </row>
    <row r="16" spans="1:14" ht="14.45" customHeight="1" x14ac:dyDescent="0.2">
      <c r="A16" s="544" t="s">
        <v>244</v>
      </c>
    </row>
    <row r="17" spans="1:1" ht="14.45" customHeight="1" x14ac:dyDescent="0.2">
      <c r="A17" s="545" t="s">
        <v>632</v>
      </c>
    </row>
    <row r="18" spans="1:1" ht="14.45" customHeight="1" x14ac:dyDescent="0.2">
      <c r="A18" s="544" t="s">
        <v>633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DD76D502-61B9-437D-93C1-86BA27972BA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634</v>
      </c>
      <c r="B5" s="537">
        <v>5763.9</v>
      </c>
      <c r="C5" s="479">
        <v>1</v>
      </c>
      <c r="D5" s="550">
        <v>23</v>
      </c>
      <c r="E5" s="553" t="s">
        <v>634</v>
      </c>
      <c r="F5" s="537">
        <v>5326.67</v>
      </c>
      <c r="G5" s="504">
        <v>0.92414337514530098</v>
      </c>
      <c r="H5" s="483">
        <v>22</v>
      </c>
      <c r="I5" s="528">
        <v>0.95652173913043481</v>
      </c>
      <c r="J5" s="556">
        <v>437.23</v>
      </c>
      <c r="K5" s="504">
        <v>7.5856624854699087E-2</v>
      </c>
      <c r="L5" s="483">
        <v>1</v>
      </c>
      <c r="M5" s="528">
        <v>4.3478260869565216E-2</v>
      </c>
    </row>
    <row r="6" spans="1:13" ht="14.45" customHeight="1" x14ac:dyDescent="0.2">
      <c r="A6" s="547" t="s">
        <v>635</v>
      </c>
      <c r="B6" s="538">
        <v>1492.2000000000003</v>
      </c>
      <c r="C6" s="486">
        <v>1</v>
      </c>
      <c r="D6" s="551">
        <v>7</v>
      </c>
      <c r="E6" s="554" t="s">
        <v>635</v>
      </c>
      <c r="F6" s="538">
        <v>1492.2000000000003</v>
      </c>
      <c r="G6" s="512">
        <v>1</v>
      </c>
      <c r="H6" s="490">
        <v>7</v>
      </c>
      <c r="I6" s="529">
        <v>1</v>
      </c>
      <c r="J6" s="557"/>
      <c r="K6" s="512">
        <v>0</v>
      </c>
      <c r="L6" s="490"/>
      <c r="M6" s="529">
        <v>0</v>
      </c>
    </row>
    <row r="7" spans="1:13" ht="14.45" customHeight="1" x14ac:dyDescent="0.2">
      <c r="A7" s="547" t="s">
        <v>636</v>
      </c>
      <c r="B7" s="538">
        <v>7742.8000000000011</v>
      </c>
      <c r="C7" s="486">
        <v>1</v>
      </c>
      <c r="D7" s="551">
        <v>82</v>
      </c>
      <c r="E7" s="554" t="s">
        <v>636</v>
      </c>
      <c r="F7" s="538">
        <v>6422.9500000000007</v>
      </c>
      <c r="G7" s="512">
        <v>0.82953840987756366</v>
      </c>
      <c r="H7" s="490">
        <v>71</v>
      </c>
      <c r="I7" s="529">
        <v>0.86585365853658536</v>
      </c>
      <c r="J7" s="557">
        <v>1319.85</v>
      </c>
      <c r="K7" s="512">
        <v>0.17046159012243628</v>
      </c>
      <c r="L7" s="490">
        <v>11</v>
      </c>
      <c r="M7" s="529">
        <v>0.13414634146341464</v>
      </c>
    </row>
    <row r="8" spans="1:13" ht="14.45" customHeight="1" thickBot="1" x14ac:dyDescent="0.25">
      <c r="A8" s="548" t="s">
        <v>637</v>
      </c>
      <c r="B8" s="539">
        <v>6092.7199999999993</v>
      </c>
      <c r="C8" s="493">
        <v>1</v>
      </c>
      <c r="D8" s="552">
        <v>27</v>
      </c>
      <c r="E8" s="555" t="s">
        <v>637</v>
      </c>
      <c r="F8" s="539">
        <v>5273.41</v>
      </c>
      <c r="G8" s="505">
        <v>0.86552639871847059</v>
      </c>
      <c r="H8" s="497">
        <v>22</v>
      </c>
      <c r="I8" s="530">
        <v>0.81481481481481477</v>
      </c>
      <c r="J8" s="558">
        <v>819.31</v>
      </c>
      <c r="K8" s="505">
        <v>0.13447360128152944</v>
      </c>
      <c r="L8" s="497">
        <v>5</v>
      </c>
      <c r="M8" s="530">
        <v>0.18518518518518517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E6D75DC-C056-400E-9C0B-2D0F4C20FD8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937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21091.619999999995</v>
      </c>
      <c r="N3" s="66">
        <f>SUBTOTAL(9,N7:N1048576)</f>
        <v>184</v>
      </c>
      <c r="O3" s="66">
        <f>SUBTOTAL(9,O7:O1048576)</f>
        <v>139</v>
      </c>
      <c r="P3" s="66">
        <f>SUBTOTAL(9,P7:P1048576)</f>
        <v>18515.229999999996</v>
      </c>
      <c r="Q3" s="67">
        <f>IF(M3=0,0,P3/M3)</f>
        <v>0.87784769496131643</v>
      </c>
      <c r="R3" s="66">
        <f>SUBTOTAL(9,R7:R1048576)</f>
        <v>164</v>
      </c>
      <c r="S3" s="67">
        <f>IF(N3=0,0,R3/N3)</f>
        <v>0.89130434782608692</v>
      </c>
      <c r="T3" s="66">
        <f>SUBTOTAL(9,T7:T1048576)</f>
        <v>122</v>
      </c>
      <c r="U3" s="68">
        <f>IF(O3=0,0,T3/O3)</f>
        <v>0.87769784172661869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35</v>
      </c>
      <c r="B7" s="565" t="s">
        <v>626</v>
      </c>
      <c r="C7" s="565" t="s">
        <v>629</v>
      </c>
      <c r="D7" s="566" t="s">
        <v>936</v>
      </c>
      <c r="E7" s="567" t="s">
        <v>634</v>
      </c>
      <c r="F7" s="565" t="s">
        <v>627</v>
      </c>
      <c r="G7" s="565" t="s">
        <v>638</v>
      </c>
      <c r="H7" s="565" t="s">
        <v>271</v>
      </c>
      <c r="I7" s="565" t="s">
        <v>639</v>
      </c>
      <c r="J7" s="565" t="s">
        <v>640</v>
      </c>
      <c r="K7" s="565" t="s">
        <v>641</v>
      </c>
      <c r="L7" s="568">
        <v>86.02</v>
      </c>
      <c r="M7" s="568">
        <v>258.06</v>
      </c>
      <c r="N7" s="565">
        <v>3</v>
      </c>
      <c r="O7" s="569">
        <v>2</v>
      </c>
      <c r="P7" s="568">
        <v>258.06</v>
      </c>
      <c r="Q7" s="570">
        <v>1</v>
      </c>
      <c r="R7" s="565">
        <v>3</v>
      </c>
      <c r="S7" s="570">
        <v>1</v>
      </c>
      <c r="T7" s="569">
        <v>2</v>
      </c>
      <c r="U7" s="122">
        <v>1</v>
      </c>
    </row>
    <row r="8" spans="1:21" ht="14.45" customHeight="1" x14ac:dyDescent="0.2">
      <c r="A8" s="485">
        <v>35</v>
      </c>
      <c r="B8" s="486" t="s">
        <v>626</v>
      </c>
      <c r="C8" s="486" t="s">
        <v>629</v>
      </c>
      <c r="D8" s="571" t="s">
        <v>936</v>
      </c>
      <c r="E8" s="572" t="s">
        <v>634</v>
      </c>
      <c r="F8" s="486" t="s">
        <v>627</v>
      </c>
      <c r="G8" s="486" t="s">
        <v>638</v>
      </c>
      <c r="H8" s="486" t="s">
        <v>271</v>
      </c>
      <c r="I8" s="486" t="s">
        <v>639</v>
      </c>
      <c r="J8" s="486" t="s">
        <v>640</v>
      </c>
      <c r="K8" s="486" t="s">
        <v>641</v>
      </c>
      <c r="L8" s="487">
        <v>80.19</v>
      </c>
      <c r="M8" s="487">
        <v>160.38</v>
      </c>
      <c r="N8" s="486">
        <v>2</v>
      </c>
      <c r="O8" s="573">
        <v>1</v>
      </c>
      <c r="P8" s="487">
        <v>160.38</v>
      </c>
      <c r="Q8" s="512">
        <v>1</v>
      </c>
      <c r="R8" s="486">
        <v>2</v>
      </c>
      <c r="S8" s="512">
        <v>1</v>
      </c>
      <c r="T8" s="573">
        <v>1</v>
      </c>
      <c r="U8" s="529">
        <v>1</v>
      </c>
    </row>
    <row r="9" spans="1:21" ht="14.45" customHeight="1" x14ac:dyDescent="0.2">
      <c r="A9" s="485">
        <v>35</v>
      </c>
      <c r="B9" s="486" t="s">
        <v>626</v>
      </c>
      <c r="C9" s="486" t="s">
        <v>629</v>
      </c>
      <c r="D9" s="571" t="s">
        <v>936</v>
      </c>
      <c r="E9" s="572" t="s">
        <v>634</v>
      </c>
      <c r="F9" s="486" t="s">
        <v>627</v>
      </c>
      <c r="G9" s="486" t="s">
        <v>638</v>
      </c>
      <c r="H9" s="486" t="s">
        <v>271</v>
      </c>
      <c r="I9" s="486" t="s">
        <v>642</v>
      </c>
      <c r="J9" s="486" t="s">
        <v>643</v>
      </c>
      <c r="K9" s="486" t="s">
        <v>644</v>
      </c>
      <c r="L9" s="487">
        <v>92.6</v>
      </c>
      <c r="M9" s="487">
        <v>92.6</v>
      </c>
      <c r="N9" s="486">
        <v>1</v>
      </c>
      <c r="O9" s="573">
        <v>0.5</v>
      </c>
      <c r="P9" s="487">
        <v>92.6</v>
      </c>
      <c r="Q9" s="512">
        <v>1</v>
      </c>
      <c r="R9" s="486">
        <v>1</v>
      </c>
      <c r="S9" s="512">
        <v>1</v>
      </c>
      <c r="T9" s="573">
        <v>0.5</v>
      </c>
      <c r="U9" s="529">
        <v>1</v>
      </c>
    </row>
    <row r="10" spans="1:21" ht="14.45" customHeight="1" x14ac:dyDescent="0.2">
      <c r="A10" s="485">
        <v>35</v>
      </c>
      <c r="B10" s="486" t="s">
        <v>626</v>
      </c>
      <c r="C10" s="486" t="s">
        <v>629</v>
      </c>
      <c r="D10" s="571" t="s">
        <v>936</v>
      </c>
      <c r="E10" s="572" t="s">
        <v>634</v>
      </c>
      <c r="F10" s="486" t="s">
        <v>627</v>
      </c>
      <c r="G10" s="486" t="s">
        <v>645</v>
      </c>
      <c r="H10" s="486" t="s">
        <v>271</v>
      </c>
      <c r="I10" s="486" t="s">
        <v>646</v>
      </c>
      <c r="J10" s="486" t="s">
        <v>647</v>
      </c>
      <c r="K10" s="486" t="s">
        <v>648</v>
      </c>
      <c r="L10" s="487">
        <v>100.91</v>
      </c>
      <c r="M10" s="487">
        <v>100.91</v>
      </c>
      <c r="N10" s="486">
        <v>1</v>
      </c>
      <c r="O10" s="573">
        <v>1</v>
      </c>
      <c r="P10" s="487">
        <v>100.91</v>
      </c>
      <c r="Q10" s="512">
        <v>1</v>
      </c>
      <c r="R10" s="486">
        <v>1</v>
      </c>
      <c r="S10" s="512">
        <v>1</v>
      </c>
      <c r="T10" s="573">
        <v>1</v>
      </c>
      <c r="U10" s="529">
        <v>1</v>
      </c>
    </row>
    <row r="11" spans="1:21" ht="14.45" customHeight="1" x14ac:dyDescent="0.2">
      <c r="A11" s="485">
        <v>35</v>
      </c>
      <c r="B11" s="486" t="s">
        <v>626</v>
      </c>
      <c r="C11" s="486" t="s">
        <v>629</v>
      </c>
      <c r="D11" s="571" t="s">
        <v>936</v>
      </c>
      <c r="E11" s="572" t="s">
        <v>634</v>
      </c>
      <c r="F11" s="486" t="s">
        <v>627</v>
      </c>
      <c r="G11" s="486" t="s">
        <v>649</v>
      </c>
      <c r="H11" s="486" t="s">
        <v>566</v>
      </c>
      <c r="I11" s="486" t="s">
        <v>650</v>
      </c>
      <c r="J11" s="486" t="s">
        <v>651</v>
      </c>
      <c r="K11" s="486" t="s">
        <v>652</v>
      </c>
      <c r="L11" s="487">
        <v>96.04</v>
      </c>
      <c r="M11" s="487">
        <v>96.04</v>
      </c>
      <c r="N11" s="486">
        <v>1</v>
      </c>
      <c r="O11" s="573">
        <v>0.5</v>
      </c>
      <c r="P11" s="487">
        <v>96.04</v>
      </c>
      <c r="Q11" s="512">
        <v>1</v>
      </c>
      <c r="R11" s="486">
        <v>1</v>
      </c>
      <c r="S11" s="512">
        <v>1</v>
      </c>
      <c r="T11" s="573">
        <v>0.5</v>
      </c>
      <c r="U11" s="529">
        <v>1</v>
      </c>
    </row>
    <row r="12" spans="1:21" ht="14.45" customHeight="1" x14ac:dyDescent="0.2">
      <c r="A12" s="485">
        <v>35</v>
      </c>
      <c r="B12" s="486" t="s">
        <v>626</v>
      </c>
      <c r="C12" s="486" t="s">
        <v>629</v>
      </c>
      <c r="D12" s="571" t="s">
        <v>936</v>
      </c>
      <c r="E12" s="572" t="s">
        <v>634</v>
      </c>
      <c r="F12" s="486" t="s">
        <v>627</v>
      </c>
      <c r="G12" s="486" t="s">
        <v>649</v>
      </c>
      <c r="H12" s="486" t="s">
        <v>271</v>
      </c>
      <c r="I12" s="486" t="s">
        <v>653</v>
      </c>
      <c r="J12" s="486" t="s">
        <v>651</v>
      </c>
      <c r="K12" s="486" t="s">
        <v>654</v>
      </c>
      <c r="L12" s="487">
        <v>134.44999999999999</v>
      </c>
      <c r="M12" s="487">
        <v>134.44999999999999</v>
      </c>
      <c r="N12" s="486">
        <v>1</v>
      </c>
      <c r="O12" s="573">
        <v>1</v>
      </c>
      <c r="P12" s="487">
        <v>134.44999999999999</v>
      </c>
      <c r="Q12" s="512">
        <v>1</v>
      </c>
      <c r="R12" s="486">
        <v>1</v>
      </c>
      <c r="S12" s="512">
        <v>1</v>
      </c>
      <c r="T12" s="573">
        <v>1</v>
      </c>
      <c r="U12" s="529">
        <v>1</v>
      </c>
    </row>
    <row r="13" spans="1:21" ht="14.45" customHeight="1" x14ac:dyDescent="0.2">
      <c r="A13" s="485">
        <v>35</v>
      </c>
      <c r="B13" s="486" t="s">
        <v>626</v>
      </c>
      <c r="C13" s="486" t="s">
        <v>629</v>
      </c>
      <c r="D13" s="571" t="s">
        <v>936</v>
      </c>
      <c r="E13" s="572" t="s">
        <v>634</v>
      </c>
      <c r="F13" s="486" t="s">
        <v>627</v>
      </c>
      <c r="G13" s="486" t="s">
        <v>655</v>
      </c>
      <c r="H13" s="486" t="s">
        <v>271</v>
      </c>
      <c r="I13" s="486" t="s">
        <v>656</v>
      </c>
      <c r="J13" s="486" t="s">
        <v>657</v>
      </c>
      <c r="K13" s="486" t="s">
        <v>658</v>
      </c>
      <c r="L13" s="487">
        <v>182.22</v>
      </c>
      <c r="M13" s="487">
        <v>182.22</v>
      </c>
      <c r="N13" s="486">
        <v>1</v>
      </c>
      <c r="O13" s="573">
        <v>0.5</v>
      </c>
      <c r="P13" s="487">
        <v>182.22</v>
      </c>
      <c r="Q13" s="512">
        <v>1</v>
      </c>
      <c r="R13" s="486">
        <v>1</v>
      </c>
      <c r="S13" s="512">
        <v>1</v>
      </c>
      <c r="T13" s="573">
        <v>0.5</v>
      </c>
      <c r="U13" s="529">
        <v>1</v>
      </c>
    </row>
    <row r="14" spans="1:21" ht="14.45" customHeight="1" x14ac:dyDescent="0.2">
      <c r="A14" s="485">
        <v>35</v>
      </c>
      <c r="B14" s="486" t="s">
        <v>626</v>
      </c>
      <c r="C14" s="486" t="s">
        <v>629</v>
      </c>
      <c r="D14" s="571" t="s">
        <v>936</v>
      </c>
      <c r="E14" s="572" t="s">
        <v>634</v>
      </c>
      <c r="F14" s="486" t="s">
        <v>627</v>
      </c>
      <c r="G14" s="486" t="s">
        <v>655</v>
      </c>
      <c r="H14" s="486" t="s">
        <v>271</v>
      </c>
      <c r="I14" s="486" t="s">
        <v>659</v>
      </c>
      <c r="J14" s="486" t="s">
        <v>657</v>
      </c>
      <c r="K14" s="486" t="s">
        <v>658</v>
      </c>
      <c r="L14" s="487">
        <v>182.22</v>
      </c>
      <c r="M14" s="487">
        <v>182.22</v>
      </c>
      <c r="N14" s="486">
        <v>1</v>
      </c>
      <c r="O14" s="573">
        <v>0.5</v>
      </c>
      <c r="P14" s="487">
        <v>182.22</v>
      </c>
      <c r="Q14" s="512">
        <v>1</v>
      </c>
      <c r="R14" s="486">
        <v>1</v>
      </c>
      <c r="S14" s="512">
        <v>1</v>
      </c>
      <c r="T14" s="573">
        <v>0.5</v>
      </c>
      <c r="U14" s="529">
        <v>1</v>
      </c>
    </row>
    <row r="15" spans="1:21" ht="14.45" customHeight="1" x14ac:dyDescent="0.2">
      <c r="A15" s="485">
        <v>35</v>
      </c>
      <c r="B15" s="486" t="s">
        <v>626</v>
      </c>
      <c r="C15" s="486" t="s">
        <v>629</v>
      </c>
      <c r="D15" s="571" t="s">
        <v>936</v>
      </c>
      <c r="E15" s="572" t="s">
        <v>634</v>
      </c>
      <c r="F15" s="486" t="s">
        <v>627</v>
      </c>
      <c r="G15" s="486" t="s">
        <v>655</v>
      </c>
      <c r="H15" s="486" t="s">
        <v>271</v>
      </c>
      <c r="I15" s="486" t="s">
        <v>660</v>
      </c>
      <c r="J15" s="486" t="s">
        <v>657</v>
      </c>
      <c r="K15" s="486" t="s">
        <v>658</v>
      </c>
      <c r="L15" s="487">
        <v>182.22</v>
      </c>
      <c r="M15" s="487">
        <v>182.22</v>
      </c>
      <c r="N15" s="486">
        <v>1</v>
      </c>
      <c r="O15" s="573">
        <v>0.5</v>
      </c>
      <c r="P15" s="487">
        <v>182.22</v>
      </c>
      <c r="Q15" s="512">
        <v>1</v>
      </c>
      <c r="R15" s="486">
        <v>1</v>
      </c>
      <c r="S15" s="512">
        <v>1</v>
      </c>
      <c r="T15" s="573">
        <v>0.5</v>
      </c>
      <c r="U15" s="529">
        <v>1</v>
      </c>
    </row>
    <row r="16" spans="1:21" ht="14.45" customHeight="1" x14ac:dyDescent="0.2">
      <c r="A16" s="485">
        <v>35</v>
      </c>
      <c r="B16" s="486" t="s">
        <v>626</v>
      </c>
      <c r="C16" s="486" t="s">
        <v>629</v>
      </c>
      <c r="D16" s="571" t="s">
        <v>936</v>
      </c>
      <c r="E16" s="572" t="s">
        <v>634</v>
      </c>
      <c r="F16" s="486" t="s">
        <v>627</v>
      </c>
      <c r="G16" s="486" t="s">
        <v>661</v>
      </c>
      <c r="H16" s="486" t="s">
        <v>271</v>
      </c>
      <c r="I16" s="486" t="s">
        <v>662</v>
      </c>
      <c r="J16" s="486" t="s">
        <v>663</v>
      </c>
      <c r="K16" s="486" t="s">
        <v>664</v>
      </c>
      <c r="L16" s="487">
        <v>1080.9000000000001</v>
      </c>
      <c r="M16" s="487">
        <v>1080.9000000000001</v>
      </c>
      <c r="N16" s="486">
        <v>1</v>
      </c>
      <c r="O16" s="573">
        <v>0.5</v>
      </c>
      <c r="P16" s="487">
        <v>1080.9000000000001</v>
      </c>
      <c r="Q16" s="512">
        <v>1</v>
      </c>
      <c r="R16" s="486">
        <v>1</v>
      </c>
      <c r="S16" s="512">
        <v>1</v>
      </c>
      <c r="T16" s="573">
        <v>0.5</v>
      </c>
      <c r="U16" s="529">
        <v>1</v>
      </c>
    </row>
    <row r="17" spans="1:21" ht="14.45" customHeight="1" x14ac:dyDescent="0.2">
      <c r="A17" s="485">
        <v>35</v>
      </c>
      <c r="B17" s="486" t="s">
        <v>626</v>
      </c>
      <c r="C17" s="486" t="s">
        <v>629</v>
      </c>
      <c r="D17" s="571" t="s">
        <v>936</v>
      </c>
      <c r="E17" s="572" t="s">
        <v>634</v>
      </c>
      <c r="F17" s="486" t="s">
        <v>627</v>
      </c>
      <c r="G17" s="486" t="s">
        <v>665</v>
      </c>
      <c r="H17" s="486" t="s">
        <v>271</v>
      </c>
      <c r="I17" s="486" t="s">
        <v>666</v>
      </c>
      <c r="J17" s="486" t="s">
        <v>667</v>
      </c>
      <c r="K17" s="486" t="s">
        <v>668</v>
      </c>
      <c r="L17" s="487">
        <v>50.64</v>
      </c>
      <c r="M17" s="487">
        <v>50.64</v>
      </c>
      <c r="N17" s="486">
        <v>1</v>
      </c>
      <c r="O17" s="573">
        <v>0.5</v>
      </c>
      <c r="P17" s="487">
        <v>50.64</v>
      </c>
      <c r="Q17" s="512">
        <v>1</v>
      </c>
      <c r="R17" s="486">
        <v>1</v>
      </c>
      <c r="S17" s="512">
        <v>1</v>
      </c>
      <c r="T17" s="573">
        <v>0.5</v>
      </c>
      <c r="U17" s="529">
        <v>1</v>
      </c>
    </row>
    <row r="18" spans="1:21" ht="14.45" customHeight="1" x14ac:dyDescent="0.2">
      <c r="A18" s="485">
        <v>35</v>
      </c>
      <c r="B18" s="486" t="s">
        <v>626</v>
      </c>
      <c r="C18" s="486" t="s">
        <v>629</v>
      </c>
      <c r="D18" s="571" t="s">
        <v>936</v>
      </c>
      <c r="E18" s="572" t="s">
        <v>634</v>
      </c>
      <c r="F18" s="486" t="s">
        <v>627</v>
      </c>
      <c r="G18" s="486" t="s">
        <v>669</v>
      </c>
      <c r="H18" s="486" t="s">
        <v>566</v>
      </c>
      <c r="I18" s="486" t="s">
        <v>670</v>
      </c>
      <c r="J18" s="486" t="s">
        <v>671</v>
      </c>
      <c r="K18" s="486" t="s">
        <v>672</v>
      </c>
      <c r="L18" s="487">
        <v>773.45</v>
      </c>
      <c r="M18" s="487">
        <v>773.45</v>
      </c>
      <c r="N18" s="486">
        <v>1</v>
      </c>
      <c r="O18" s="573">
        <v>0.5</v>
      </c>
      <c r="P18" s="487">
        <v>773.45</v>
      </c>
      <c r="Q18" s="512">
        <v>1</v>
      </c>
      <c r="R18" s="486">
        <v>1</v>
      </c>
      <c r="S18" s="512">
        <v>1</v>
      </c>
      <c r="T18" s="573">
        <v>0.5</v>
      </c>
      <c r="U18" s="529">
        <v>1</v>
      </c>
    </row>
    <row r="19" spans="1:21" ht="14.45" customHeight="1" x14ac:dyDescent="0.2">
      <c r="A19" s="485">
        <v>35</v>
      </c>
      <c r="B19" s="486" t="s">
        <v>626</v>
      </c>
      <c r="C19" s="486" t="s">
        <v>629</v>
      </c>
      <c r="D19" s="571" t="s">
        <v>936</v>
      </c>
      <c r="E19" s="572" t="s">
        <v>634</v>
      </c>
      <c r="F19" s="486" t="s">
        <v>627</v>
      </c>
      <c r="G19" s="486" t="s">
        <v>673</v>
      </c>
      <c r="H19" s="486" t="s">
        <v>271</v>
      </c>
      <c r="I19" s="486" t="s">
        <v>674</v>
      </c>
      <c r="J19" s="486" t="s">
        <v>675</v>
      </c>
      <c r="K19" s="486" t="s">
        <v>676</v>
      </c>
      <c r="L19" s="487">
        <v>42.14</v>
      </c>
      <c r="M19" s="487">
        <v>126.42</v>
      </c>
      <c r="N19" s="486">
        <v>3</v>
      </c>
      <c r="O19" s="573">
        <v>1.5</v>
      </c>
      <c r="P19" s="487">
        <v>126.42</v>
      </c>
      <c r="Q19" s="512">
        <v>1</v>
      </c>
      <c r="R19" s="486">
        <v>3</v>
      </c>
      <c r="S19" s="512">
        <v>1</v>
      </c>
      <c r="T19" s="573">
        <v>1.5</v>
      </c>
      <c r="U19" s="529">
        <v>1</v>
      </c>
    </row>
    <row r="20" spans="1:21" ht="14.45" customHeight="1" x14ac:dyDescent="0.2">
      <c r="A20" s="485">
        <v>35</v>
      </c>
      <c r="B20" s="486" t="s">
        <v>626</v>
      </c>
      <c r="C20" s="486" t="s">
        <v>629</v>
      </c>
      <c r="D20" s="571" t="s">
        <v>936</v>
      </c>
      <c r="E20" s="572" t="s">
        <v>634</v>
      </c>
      <c r="F20" s="486" t="s">
        <v>627</v>
      </c>
      <c r="G20" s="486" t="s">
        <v>677</v>
      </c>
      <c r="H20" s="486" t="s">
        <v>271</v>
      </c>
      <c r="I20" s="486" t="s">
        <v>678</v>
      </c>
      <c r="J20" s="486" t="s">
        <v>679</v>
      </c>
      <c r="K20" s="486" t="s">
        <v>680</v>
      </c>
      <c r="L20" s="487">
        <v>0</v>
      </c>
      <c r="M20" s="487">
        <v>0</v>
      </c>
      <c r="N20" s="486">
        <v>1</v>
      </c>
      <c r="O20" s="573">
        <v>0.5</v>
      </c>
      <c r="P20" s="487">
        <v>0</v>
      </c>
      <c r="Q20" s="512"/>
      <c r="R20" s="486">
        <v>1</v>
      </c>
      <c r="S20" s="512">
        <v>1</v>
      </c>
      <c r="T20" s="573">
        <v>0.5</v>
      </c>
      <c r="U20" s="529">
        <v>1</v>
      </c>
    </row>
    <row r="21" spans="1:21" ht="14.45" customHeight="1" x14ac:dyDescent="0.2">
      <c r="A21" s="485">
        <v>35</v>
      </c>
      <c r="B21" s="486" t="s">
        <v>626</v>
      </c>
      <c r="C21" s="486" t="s">
        <v>629</v>
      </c>
      <c r="D21" s="571" t="s">
        <v>936</v>
      </c>
      <c r="E21" s="572" t="s">
        <v>634</v>
      </c>
      <c r="F21" s="486" t="s">
        <v>627</v>
      </c>
      <c r="G21" s="486" t="s">
        <v>681</v>
      </c>
      <c r="H21" s="486" t="s">
        <v>271</v>
      </c>
      <c r="I21" s="486" t="s">
        <v>682</v>
      </c>
      <c r="J21" s="486" t="s">
        <v>683</v>
      </c>
      <c r="K21" s="486" t="s">
        <v>684</v>
      </c>
      <c r="L21" s="487">
        <v>0</v>
      </c>
      <c r="M21" s="487">
        <v>0</v>
      </c>
      <c r="N21" s="486">
        <v>2</v>
      </c>
      <c r="O21" s="573">
        <v>1</v>
      </c>
      <c r="P21" s="487">
        <v>0</v>
      </c>
      <c r="Q21" s="512"/>
      <c r="R21" s="486">
        <v>2</v>
      </c>
      <c r="S21" s="512">
        <v>1</v>
      </c>
      <c r="T21" s="573">
        <v>1</v>
      </c>
      <c r="U21" s="529">
        <v>1</v>
      </c>
    </row>
    <row r="22" spans="1:21" ht="14.45" customHeight="1" x14ac:dyDescent="0.2">
      <c r="A22" s="485">
        <v>35</v>
      </c>
      <c r="B22" s="486" t="s">
        <v>626</v>
      </c>
      <c r="C22" s="486" t="s">
        <v>629</v>
      </c>
      <c r="D22" s="571" t="s">
        <v>936</v>
      </c>
      <c r="E22" s="572" t="s">
        <v>634</v>
      </c>
      <c r="F22" s="486" t="s">
        <v>627</v>
      </c>
      <c r="G22" s="486" t="s">
        <v>685</v>
      </c>
      <c r="H22" s="486" t="s">
        <v>271</v>
      </c>
      <c r="I22" s="486" t="s">
        <v>686</v>
      </c>
      <c r="J22" s="486" t="s">
        <v>687</v>
      </c>
      <c r="K22" s="486" t="s">
        <v>688</v>
      </c>
      <c r="L22" s="487">
        <v>61.97</v>
      </c>
      <c r="M22" s="487">
        <v>123.94</v>
      </c>
      <c r="N22" s="486">
        <v>2</v>
      </c>
      <c r="O22" s="573">
        <v>1</v>
      </c>
      <c r="P22" s="487">
        <v>123.94</v>
      </c>
      <c r="Q22" s="512">
        <v>1</v>
      </c>
      <c r="R22" s="486">
        <v>2</v>
      </c>
      <c r="S22" s="512">
        <v>1</v>
      </c>
      <c r="T22" s="573">
        <v>1</v>
      </c>
      <c r="U22" s="529">
        <v>1</v>
      </c>
    </row>
    <row r="23" spans="1:21" ht="14.45" customHeight="1" x14ac:dyDescent="0.2">
      <c r="A23" s="485">
        <v>35</v>
      </c>
      <c r="B23" s="486" t="s">
        <v>626</v>
      </c>
      <c r="C23" s="486" t="s">
        <v>629</v>
      </c>
      <c r="D23" s="571" t="s">
        <v>936</v>
      </c>
      <c r="E23" s="572" t="s">
        <v>634</v>
      </c>
      <c r="F23" s="486" t="s">
        <v>627</v>
      </c>
      <c r="G23" s="486" t="s">
        <v>689</v>
      </c>
      <c r="H23" s="486" t="s">
        <v>271</v>
      </c>
      <c r="I23" s="486" t="s">
        <v>690</v>
      </c>
      <c r="J23" s="486" t="s">
        <v>691</v>
      </c>
      <c r="K23" s="486" t="s">
        <v>692</v>
      </c>
      <c r="L23" s="487">
        <v>57.48</v>
      </c>
      <c r="M23" s="487">
        <v>57.48</v>
      </c>
      <c r="N23" s="486">
        <v>1</v>
      </c>
      <c r="O23" s="573">
        <v>0.5</v>
      </c>
      <c r="P23" s="487">
        <v>57.48</v>
      </c>
      <c r="Q23" s="512">
        <v>1</v>
      </c>
      <c r="R23" s="486">
        <v>1</v>
      </c>
      <c r="S23" s="512">
        <v>1</v>
      </c>
      <c r="T23" s="573">
        <v>0.5</v>
      </c>
      <c r="U23" s="529">
        <v>1</v>
      </c>
    </row>
    <row r="24" spans="1:21" ht="14.45" customHeight="1" x14ac:dyDescent="0.2">
      <c r="A24" s="485">
        <v>35</v>
      </c>
      <c r="B24" s="486" t="s">
        <v>626</v>
      </c>
      <c r="C24" s="486" t="s">
        <v>629</v>
      </c>
      <c r="D24" s="571" t="s">
        <v>936</v>
      </c>
      <c r="E24" s="572" t="s">
        <v>634</v>
      </c>
      <c r="F24" s="486" t="s">
        <v>627</v>
      </c>
      <c r="G24" s="486" t="s">
        <v>693</v>
      </c>
      <c r="H24" s="486" t="s">
        <v>271</v>
      </c>
      <c r="I24" s="486" t="s">
        <v>694</v>
      </c>
      <c r="J24" s="486" t="s">
        <v>695</v>
      </c>
      <c r="K24" s="486" t="s">
        <v>696</v>
      </c>
      <c r="L24" s="487">
        <v>97.96</v>
      </c>
      <c r="M24" s="487">
        <v>97.96</v>
      </c>
      <c r="N24" s="486">
        <v>1</v>
      </c>
      <c r="O24" s="573">
        <v>1</v>
      </c>
      <c r="P24" s="487">
        <v>97.96</v>
      </c>
      <c r="Q24" s="512">
        <v>1</v>
      </c>
      <c r="R24" s="486">
        <v>1</v>
      </c>
      <c r="S24" s="512">
        <v>1</v>
      </c>
      <c r="T24" s="573">
        <v>1</v>
      </c>
      <c r="U24" s="529">
        <v>1</v>
      </c>
    </row>
    <row r="25" spans="1:21" ht="14.45" customHeight="1" x14ac:dyDescent="0.2">
      <c r="A25" s="485">
        <v>35</v>
      </c>
      <c r="B25" s="486" t="s">
        <v>626</v>
      </c>
      <c r="C25" s="486" t="s">
        <v>629</v>
      </c>
      <c r="D25" s="571" t="s">
        <v>936</v>
      </c>
      <c r="E25" s="572" t="s">
        <v>634</v>
      </c>
      <c r="F25" s="486" t="s">
        <v>627</v>
      </c>
      <c r="G25" s="486" t="s">
        <v>697</v>
      </c>
      <c r="H25" s="486" t="s">
        <v>271</v>
      </c>
      <c r="I25" s="486" t="s">
        <v>698</v>
      </c>
      <c r="J25" s="486" t="s">
        <v>699</v>
      </c>
      <c r="K25" s="486" t="s">
        <v>700</v>
      </c>
      <c r="L25" s="487">
        <v>35.25</v>
      </c>
      <c r="M25" s="487">
        <v>70.5</v>
      </c>
      <c r="N25" s="486">
        <v>2</v>
      </c>
      <c r="O25" s="573">
        <v>2</v>
      </c>
      <c r="P25" s="487">
        <v>70.5</v>
      </c>
      <c r="Q25" s="512">
        <v>1</v>
      </c>
      <c r="R25" s="486">
        <v>2</v>
      </c>
      <c r="S25" s="512">
        <v>1</v>
      </c>
      <c r="T25" s="573">
        <v>2</v>
      </c>
      <c r="U25" s="529">
        <v>1</v>
      </c>
    </row>
    <row r="26" spans="1:21" ht="14.45" customHeight="1" x14ac:dyDescent="0.2">
      <c r="A26" s="485">
        <v>35</v>
      </c>
      <c r="B26" s="486" t="s">
        <v>626</v>
      </c>
      <c r="C26" s="486" t="s">
        <v>629</v>
      </c>
      <c r="D26" s="571" t="s">
        <v>936</v>
      </c>
      <c r="E26" s="572" t="s">
        <v>634</v>
      </c>
      <c r="F26" s="486" t="s">
        <v>627</v>
      </c>
      <c r="G26" s="486" t="s">
        <v>701</v>
      </c>
      <c r="H26" s="486" t="s">
        <v>271</v>
      </c>
      <c r="I26" s="486" t="s">
        <v>702</v>
      </c>
      <c r="J26" s="486" t="s">
        <v>703</v>
      </c>
      <c r="K26" s="486" t="s">
        <v>704</v>
      </c>
      <c r="L26" s="487">
        <v>437.23</v>
      </c>
      <c r="M26" s="487">
        <v>437.23</v>
      </c>
      <c r="N26" s="486">
        <v>1</v>
      </c>
      <c r="O26" s="573">
        <v>1</v>
      </c>
      <c r="P26" s="487"/>
      <c r="Q26" s="512">
        <v>0</v>
      </c>
      <c r="R26" s="486"/>
      <c r="S26" s="512">
        <v>0</v>
      </c>
      <c r="T26" s="573"/>
      <c r="U26" s="529">
        <v>0</v>
      </c>
    </row>
    <row r="27" spans="1:21" ht="14.45" customHeight="1" x14ac:dyDescent="0.2">
      <c r="A27" s="485">
        <v>35</v>
      </c>
      <c r="B27" s="486" t="s">
        <v>626</v>
      </c>
      <c r="C27" s="486" t="s">
        <v>629</v>
      </c>
      <c r="D27" s="571" t="s">
        <v>936</v>
      </c>
      <c r="E27" s="572" t="s">
        <v>634</v>
      </c>
      <c r="F27" s="486" t="s">
        <v>627</v>
      </c>
      <c r="G27" s="486" t="s">
        <v>705</v>
      </c>
      <c r="H27" s="486" t="s">
        <v>271</v>
      </c>
      <c r="I27" s="486" t="s">
        <v>706</v>
      </c>
      <c r="J27" s="486" t="s">
        <v>707</v>
      </c>
      <c r="K27" s="486" t="s">
        <v>708</v>
      </c>
      <c r="L27" s="487">
        <v>254.49</v>
      </c>
      <c r="M27" s="487">
        <v>508.98</v>
      </c>
      <c r="N27" s="486">
        <v>2</v>
      </c>
      <c r="O27" s="573">
        <v>1</v>
      </c>
      <c r="P27" s="487">
        <v>508.98</v>
      </c>
      <c r="Q27" s="512">
        <v>1</v>
      </c>
      <c r="R27" s="486">
        <v>2</v>
      </c>
      <c r="S27" s="512">
        <v>1</v>
      </c>
      <c r="T27" s="573">
        <v>1</v>
      </c>
      <c r="U27" s="529">
        <v>1</v>
      </c>
    </row>
    <row r="28" spans="1:21" ht="14.45" customHeight="1" x14ac:dyDescent="0.2">
      <c r="A28" s="485">
        <v>35</v>
      </c>
      <c r="B28" s="486" t="s">
        <v>626</v>
      </c>
      <c r="C28" s="486" t="s">
        <v>629</v>
      </c>
      <c r="D28" s="571" t="s">
        <v>936</v>
      </c>
      <c r="E28" s="572" t="s">
        <v>634</v>
      </c>
      <c r="F28" s="486" t="s">
        <v>627</v>
      </c>
      <c r="G28" s="486" t="s">
        <v>705</v>
      </c>
      <c r="H28" s="486" t="s">
        <v>271</v>
      </c>
      <c r="I28" s="486" t="s">
        <v>709</v>
      </c>
      <c r="J28" s="486" t="s">
        <v>710</v>
      </c>
      <c r="K28" s="486" t="s">
        <v>711</v>
      </c>
      <c r="L28" s="487">
        <v>477.84</v>
      </c>
      <c r="M28" s="487">
        <v>955.68</v>
      </c>
      <c r="N28" s="486">
        <v>2</v>
      </c>
      <c r="O28" s="573">
        <v>1.5</v>
      </c>
      <c r="P28" s="487">
        <v>955.68</v>
      </c>
      <c r="Q28" s="512">
        <v>1</v>
      </c>
      <c r="R28" s="486">
        <v>2</v>
      </c>
      <c r="S28" s="512">
        <v>1</v>
      </c>
      <c r="T28" s="573">
        <v>1.5</v>
      </c>
      <c r="U28" s="529">
        <v>1</v>
      </c>
    </row>
    <row r="29" spans="1:21" ht="14.45" customHeight="1" x14ac:dyDescent="0.2">
      <c r="A29" s="485">
        <v>35</v>
      </c>
      <c r="B29" s="486" t="s">
        <v>626</v>
      </c>
      <c r="C29" s="486" t="s">
        <v>629</v>
      </c>
      <c r="D29" s="571" t="s">
        <v>936</v>
      </c>
      <c r="E29" s="572" t="s">
        <v>634</v>
      </c>
      <c r="F29" s="486" t="s">
        <v>627</v>
      </c>
      <c r="G29" s="486" t="s">
        <v>712</v>
      </c>
      <c r="H29" s="486" t="s">
        <v>271</v>
      </c>
      <c r="I29" s="486" t="s">
        <v>713</v>
      </c>
      <c r="J29" s="486" t="s">
        <v>714</v>
      </c>
      <c r="K29" s="486" t="s">
        <v>715</v>
      </c>
      <c r="L29" s="487">
        <v>42.54</v>
      </c>
      <c r="M29" s="487">
        <v>42.54</v>
      </c>
      <c r="N29" s="486">
        <v>1</v>
      </c>
      <c r="O29" s="573">
        <v>1</v>
      </c>
      <c r="P29" s="487">
        <v>42.54</v>
      </c>
      <c r="Q29" s="512">
        <v>1</v>
      </c>
      <c r="R29" s="486">
        <v>1</v>
      </c>
      <c r="S29" s="512">
        <v>1</v>
      </c>
      <c r="T29" s="573">
        <v>1</v>
      </c>
      <c r="U29" s="529">
        <v>1</v>
      </c>
    </row>
    <row r="30" spans="1:21" ht="14.45" customHeight="1" x14ac:dyDescent="0.2">
      <c r="A30" s="485">
        <v>35</v>
      </c>
      <c r="B30" s="486" t="s">
        <v>626</v>
      </c>
      <c r="C30" s="486" t="s">
        <v>629</v>
      </c>
      <c r="D30" s="571" t="s">
        <v>936</v>
      </c>
      <c r="E30" s="572" t="s">
        <v>634</v>
      </c>
      <c r="F30" s="486" t="s">
        <v>627</v>
      </c>
      <c r="G30" s="486" t="s">
        <v>716</v>
      </c>
      <c r="H30" s="486" t="s">
        <v>566</v>
      </c>
      <c r="I30" s="486" t="s">
        <v>717</v>
      </c>
      <c r="J30" s="486" t="s">
        <v>718</v>
      </c>
      <c r="K30" s="486" t="s">
        <v>719</v>
      </c>
      <c r="L30" s="487">
        <v>0</v>
      </c>
      <c r="M30" s="487">
        <v>0</v>
      </c>
      <c r="N30" s="486">
        <v>2</v>
      </c>
      <c r="O30" s="573">
        <v>1</v>
      </c>
      <c r="P30" s="487">
        <v>0</v>
      </c>
      <c r="Q30" s="512"/>
      <c r="R30" s="486">
        <v>2</v>
      </c>
      <c r="S30" s="512">
        <v>1</v>
      </c>
      <c r="T30" s="573">
        <v>1</v>
      </c>
      <c r="U30" s="529">
        <v>1</v>
      </c>
    </row>
    <row r="31" spans="1:21" ht="14.45" customHeight="1" x14ac:dyDescent="0.2">
      <c r="A31" s="485">
        <v>35</v>
      </c>
      <c r="B31" s="486" t="s">
        <v>626</v>
      </c>
      <c r="C31" s="486" t="s">
        <v>629</v>
      </c>
      <c r="D31" s="571" t="s">
        <v>936</v>
      </c>
      <c r="E31" s="572" t="s">
        <v>634</v>
      </c>
      <c r="F31" s="486" t="s">
        <v>627</v>
      </c>
      <c r="G31" s="486" t="s">
        <v>720</v>
      </c>
      <c r="H31" s="486" t="s">
        <v>566</v>
      </c>
      <c r="I31" s="486" t="s">
        <v>721</v>
      </c>
      <c r="J31" s="486" t="s">
        <v>722</v>
      </c>
      <c r="K31" s="486" t="s">
        <v>723</v>
      </c>
      <c r="L31" s="487">
        <v>49.08</v>
      </c>
      <c r="M31" s="487">
        <v>49.08</v>
      </c>
      <c r="N31" s="486">
        <v>1</v>
      </c>
      <c r="O31" s="573">
        <v>1</v>
      </c>
      <c r="P31" s="487">
        <v>49.08</v>
      </c>
      <c r="Q31" s="512">
        <v>1</v>
      </c>
      <c r="R31" s="486">
        <v>1</v>
      </c>
      <c r="S31" s="512">
        <v>1</v>
      </c>
      <c r="T31" s="573">
        <v>1</v>
      </c>
      <c r="U31" s="529">
        <v>1</v>
      </c>
    </row>
    <row r="32" spans="1:21" ht="14.45" customHeight="1" x14ac:dyDescent="0.2">
      <c r="A32" s="485">
        <v>35</v>
      </c>
      <c r="B32" s="486" t="s">
        <v>626</v>
      </c>
      <c r="C32" s="486" t="s">
        <v>629</v>
      </c>
      <c r="D32" s="571" t="s">
        <v>936</v>
      </c>
      <c r="E32" s="572" t="s">
        <v>635</v>
      </c>
      <c r="F32" s="486" t="s">
        <v>627</v>
      </c>
      <c r="G32" s="486" t="s">
        <v>649</v>
      </c>
      <c r="H32" s="486" t="s">
        <v>566</v>
      </c>
      <c r="I32" s="486" t="s">
        <v>650</v>
      </c>
      <c r="J32" s="486" t="s">
        <v>651</v>
      </c>
      <c r="K32" s="486" t="s">
        <v>652</v>
      </c>
      <c r="L32" s="487">
        <v>96.04</v>
      </c>
      <c r="M32" s="487">
        <v>384.16</v>
      </c>
      <c r="N32" s="486">
        <v>4</v>
      </c>
      <c r="O32" s="573">
        <v>1.5</v>
      </c>
      <c r="P32" s="487">
        <v>384.16</v>
      </c>
      <c r="Q32" s="512">
        <v>1</v>
      </c>
      <c r="R32" s="486">
        <v>4</v>
      </c>
      <c r="S32" s="512">
        <v>1</v>
      </c>
      <c r="T32" s="573">
        <v>1.5</v>
      </c>
      <c r="U32" s="529">
        <v>1</v>
      </c>
    </row>
    <row r="33" spans="1:21" ht="14.45" customHeight="1" x14ac:dyDescent="0.2">
      <c r="A33" s="485">
        <v>35</v>
      </c>
      <c r="B33" s="486" t="s">
        <v>626</v>
      </c>
      <c r="C33" s="486" t="s">
        <v>629</v>
      </c>
      <c r="D33" s="571" t="s">
        <v>936</v>
      </c>
      <c r="E33" s="572" t="s">
        <v>635</v>
      </c>
      <c r="F33" s="486" t="s">
        <v>627</v>
      </c>
      <c r="G33" s="486" t="s">
        <v>724</v>
      </c>
      <c r="H33" s="486" t="s">
        <v>271</v>
      </c>
      <c r="I33" s="486" t="s">
        <v>725</v>
      </c>
      <c r="J33" s="486" t="s">
        <v>726</v>
      </c>
      <c r="K33" s="486" t="s">
        <v>727</v>
      </c>
      <c r="L33" s="487">
        <v>0</v>
      </c>
      <c r="M33" s="487">
        <v>0</v>
      </c>
      <c r="N33" s="486">
        <v>2</v>
      </c>
      <c r="O33" s="573">
        <v>1.5</v>
      </c>
      <c r="P33" s="487">
        <v>0</v>
      </c>
      <c r="Q33" s="512"/>
      <c r="R33" s="486">
        <v>2</v>
      </c>
      <c r="S33" s="512">
        <v>1</v>
      </c>
      <c r="T33" s="573">
        <v>1.5</v>
      </c>
      <c r="U33" s="529">
        <v>1</v>
      </c>
    </row>
    <row r="34" spans="1:21" ht="14.45" customHeight="1" x14ac:dyDescent="0.2">
      <c r="A34" s="485">
        <v>35</v>
      </c>
      <c r="B34" s="486" t="s">
        <v>626</v>
      </c>
      <c r="C34" s="486" t="s">
        <v>629</v>
      </c>
      <c r="D34" s="571" t="s">
        <v>936</v>
      </c>
      <c r="E34" s="572" t="s">
        <v>635</v>
      </c>
      <c r="F34" s="486" t="s">
        <v>627</v>
      </c>
      <c r="G34" s="486" t="s">
        <v>669</v>
      </c>
      <c r="H34" s="486" t="s">
        <v>566</v>
      </c>
      <c r="I34" s="486" t="s">
        <v>670</v>
      </c>
      <c r="J34" s="486" t="s">
        <v>671</v>
      </c>
      <c r="K34" s="486" t="s">
        <v>672</v>
      </c>
      <c r="L34" s="487">
        <v>773.45</v>
      </c>
      <c r="M34" s="487">
        <v>773.45</v>
      </c>
      <c r="N34" s="486">
        <v>1</v>
      </c>
      <c r="O34" s="573">
        <v>1</v>
      </c>
      <c r="P34" s="487">
        <v>773.45</v>
      </c>
      <c r="Q34" s="512">
        <v>1</v>
      </c>
      <c r="R34" s="486">
        <v>1</v>
      </c>
      <c r="S34" s="512">
        <v>1</v>
      </c>
      <c r="T34" s="573">
        <v>1</v>
      </c>
      <c r="U34" s="529">
        <v>1</v>
      </c>
    </row>
    <row r="35" spans="1:21" ht="14.45" customHeight="1" x14ac:dyDescent="0.2">
      <c r="A35" s="485">
        <v>35</v>
      </c>
      <c r="B35" s="486" t="s">
        <v>626</v>
      </c>
      <c r="C35" s="486" t="s">
        <v>629</v>
      </c>
      <c r="D35" s="571" t="s">
        <v>936</v>
      </c>
      <c r="E35" s="572" t="s">
        <v>635</v>
      </c>
      <c r="F35" s="486" t="s">
        <v>627</v>
      </c>
      <c r="G35" s="486" t="s">
        <v>673</v>
      </c>
      <c r="H35" s="486" t="s">
        <v>271</v>
      </c>
      <c r="I35" s="486" t="s">
        <v>674</v>
      </c>
      <c r="J35" s="486" t="s">
        <v>675</v>
      </c>
      <c r="K35" s="486" t="s">
        <v>676</v>
      </c>
      <c r="L35" s="487">
        <v>42.14</v>
      </c>
      <c r="M35" s="487">
        <v>84.28</v>
      </c>
      <c r="N35" s="486">
        <v>2</v>
      </c>
      <c r="O35" s="573">
        <v>0.5</v>
      </c>
      <c r="P35" s="487">
        <v>84.28</v>
      </c>
      <c r="Q35" s="512">
        <v>1</v>
      </c>
      <c r="R35" s="486">
        <v>2</v>
      </c>
      <c r="S35" s="512">
        <v>1</v>
      </c>
      <c r="T35" s="573">
        <v>0.5</v>
      </c>
      <c r="U35" s="529">
        <v>1</v>
      </c>
    </row>
    <row r="36" spans="1:21" ht="14.45" customHeight="1" x14ac:dyDescent="0.2">
      <c r="A36" s="485">
        <v>35</v>
      </c>
      <c r="B36" s="486" t="s">
        <v>626</v>
      </c>
      <c r="C36" s="486" t="s">
        <v>629</v>
      </c>
      <c r="D36" s="571" t="s">
        <v>936</v>
      </c>
      <c r="E36" s="572" t="s">
        <v>635</v>
      </c>
      <c r="F36" s="486" t="s">
        <v>627</v>
      </c>
      <c r="G36" s="486" t="s">
        <v>728</v>
      </c>
      <c r="H36" s="486" t="s">
        <v>271</v>
      </c>
      <c r="I36" s="486" t="s">
        <v>729</v>
      </c>
      <c r="J36" s="486" t="s">
        <v>730</v>
      </c>
      <c r="K36" s="486" t="s">
        <v>731</v>
      </c>
      <c r="L36" s="487">
        <v>73.989999999999995</v>
      </c>
      <c r="M36" s="487">
        <v>73.989999999999995</v>
      </c>
      <c r="N36" s="486">
        <v>1</v>
      </c>
      <c r="O36" s="573">
        <v>0.5</v>
      </c>
      <c r="P36" s="487">
        <v>73.989999999999995</v>
      </c>
      <c r="Q36" s="512">
        <v>1</v>
      </c>
      <c r="R36" s="486">
        <v>1</v>
      </c>
      <c r="S36" s="512">
        <v>1</v>
      </c>
      <c r="T36" s="573">
        <v>0.5</v>
      </c>
      <c r="U36" s="529">
        <v>1</v>
      </c>
    </row>
    <row r="37" spans="1:21" ht="14.45" customHeight="1" x14ac:dyDescent="0.2">
      <c r="A37" s="485">
        <v>35</v>
      </c>
      <c r="B37" s="486" t="s">
        <v>626</v>
      </c>
      <c r="C37" s="486" t="s">
        <v>629</v>
      </c>
      <c r="D37" s="571" t="s">
        <v>936</v>
      </c>
      <c r="E37" s="572" t="s">
        <v>635</v>
      </c>
      <c r="F37" s="486" t="s">
        <v>627</v>
      </c>
      <c r="G37" s="486" t="s">
        <v>732</v>
      </c>
      <c r="H37" s="486" t="s">
        <v>566</v>
      </c>
      <c r="I37" s="486" t="s">
        <v>733</v>
      </c>
      <c r="J37" s="486" t="s">
        <v>567</v>
      </c>
      <c r="K37" s="486" t="s">
        <v>734</v>
      </c>
      <c r="L37" s="487">
        <v>176.32</v>
      </c>
      <c r="M37" s="487">
        <v>176.32</v>
      </c>
      <c r="N37" s="486">
        <v>1</v>
      </c>
      <c r="O37" s="573">
        <v>1</v>
      </c>
      <c r="P37" s="487">
        <v>176.32</v>
      </c>
      <c r="Q37" s="512">
        <v>1</v>
      </c>
      <c r="R37" s="486">
        <v>1</v>
      </c>
      <c r="S37" s="512">
        <v>1</v>
      </c>
      <c r="T37" s="573">
        <v>1</v>
      </c>
      <c r="U37" s="529">
        <v>1</v>
      </c>
    </row>
    <row r="38" spans="1:21" ht="14.45" customHeight="1" x14ac:dyDescent="0.2">
      <c r="A38" s="485">
        <v>35</v>
      </c>
      <c r="B38" s="486" t="s">
        <v>626</v>
      </c>
      <c r="C38" s="486" t="s">
        <v>629</v>
      </c>
      <c r="D38" s="571" t="s">
        <v>936</v>
      </c>
      <c r="E38" s="572" t="s">
        <v>635</v>
      </c>
      <c r="F38" s="486" t="s">
        <v>627</v>
      </c>
      <c r="G38" s="486" t="s">
        <v>716</v>
      </c>
      <c r="H38" s="486" t="s">
        <v>566</v>
      </c>
      <c r="I38" s="486" t="s">
        <v>735</v>
      </c>
      <c r="J38" s="486" t="s">
        <v>718</v>
      </c>
      <c r="K38" s="486" t="s">
        <v>736</v>
      </c>
      <c r="L38" s="487">
        <v>0</v>
      </c>
      <c r="M38" s="487">
        <v>0</v>
      </c>
      <c r="N38" s="486">
        <v>2</v>
      </c>
      <c r="O38" s="573">
        <v>1</v>
      </c>
      <c r="P38" s="487">
        <v>0</v>
      </c>
      <c r="Q38" s="512"/>
      <c r="R38" s="486">
        <v>2</v>
      </c>
      <c r="S38" s="512">
        <v>1</v>
      </c>
      <c r="T38" s="573">
        <v>1</v>
      </c>
      <c r="U38" s="529">
        <v>1</v>
      </c>
    </row>
    <row r="39" spans="1:21" ht="14.45" customHeight="1" x14ac:dyDescent="0.2">
      <c r="A39" s="485">
        <v>35</v>
      </c>
      <c r="B39" s="486" t="s">
        <v>626</v>
      </c>
      <c r="C39" s="486" t="s">
        <v>629</v>
      </c>
      <c r="D39" s="571" t="s">
        <v>936</v>
      </c>
      <c r="E39" s="572" t="s">
        <v>637</v>
      </c>
      <c r="F39" s="486" t="s">
        <v>627</v>
      </c>
      <c r="G39" s="486" t="s">
        <v>737</v>
      </c>
      <c r="H39" s="486" t="s">
        <v>566</v>
      </c>
      <c r="I39" s="486" t="s">
        <v>738</v>
      </c>
      <c r="J39" s="486" t="s">
        <v>739</v>
      </c>
      <c r="K39" s="486" t="s">
        <v>740</v>
      </c>
      <c r="L39" s="487">
        <v>72.55</v>
      </c>
      <c r="M39" s="487">
        <v>72.55</v>
      </c>
      <c r="N39" s="486">
        <v>1</v>
      </c>
      <c r="O39" s="573">
        <v>1</v>
      </c>
      <c r="P39" s="487">
        <v>72.55</v>
      </c>
      <c r="Q39" s="512">
        <v>1</v>
      </c>
      <c r="R39" s="486">
        <v>1</v>
      </c>
      <c r="S39" s="512">
        <v>1</v>
      </c>
      <c r="T39" s="573">
        <v>1</v>
      </c>
      <c r="U39" s="529">
        <v>1</v>
      </c>
    </row>
    <row r="40" spans="1:21" ht="14.45" customHeight="1" x14ac:dyDescent="0.2">
      <c r="A40" s="485">
        <v>35</v>
      </c>
      <c r="B40" s="486" t="s">
        <v>626</v>
      </c>
      <c r="C40" s="486" t="s">
        <v>629</v>
      </c>
      <c r="D40" s="571" t="s">
        <v>936</v>
      </c>
      <c r="E40" s="572" t="s">
        <v>637</v>
      </c>
      <c r="F40" s="486" t="s">
        <v>627</v>
      </c>
      <c r="G40" s="486" t="s">
        <v>741</v>
      </c>
      <c r="H40" s="486" t="s">
        <v>271</v>
      </c>
      <c r="I40" s="486" t="s">
        <v>742</v>
      </c>
      <c r="J40" s="486" t="s">
        <v>743</v>
      </c>
      <c r="K40" s="486" t="s">
        <v>688</v>
      </c>
      <c r="L40" s="487">
        <v>80.23</v>
      </c>
      <c r="M40" s="487">
        <v>80.23</v>
      </c>
      <c r="N40" s="486">
        <v>1</v>
      </c>
      <c r="O40" s="573">
        <v>1</v>
      </c>
      <c r="P40" s="487">
        <v>80.23</v>
      </c>
      <c r="Q40" s="512">
        <v>1</v>
      </c>
      <c r="R40" s="486">
        <v>1</v>
      </c>
      <c r="S40" s="512">
        <v>1</v>
      </c>
      <c r="T40" s="573">
        <v>1</v>
      </c>
      <c r="U40" s="529">
        <v>1</v>
      </c>
    </row>
    <row r="41" spans="1:21" ht="14.45" customHeight="1" x14ac:dyDescent="0.2">
      <c r="A41" s="485">
        <v>35</v>
      </c>
      <c r="B41" s="486" t="s">
        <v>626</v>
      </c>
      <c r="C41" s="486" t="s">
        <v>629</v>
      </c>
      <c r="D41" s="571" t="s">
        <v>936</v>
      </c>
      <c r="E41" s="572" t="s">
        <v>637</v>
      </c>
      <c r="F41" s="486" t="s">
        <v>627</v>
      </c>
      <c r="G41" s="486" t="s">
        <v>744</v>
      </c>
      <c r="H41" s="486" t="s">
        <v>566</v>
      </c>
      <c r="I41" s="486" t="s">
        <v>745</v>
      </c>
      <c r="J41" s="486" t="s">
        <v>746</v>
      </c>
      <c r="K41" s="486" t="s">
        <v>747</v>
      </c>
      <c r="L41" s="487">
        <v>279.52999999999997</v>
      </c>
      <c r="M41" s="487">
        <v>1118.1199999999999</v>
      </c>
      <c r="N41" s="486">
        <v>4</v>
      </c>
      <c r="O41" s="573">
        <v>4</v>
      </c>
      <c r="P41" s="487">
        <v>838.58999999999992</v>
      </c>
      <c r="Q41" s="512">
        <v>0.75</v>
      </c>
      <c r="R41" s="486">
        <v>3</v>
      </c>
      <c r="S41" s="512">
        <v>0.75</v>
      </c>
      <c r="T41" s="573">
        <v>3</v>
      </c>
      <c r="U41" s="529">
        <v>0.75</v>
      </c>
    </row>
    <row r="42" spans="1:21" ht="14.45" customHeight="1" x14ac:dyDescent="0.2">
      <c r="A42" s="485">
        <v>35</v>
      </c>
      <c r="B42" s="486" t="s">
        <v>626</v>
      </c>
      <c r="C42" s="486" t="s">
        <v>629</v>
      </c>
      <c r="D42" s="571" t="s">
        <v>936</v>
      </c>
      <c r="E42" s="572" t="s">
        <v>637</v>
      </c>
      <c r="F42" s="486" t="s">
        <v>627</v>
      </c>
      <c r="G42" s="486" t="s">
        <v>744</v>
      </c>
      <c r="H42" s="486" t="s">
        <v>566</v>
      </c>
      <c r="I42" s="486" t="s">
        <v>745</v>
      </c>
      <c r="J42" s="486" t="s">
        <v>746</v>
      </c>
      <c r="K42" s="486" t="s">
        <v>747</v>
      </c>
      <c r="L42" s="487">
        <v>165.41</v>
      </c>
      <c r="M42" s="487">
        <v>827.05</v>
      </c>
      <c r="N42" s="486">
        <v>5</v>
      </c>
      <c r="O42" s="573">
        <v>4</v>
      </c>
      <c r="P42" s="487">
        <v>496.23</v>
      </c>
      <c r="Q42" s="512">
        <v>0.60000000000000009</v>
      </c>
      <c r="R42" s="486">
        <v>3</v>
      </c>
      <c r="S42" s="512">
        <v>0.6</v>
      </c>
      <c r="T42" s="573">
        <v>2</v>
      </c>
      <c r="U42" s="529">
        <v>0.5</v>
      </c>
    </row>
    <row r="43" spans="1:21" ht="14.45" customHeight="1" x14ac:dyDescent="0.2">
      <c r="A43" s="485">
        <v>35</v>
      </c>
      <c r="B43" s="486" t="s">
        <v>626</v>
      </c>
      <c r="C43" s="486" t="s">
        <v>629</v>
      </c>
      <c r="D43" s="571" t="s">
        <v>936</v>
      </c>
      <c r="E43" s="572" t="s">
        <v>637</v>
      </c>
      <c r="F43" s="486" t="s">
        <v>627</v>
      </c>
      <c r="G43" s="486" t="s">
        <v>638</v>
      </c>
      <c r="H43" s="486" t="s">
        <v>271</v>
      </c>
      <c r="I43" s="486" t="s">
        <v>639</v>
      </c>
      <c r="J43" s="486" t="s">
        <v>640</v>
      </c>
      <c r="K43" s="486" t="s">
        <v>641</v>
      </c>
      <c r="L43" s="487">
        <v>86.02</v>
      </c>
      <c r="M43" s="487">
        <v>86.02</v>
      </c>
      <c r="N43" s="486">
        <v>1</v>
      </c>
      <c r="O43" s="573">
        <v>1</v>
      </c>
      <c r="P43" s="487">
        <v>86.02</v>
      </c>
      <c r="Q43" s="512">
        <v>1</v>
      </c>
      <c r="R43" s="486">
        <v>1</v>
      </c>
      <c r="S43" s="512">
        <v>1</v>
      </c>
      <c r="T43" s="573">
        <v>1</v>
      </c>
      <c r="U43" s="529">
        <v>1</v>
      </c>
    </row>
    <row r="44" spans="1:21" ht="14.45" customHeight="1" x14ac:dyDescent="0.2">
      <c r="A44" s="485">
        <v>35</v>
      </c>
      <c r="B44" s="486" t="s">
        <v>626</v>
      </c>
      <c r="C44" s="486" t="s">
        <v>629</v>
      </c>
      <c r="D44" s="571" t="s">
        <v>936</v>
      </c>
      <c r="E44" s="572" t="s">
        <v>637</v>
      </c>
      <c r="F44" s="486" t="s">
        <v>627</v>
      </c>
      <c r="G44" s="486" t="s">
        <v>748</v>
      </c>
      <c r="H44" s="486" t="s">
        <v>566</v>
      </c>
      <c r="I44" s="486" t="s">
        <v>749</v>
      </c>
      <c r="J44" s="486" t="s">
        <v>750</v>
      </c>
      <c r="K44" s="486" t="s">
        <v>751</v>
      </c>
      <c r="L44" s="487">
        <v>58.77</v>
      </c>
      <c r="M44" s="487">
        <v>58.77</v>
      </c>
      <c r="N44" s="486">
        <v>1</v>
      </c>
      <c r="O44" s="573">
        <v>1</v>
      </c>
      <c r="P44" s="487">
        <v>58.77</v>
      </c>
      <c r="Q44" s="512">
        <v>1</v>
      </c>
      <c r="R44" s="486">
        <v>1</v>
      </c>
      <c r="S44" s="512">
        <v>1</v>
      </c>
      <c r="T44" s="573">
        <v>1</v>
      </c>
      <c r="U44" s="529">
        <v>1</v>
      </c>
    </row>
    <row r="45" spans="1:21" ht="14.45" customHeight="1" x14ac:dyDescent="0.2">
      <c r="A45" s="485">
        <v>35</v>
      </c>
      <c r="B45" s="486" t="s">
        <v>626</v>
      </c>
      <c r="C45" s="486" t="s">
        <v>629</v>
      </c>
      <c r="D45" s="571" t="s">
        <v>936</v>
      </c>
      <c r="E45" s="572" t="s">
        <v>637</v>
      </c>
      <c r="F45" s="486" t="s">
        <v>627</v>
      </c>
      <c r="G45" s="486" t="s">
        <v>752</v>
      </c>
      <c r="H45" s="486" t="s">
        <v>271</v>
      </c>
      <c r="I45" s="486" t="s">
        <v>753</v>
      </c>
      <c r="J45" s="486" t="s">
        <v>754</v>
      </c>
      <c r="K45" s="486" t="s">
        <v>755</v>
      </c>
      <c r="L45" s="487">
        <v>0</v>
      </c>
      <c r="M45" s="487">
        <v>0</v>
      </c>
      <c r="N45" s="486">
        <v>2</v>
      </c>
      <c r="O45" s="573">
        <v>2</v>
      </c>
      <c r="P45" s="487">
        <v>0</v>
      </c>
      <c r="Q45" s="512"/>
      <c r="R45" s="486">
        <v>2</v>
      </c>
      <c r="S45" s="512">
        <v>1</v>
      </c>
      <c r="T45" s="573">
        <v>2</v>
      </c>
      <c r="U45" s="529">
        <v>1</v>
      </c>
    </row>
    <row r="46" spans="1:21" ht="14.45" customHeight="1" x14ac:dyDescent="0.2">
      <c r="A46" s="485">
        <v>35</v>
      </c>
      <c r="B46" s="486" t="s">
        <v>626</v>
      </c>
      <c r="C46" s="486" t="s">
        <v>629</v>
      </c>
      <c r="D46" s="571" t="s">
        <v>936</v>
      </c>
      <c r="E46" s="572" t="s">
        <v>637</v>
      </c>
      <c r="F46" s="486" t="s">
        <v>627</v>
      </c>
      <c r="G46" s="486" t="s">
        <v>655</v>
      </c>
      <c r="H46" s="486" t="s">
        <v>271</v>
      </c>
      <c r="I46" s="486" t="s">
        <v>756</v>
      </c>
      <c r="J46" s="486" t="s">
        <v>657</v>
      </c>
      <c r="K46" s="486" t="s">
        <v>757</v>
      </c>
      <c r="L46" s="487">
        <v>91.11</v>
      </c>
      <c r="M46" s="487">
        <v>91.11</v>
      </c>
      <c r="N46" s="486">
        <v>1</v>
      </c>
      <c r="O46" s="573">
        <v>1</v>
      </c>
      <c r="P46" s="487">
        <v>91.11</v>
      </c>
      <c r="Q46" s="512">
        <v>1</v>
      </c>
      <c r="R46" s="486">
        <v>1</v>
      </c>
      <c r="S46" s="512">
        <v>1</v>
      </c>
      <c r="T46" s="573">
        <v>1</v>
      </c>
      <c r="U46" s="529">
        <v>1</v>
      </c>
    </row>
    <row r="47" spans="1:21" ht="14.45" customHeight="1" x14ac:dyDescent="0.2">
      <c r="A47" s="485">
        <v>35</v>
      </c>
      <c r="B47" s="486" t="s">
        <v>626</v>
      </c>
      <c r="C47" s="486" t="s">
        <v>629</v>
      </c>
      <c r="D47" s="571" t="s">
        <v>936</v>
      </c>
      <c r="E47" s="572" t="s">
        <v>637</v>
      </c>
      <c r="F47" s="486" t="s">
        <v>627</v>
      </c>
      <c r="G47" s="486" t="s">
        <v>655</v>
      </c>
      <c r="H47" s="486" t="s">
        <v>271</v>
      </c>
      <c r="I47" s="486" t="s">
        <v>659</v>
      </c>
      <c r="J47" s="486" t="s">
        <v>657</v>
      </c>
      <c r="K47" s="486" t="s">
        <v>658</v>
      </c>
      <c r="L47" s="487">
        <v>182.22</v>
      </c>
      <c r="M47" s="487">
        <v>182.22</v>
      </c>
      <c r="N47" s="486">
        <v>1</v>
      </c>
      <c r="O47" s="573">
        <v>0.5</v>
      </c>
      <c r="P47" s="487">
        <v>182.22</v>
      </c>
      <c r="Q47" s="512">
        <v>1</v>
      </c>
      <c r="R47" s="486">
        <v>1</v>
      </c>
      <c r="S47" s="512">
        <v>1</v>
      </c>
      <c r="T47" s="573">
        <v>0.5</v>
      </c>
      <c r="U47" s="529">
        <v>1</v>
      </c>
    </row>
    <row r="48" spans="1:21" ht="14.45" customHeight="1" x14ac:dyDescent="0.2">
      <c r="A48" s="485">
        <v>35</v>
      </c>
      <c r="B48" s="486" t="s">
        <v>626</v>
      </c>
      <c r="C48" s="486" t="s">
        <v>629</v>
      </c>
      <c r="D48" s="571" t="s">
        <v>936</v>
      </c>
      <c r="E48" s="572" t="s">
        <v>637</v>
      </c>
      <c r="F48" s="486" t="s">
        <v>627</v>
      </c>
      <c r="G48" s="486" t="s">
        <v>724</v>
      </c>
      <c r="H48" s="486" t="s">
        <v>271</v>
      </c>
      <c r="I48" s="486" t="s">
        <v>758</v>
      </c>
      <c r="J48" s="486" t="s">
        <v>759</v>
      </c>
      <c r="K48" s="486" t="s">
        <v>727</v>
      </c>
      <c r="L48" s="487">
        <v>0</v>
      </c>
      <c r="M48" s="487">
        <v>0</v>
      </c>
      <c r="N48" s="486">
        <v>1</v>
      </c>
      <c r="O48" s="573">
        <v>1</v>
      </c>
      <c r="P48" s="487">
        <v>0</v>
      </c>
      <c r="Q48" s="512"/>
      <c r="R48" s="486">
        <v>1</v>
      </c>
      <c r="S48" s="512">
        <v>1</v>
      </c>
      <c r="T48" s="573">
        <v>1</v>
      </c>
      <c r="U48" s="529">
        <v>1</v>
      </c>
    </row>
    <row r="49" spans="1:21" ht="14.45" customHeight="1" x14ac:dyDescent="0.2">
      <c r="A49" s="485">
        <v>35</v>
      </c>
      <c r="B49" s="486" t="s">
        <v>626</v>
      </c>
      <c r="C49" s="486" t="s">
        <v>629</v>
      </c>
      <c r="D49" s="571" t="s">
        <v>936</v>
      </c>
      <c r="E49" s="572" t="s">
        <v>637</v>
      </c>
      <c r="F49" s="486" t="s">
        <v>627</v>
      </c>
      <c r="G49" s="486" t="s">
        <v>669</v>
      </c>
      <c r="H49" s="486" t="s">
        <v>566</v>
      </c>
      <c r="I49" s="486" t="s">
        <v>670</v>
      </c>
      <c r="J49" s="486" t="s">
        <v>671</v>
      </c>
      <c r="K49" s="486" t="s">
        <v>672</v>
      </c>
      <c r="L49" s="487">
        <v>773.45</v>
      </c>
      <c r="M49" s="487">
        <v>1546.9</v>
      </c>
      <c r="N49" s="486">
        <v>2</v>
      </c>
      <c r="O49" s="573">
        <v>1</v>
      </c>
      <c r="P49" s="487">
        <v>1546.9</v>
      </c>
      <c r="Q49" s="512">
        <v>1</v>
      </c>
      <c r="R49" s="486">
        <v>2</v>
      </c>
      <c r="S49" s="512">
        <v>1</v>
      </c>
      <c r="T49" s="573">
        <v>1</v>
      </c>
      <c r="U49" s="529">
        <v>1</v>
      </c>
    </row>
    <row r="50" spans="1:21" ht="14.45" customHeight="1" x14ac:dyDescent="0.2">
      <c r="A50" s="485">
        <v>35</v>
      </c>
      <c r="B50" s="486" t="s">
        <v>626</v>
      </c>
      <c r="C50" s="486" t="s">
        <v>629</v>
      </c>
      <c r="D50" s="571" t="s">
        <v>936</v>
      </c>
      <c r="E50" s="572" t="s">
        <v>637</v>
      </c>
      <c r="F50" s="486" t="s">
        <v>627</v>
      </c>
      <c r="G50" s="486" t="s">
        <v>673</v>
      </c>
      <c r="H50" s="486" t="s">
        <v>271</v>
      </c>
      <c r="I50" s="486" t="s">
        <v>674</v>
      </c>
      <c r="J50" s="486" t="s">
        <v>675</v>
      </c>
      <c r="K50" s="486" t="s">
        <v>676</v>
      </c>
      <c r="L50" s="487">
        <v>42.14</v>
      </c>
      <c r="M50" s="487">
        <v>84.28</v>
      </c>
      <c r="N50" s="486">
        <v>2</v>
      </c>
      <c r="O50" s="573">
        <v>2</v>
      </c>
      <c r="P50" s="487">
        <v>84.28</v>
      </c>
      <c r="Q50" s="512">
        <v>1</v>
      </c>
      <c r="R50" s="486">
        <v>2</v>
      </c>
      <c r="S50" s="512">
        <v>1</v>
      </c>
      <c r="T50" s="573">
        <v>2</v>
      </c>
      <c r="U50" s="529">
        <v>1</v>
      </c>
    </row>
    <row r="51" spans="1:21" ht="14.45" customHeight="1" x14ac:dyDescent="0.2">
      <c r="A51" s="485">
        <v>35</v>
      </c>
      <c r="B51" s="486" t="s">
        <v>626</v>
      </c>
      <c r="C51" s="486" t="s">
        <v>629</v>
      </c>
      <c r="D51" s="571" t="s">
        <v>936</v>
      </c>
      <c r="E51" s="572" t="s">
        <v>637</v>
      </c>
      <c r="F51" s="486" t="s">
        <v>627</v>
      </c>
      <c r="G51" s="486" t="s">
        <v>673</v>
      </c>
      <c r="H51" s="486" t="s">
        <v>271</v>
      </c>
      <c r="I51" s="486" t="s">
        <v>760</v>
      </c>
      <c r="J51" s="486" t="s">
        <v>675</v>
      </c>
      <c r="K51" s="486" t="s">
        <v>761</v>
      </c>
      <c r="L51" s="487">
        <v>64.36</v>
      </c>
      <c r="M51" s="487">
        <v>64.36</v>
      </c>
      <c r="N51" s="486">
        <v>1</v>
      </c>
      <c r="O51" s="573">
        <v>1</v>
      </c>
      <c r="P51" s="487"/>
      <c r="Q51" s="512">
        <v>0</v>
      </c>
      <c r="R51" s="486"/>
      <c r="S51" s="512">
        <v>0</v>
      </c>
      <c r="T51" s="573"/>
      <c r="U51" s="529">
        <v>0</v>
      </c>
    </row>
    <row r="52" spans="1:21" ht="14.45" customHeight="1" x14ac:dyDescent="0.2">
      <c r="A52" s="485">
        <v>35</v>
      </c>
      <c r="B52" s="486" t="s">
        <v>626</v>
      </c>
      <c r="C52" s="486" t="s">
        <v>629</v>
      </c>
      <c r="D52" s="571" t="s">
        <v>936</v>
      </c>
      <c r="E52" s="572" t="s">
        <v>637</v>
      </c>
      <c r="F52" s="486" t="s">
        <v>627</v>
      </c>
      <c r="G52" s="486" t="s">
        <v>762</v>
      </c>
      <c r="H52" s="486" t="s">
        <v>271</v>
      </c>
      <c r="I52" s="486" t="s">
        <v>763</v>
      </c>
      <c r="J52" s="486" t="s">
        <v>764</v>
      </c>
      <c r="K52" s="486" t="s">
        <v>765</v>
      </c>
      <c r="L52" s="487">
        <v>69.59</v>
      </c>
      <c r="M52" s="487">
        <v>69.59</v>
      </c>
      <c r="N52" s="486">
        <v>1</v>
      </c>
      <c r="O52" s="573">
        <v>0.5</v>
      </c>
      <c r="P52" s="487">
        <v>69.59</v>
      </c>
      <c r="Q52" s="512">
        <v>1</v>
      </c>
      <c r="R52" s="486">
        <v>1</v>
      </c>
      <c r="S52" s="512">
        <v>1</v>
      </c>
      <c r="T52" s="573">
        <v>0.5</v>
      </c>
      <c r="U52" s="529">
        <v>1</v>
      </c>
    </row>
    <row r="53" spans="1:21" ht="14.45" customHeight="1" x14ac:dyDescent="0.2">
      <c r="A53" s="485">
        <v>35</v>
      </c>
      <c r="B53" s="486" t="s">
        <v>626</v>
      </c>
      <c r="C53" s="486" t="s">
        <v>629</v>
      </c>
      <c r="D53" s="571" t="s">
        <v>936</v>
      </c>
      <c r="E53" s="572" t="s">
        <v>637</v>
      </c>
      <c r="F53" s="486" t="s">
        <v>627</v>
      </c>
      <c r="G53" s="486" t="s">
        <v>766</v>
      </c>
      <c r="H53" s="486" t="s">
        <v>271</v>
      </c>
      <c r="I53" s="486" t="s">
        <v>767</v>
      </c>
      <c r="J53" s="486" t="s">
        <v>768</v>
      </c>
      <c r="K53" s="486" t="s">
        <v>769</v>
      </c>
      <c r="L53" s="487">
        <v>205.84</v>
      </c>
      <c r="M53" s="487">
        <v>823.36</v>
      </c>
      <c r="N53" s="486">
        <v>4</v>
      </c>
      <c r="O53" s="573">
        <v>1.5</v>
      </c>
      <c r="P53" s="487">
        <v>823.36</v>
      </c>
      <c r="Q53" s="512">
        <v>1</v>
      </c>
      <c r="R53" s="486">
        <v>4</v>
      </c>
      <c r="S53" s="512">
        <v>1</v>
      </c>
      <c r="T53" s="573">
        <v>1.5</v>
      </c>
      <c r="U53" s="529">
        <v>1</v>
      </c>
    </row>
    <row r="54" spans="1:21" ht="14.45" customHeight="1" x14ac:dyDescent="0.2">
      <c r="A54" s="485">
        <v>35</v>
      </c>
      <c r="B54" s="486" t="s">
        <v>626</v>
      </c>
      <c r="C54" s="486" t="s">
        <v>629</v>
      </c>
      <c r="D54" s="571" t="s">
        <v>936</v>
      </c>
      <c r="E54" s="572" t="s">
        <v>637</v>
      </c>
      <c r="F54" s="486" t="s">
        <v>627</v>
      </c>
      <c r="G54" s="486" t="s">
        <v>766</v>
      </c>
      <c r="H54" s="486" t="s">
        <v>271</v>
      </c>
      <c r="I54" s="486" t="s">
        <v>767</v>
      </c>
      <c r="J54" s="486" t="s">
        <v>768</v>
      </c>
      <c r="K54" s="486" t="s">
        <v>769</v>
      </c>
      <c r="L54" s="487">
        <v>97.76</v>
      </c>
      <c r="M54" s="487">
        <v>195.52</v>
      </c>
      <c r="N54" s="486">
        <v>2</v>
      </c>
      <c r="O54" s="573">
        <v>0.5</v>
      </c>
      <c r="P54" s="487">
        <v>195.52</v>
      </c>
      <c r="Q54" s="512">
        <v>1</v>
      </c>
      <c r="R54" s="486">
        <v>2</v>
      </c>
      <c r="S54" s="512">
        <v>1</v>
      </c>
      <c r="T54" s="573">
        <v>0.5</v>
      </c>
      <c r="U54" s="529">
        <v>1</v>
      </c>
    </row>
    <row r="55" spans="1:21" ht="14.45" customHeight="1" x14ac:dyDescent="0.2">
      <c r="A55" s="485">
        <v>35</v>
      </c>
      <c r="B55" s="486" t="s">
        <v>626</v>
      </c>
      <c r="C55" s="486" t="s">
        <v>629</v>
      </c>
      <c r="D55" s="571" t="s">
        <v>936</v>
      </c>
      <c r="E55" s="572" t="s">
        <v>637</v>
      </c>
      <c r="F55" s="486" t="s">
        <v>627</v>
      </c>
      <c r="G55" s="486" t="s">
        <v>766</v>
      </c>
      <c r="H55" s="486" t="s">
        <v>271</v>
      </c>
      <c r="I55" s="486" t="s">
        <v>770</v>
      </c>
      <c r="J55" s="486" t="s">
        <v>771</v>
      </c>
      <c r="K55" s="486" t="s">
        <v>772</v>
      </c>
      <c r="L55" s="487">
        <v>185.26</v>
      </c>
      <c r="M55" s="487">
        <v>185.26</v>
      </c>
      <c r="N55" s="486">
        <v>1</v>
      </c>
      <c r="O55" s="573">
        <v>1</v>
      </c>
      <c r="P55" s="487">
        <v>185.26</v>
      </c>
      <c r="Q55" s="512">
        <v>1</v>
      </c>
      <c r="R55" s="486">
        <v>1</v>
      </c>
      <c r="S55" s="512">
        <v>1</v>
      </c>
      <c r="T55" s="573">
        <v>1</v>
      </c>
      <c r="U55" s="529">
        <v>1</v>
      </c>
    </row>
    <row r="56" spans="1:21" ht="14.45" customHeight="1" x14ac:dyDescent="0.2">
      <c r="A56" s="485">
        <v>35</v>
      </c>
      <c r="B56" s="486" t="s">
        <v>626</v>
      </c>
      <c r="C56" s="486" t="s">
        <v>629</v>
      </c>
      <c r="D56" s="571" t="s">
        <v>936</v>
      </c>
      <c r="E56" s="572" t="s">
        <v>637</v>
      </c>
      <c r="F56" s="486" t="s">
        <v>627</v>
      </c>
      <c r="G56" s="486" t="s">
        <v>701</v>
      </c>
      <c r="H56" s="486" t="s">
        <v>271</v>
      </c>
      <c r="I56" s="486" t="s">
        <v>773</v>
      </c>
      <c r="J56" s="486" t="s">
        <v>703</v>
      </c>
      <c r="K56" s="486" t="s">
        <v>774</v>
      </c>
      <c r="L56" s="487">
        <v>144.6</v>
      </c>
      <c r="M56" s="487">
        <v>144.6</v>
      </c>
      <c r="N56" s="486">
        <v>1</v>
      </c>
      <c r="O56" s="573">
        <v>1</v>
      </c>
      <c r="P56" s="487"/>
      <c r="Q56" s="512">
        <v>0</v>
      </c>
      <c r="R56" s="486"/>
      <c r="S56" s="512">
        <v>0</v>
      </c>
      <c r="T56" s="573"/>
      <c r="U56" s="529">
        <v>0</v>
      </c>
    </row>
    <row r="57" spans="1:21" ht="14.45" customHeight="1" x14ac:dyDescent="0.2">
      <c r="A57" s="485">
        <v>35</v>
      </c>
      <c r="B57" s="486" t="s">
        <v>626</v>
      </c>
      <c r="C57" s="486" t="s">
        <v>629</v>
      </c>
      <c r="D57" s="571" t="s">
        <v>936</v>
      </c>
      <c r="E57" s="572" t="s">
        <v>637</v>
      </c>
      <c r="F57" s="486" t="s">
        <v>627</v>
      </c>
      <c r="G57" s="486" t="s">
        <v>775</v>
      </c>
      <c r="H57" s="486" t="s">
        <v>271</v>
      </c>
      <c r="I57" s="486" t="s">
        <v>776</v>
      </c>
      <c r="J57" s="486" t="s">
        <v>777</v>
      </c>
      <c r="K57" s="486" t="s">
        <v>778</v>
      </c>
      <c r="L57" s="487">
        <v>77.13</v>
      </c>
      <c r="M57" s="487">
        <v>462.78</v>
      </c>
      <c r="N57" s="486">
        <v>6</v>
      </c>
      <c r="O57" s="573">
        <v>2</v>
      </c>
      <c r="P57" s="487">
        <v>462.78</v>
      </c>
      <c r="Q57" s="512">
        <v>1</v>
      </c>
      <c r="R57" s="486">
        <v>6</v>
      </c>
      <c r="S57" s="512">
        <v>1</v>
      </c>
      <c r="T57" s="573">
        <v>2</v>
      </c>
      <c r="U57" s="529">
        <v>1</v>
      </c>
    </row>
    <row r="58" spans="1:21" ht="14.45" customHeight="1" x14ac:dyDescent="0.2">
      <c r="A58" s="485">
        <v>35</v>
      </c>
      <c r="B58" s="486" t="s">
        <v>626</v>
      </c>
      <c r="C58" s="486" t="s">
        <v>629</v>
      </c>
      <c r="D58" s="571" t="s">
        <v>936</v>
      </c>
      <c r="E58" s="572" t="s">
        <v>636</v>
      </c>
      <c r="F58" s="486" t="s">
        <v>627</v>
      </c>
      <c r="G58" s="486" t="s">
        <v>779</v>
      </c>
      <c r="H58" s="486" t="s">
        <v>271</v>
      </c>
      <c r="I58" s="486" t="s">
        <v>780</v>
      </c>
      <c r="J58" s="486" t="s">
        <v>781</v>
      </c>
      <c r="K58" s="486" t="s">
        <v>782</v>
      </c>
      <c r="L58" s="487">
        <v>0</v>
      </c>
      <c r="M58" s="487">
        <v>0</v>
      </c>
      <c r="N58" s="486">
        <v>1</v>
      </c>
      <c r="O58" s="573">
        <v>1</v>
      </c>
      <c r="P58" s="487"/>
      <c r="Q58" s="512"/>
      <c r="R58" s="486"/>
      <c r="S58" s="512">
        <v>0</v>
      </c>
      <c r="T58" s="573"/>
      <c r="U58" s="529">
        <v>0</v>
      </c>
    </row>
    <row r="59" spans="1:21" ht="14.45" customHeight="1" x14ac:dyDescent="0.2">
      <c r="A59" s="485">
        <v>35</v>
      </c>
      <c r="B59" s="486" t="s">
        <v>626</v>
      </c>
      <c r="C59" s="486" t="s">
        <v>629</v>
      </c>
      <c r="D59" s="571" t="s">
        <v>936</v>
      </c>
      <c r="E59" s="572" t="s">
        <v>636</v>
      </c>
      <c r="F59" s="486" t="s">
        <v>627</v>
      </c>
      <c r="G59" s="486" t="s">
        <v>783</v>
      </c>
      <c r="H59" s="486" t="s">
        <v>566</v>
      </c>
      <c r="I59" s="486" t="s">
        <v>784</v>
      </c>
      <c r="J59" s="486" t="s">
        <v>785</v>
      </c>
      <c r="K59" s="486" t="s">
        <v>786</v>
      </c>
      <c r="L59" s="487">
        <v>23.4</v>
      </c>
      <c r="M59" s="487">
        <v>23.4</v>
      </c>
      <c r="N59" s="486">
        <v>1</v>
      </c>
      <c r="O59" s="573">
        <v>1</v>
      </c>
      <c r="P59" s="487">
        <v>23.4</v>
      </c>
      <c r="Q59" s="512">
        <v>1</v>
      </c>
      <c r="R59" s="486">
        <v>1</v>
      </c>
      <c r="S59" s="512">
        <v>1</v>
      </c>
      <c r="T59" s="573">
        <v>1</v>
      </c>
      <c r="U59" s="529">
        <v>1</v>
      </c>
    </row>
    <row r="60" spans="1:21" ht="14.45" customHeight="1" x14ac:dyDescent="0.2">
      <c r="A60" s="485">
        <v>35</v>
      </c>
      <c r="B60" s="486" t="s">
        <v>626</v>
      </c>
      <c r="C60" s="486" t="s">
        <v>629</v>
      </c>
      <c r="D60" s="571" t="s">
        <v>936</v>
      </c>
      <c r="E60" s="572" t="s">
        <v>636</v>
      </c>
      <c r="F60" s="486" t="s">
        <v>627</v>
      </c>
      <c r="G60" s="486" t="s">
        <v>787</v>
      </c>
      <c r="H60" s="486" t="s">
        <v>566</v>
      </c>
      <c r="I60" s="486" t="s">
        <v>788</v>
      </c>
      <c r="J60" s="486" t="s">
        <v>789</v>
      </c>
      <c r="K60" s="486" t="s">
        <v>790</v>
      </c>
      <c r="L60" s="487">
        <v>119.7</v>
      </c>
      <c r="M60" s="487">
        <v>119.7</v>
      </c>
      <c r="N60" s="486">
        <v>1</v>
      </c>
      <c r="O60" s="573">
        <v>1</v>
      </c>
      <c r="P60" s="487">
        <v>119.7</v>
      </c>
      <c r="Q60" s="512">
        <v>1</v>
      </c>
      <c r="R60" s="486">
        <v>1</v>
      </c>
      <c r="S60" s="512">
        <v>1</v>
      </c>
      <c r="T60" s="573">
        <v>1</v>
      </c>
      <c r="U60" s="529">
        <v>1</v>
      </c>
    </row>
    <row r="61" spans="1:21" ht="14.45" customHeight="1" x14ac:dyDescent="0.2">
      <c r="A61" s="485">
        <v>35</v>
      </c>
      <c r="B61" s="486" t="s">
        <v>626</v>
      </c>
      <c r="C61" s="486" t="s">
        <v>629</v>
      </c>
      <c r="D61" s="571" t="s">
        <v>936</v>
      </c>
      <c r="E61" s="572" t="s">
        <v>636</v>
      </c>
      <c r="F61" s="486" t="s">
        <v>627</v>
      </c>
      <c r="G61" s="486" t="s">
        <v>638</v>
      </c>
      <c r="H61" s="486" t="s">
        <v>271</v>
      </c>
      <c r="I61" s="486" t="s">
        <v>639</v>
      </c>
      <c r="J61" s="486" t="s">
        <v>640</v>
      </c>
      <c r="K61" s="486" t="s">
        <v>641</v>
      </c>
      <c r="L61" s="487">
        <v>80.19</v>
      </c>
      <c r="M61" s="487">
        <v>80.19</v>
      </c>
      <c r="N61" s="486">
        <v>1</v>
      </c>
      <c r="O61" s="573">
        <v>1</v>
      </c>
      <c r="P61" s="487">
        <v>80.19</v>
      </c>
      <c r="Q61" s="512">
        <v>1</v>
      </c>
      <c r="R61" s="486">
        <v>1</v>
      </c>
      <c r="S61" s="512">
        <v>1</v>
      </c>
      <c r="T61" s="573">
        <v>1</v>
      </c>
      <c r="U61" s="529">
        <v>1</v>
      </c>
    </row>
    <row r="62" spans="1:21" ht="14.45" customHeight="1" x14ac:dyDescent="0.2">
      <c r="A62" s="485">
        <v>35</v>
      </c>
      <c r="B62" s="486" t="s">
        <v>626</v>
      </c>
      <c r="C62" s="486" t="s">
        <v>629</v>
      </c>
      <c r="D62" s="571" t="s">
        <v>936</v>
      </c>
      <c r="E62" s="572" t="s">
        <v>636</v>
      </c>
      <c r="F62" s="486" t="s">
        <v>627</v>
      </c>
      <c r="G62" s="486" t="s">
        <v>791</v>
      </c>
      <c r="H62" s="486" t="s">
        <v>566</v>
      </c>
      <c r="I62" s="486" t="s">
        <v>792</v>
      </c>
      <c r="J62" s="486" t="s">
        <v>793</v>
      </c>
      <c r="K62" s="486" t="s">
        <v>794</v>
      </c>
      <c r="L62" s="487">
        <v>35.11</v>
      </c>
      <c r="M62" s="487">
        <v>35.11</v>
      </c>
      <c r="N62" s="486">
        <v>1</v>
      </c>
      <c r="O62" s="573">
        <v>1</v>
      </c>
      <c r="P62" s="487">
        <v>35.11</v>
      </c>
      <c r="Q62" s="512">
        <v>1</v>
      </c>
      <c r="R62" s="486">
        <v>1</v>
      </c>
      <c r="S62" s="512">
        <v>1</v>
      </c>
      <c r="T62" s="573">
        <v>1</v>
      </c>
      <c r="U62" s="529">
        <v>1</v>
      </c>
    </row>
    <row r="63" spans="1:21" ht="14.45" customHeight="1" x14ac:dyDescent="0.2">
      <c r="A63" s="485">
        <v>35</v>
      </c>
      <c r="B63" s="486" t="s">
        <v>626</v>
      </c>
      <c r="C63" s="486" t="s">
        <v>629</v>
      </c>
      <c r="D63" s="571" t="s">
        <v>936</v>
      </c>
      <c r="E63" s="572" t="s">
        <v>636</v>
      </c>
      <c r="F63" s="486" t="s">
        <v>627</v>
      </c>
      <c r="G63" s="486" t="s">
        <v>795</v>
      </c>
      <c r="H63" s="486" t="s">
        <v>566</v>
      </c>
      <c r="I63" s="486" t="s">
        <v>796</v>
      </c>
      <c r="J63" s="486" t="s">
        <v>797</v>
      </c>
      <c r="K63" s="486" t="s">
        <v>798</v>
      </c>
      <c r="L63" s="487">
        <v>58.77</v>
      </c>
      <c r="M63" s="487">
        <v>293.85000000000002</v>
      </c>
      <c r="N63" s="486">
        <v>5</v>
      </c>
      <c r="O63" s="573">
        <v>4.5</v>
      </c>
      <c r="P63" s="487">
        <v>235.08</v>
      </c>
      <c r="Q63" s="512">
        <v>0.79999999999999993</v>
      </c>
      <c r="R63" s="486">
        <v>4</v>
      </c>
      <c r="S63" s="512">
        <v>0.8</v>
      </c>
      <c r="T63" s="573">
        <v>4</v>
      </c>
      <c r="U63" s="529">
        <v>0.88888888888888884</v>
      </c>
    </row>
    <row r="64" spans="1:21" ht="14.45" customHeight="1" x14ac:dyDescent="0.2">
      <c r="A64" s="485">
        <v>35</v>
      </c>
      <c r="B64" s="486" t="s">
        <v>626</v>
      </c>
      <c r="C64" s="486" t="s">
        <v>629</v>
      </c>
      <c r="D64" s="571" t="s">
        <v>936</v>
      </c>
      <c r="E64" s="572" t="s">
        <v>636</v>
      </c>
      <c r="F64" s="486" t="s">
        <v>627</v>
      </c>
      <c r="G64" s="486" t="s">
        <v>795</v>
      </c>
      <c r="H64" s="486" t="s">
        <v>566</v>
      </c>
      <c r="I64" s="486" t="s">
        <v>799</v>
      </c>
      <c r="J64" s="486" t="s">
        <v>797</v>
      </c>
      <c r="K64" s="486" t="s">
        <v>800</v>
      </c>
      <c r="L64" s="487">
        <v>176.32</v>
      </c>
      <c r="M64" s="487">
        <v>176.32</v>
      </c>
      <c r="N64" s="486">
        <v>1</v>
      </c>
      <c r="O64" s="573">
        <v>1</v>
      </c>
      <c r="P64" s="487">
        <v>176.32</v>
      </c>
      <c r="Q64" s="512">
        <v>1</v>
      </c>
      <c r="R64" s="486">
        <v>1</v>
      </c>
      <c r="S64" s="512">
        <v>1</v>
      </c>
      <c r="T64" s="573">
        <v>1</v>
      </c>
      <c r="U64" s="529">
        <v>1</v>
      </c>
    </row>
    <row r="65" spans="1:21" ht="14.45" customHeight="1" x14ac:dyDescent="0.2">
      <c r="A65" s="485">
        <v>35</v>
      </c>
      <c r="B65" s="486" t="s">
        <v>626</v>
      </c>
      <c r="C65" s="486" t="s">
        <v>629</v>
      </c>
      <c r="D65" s="571" t="s">
        <v>936</v>
      </c>
      <c r="E65" s="572" t="s">
        <v>636</v>
      </c>
      <c r="F65" s="486" t="s">
        <v>627</v>
      </c>
      <c r="G65" s="486" t="s">
        <v>748</v>
      </c>
      <c r="H65" s="486" t="s">
        <v>566</v>
      </c>
      <c r="I65" s="486" t="s">
        <v>801</v>
      </c>
      <c r="J65" s="486" t="s">
        <v>750</v>
      </c>
      <c r="K65" s="486" t="s">
        <v>802</v>
      </c>
      <c r="L65" s="487">
        <v>97.96</v>
      </c>
      <c r="M65" s="487">
        <v>97.96</v>
      </c>
      <c r="N65" s="486">
        <v>1</v>
      </c>
      <c r="O65" s="573">
        <v>1</v>
      </c>
      <c r="P65" s="487">
        <v>97.96</v>
      </c>
      <c r="Q65" s="512">
        <v>1</v>
      </c>
      <c r="R65" s="486">
        <v>1</v>
      </c>
      <c r="S65" s="512">
        <v>1</v>
      </c>
      <c r="T65" s="573">
        <v>1</v>
      </c>
      <c r="U65" s="529">
        <v>1</v>
      </c>
    </row>
    <row r="66" spans="1:21" ht="14.45" customHeight="1" x14ac:dyDescent="0.2">
      <c r="A66" s="485">
        <v>35</v>
      </c>
      <c r="B66" s="486" t="s">
        <v>626</v>
      </c>
      <c r="C66" s="486" t="s">
        <v>629</v>
      </c>
      <c r="D66" s="571" t="s">
        <v>936</v>
      </c>
      <c r="E66" s="572" t="s">
        <v>636</v>
      </c>
      <c r="F66" s="486" t="s">
        <v>627</v>
      </c>
      <c r="G66" s="486" t="s">
        <v>803</v>
      </c>
      <c r="H66" s="486" t="s">
        <v>271</v>
      </c>
      <c r="I66" s="486" t="s">
        <v>804</v>
      </c>
      <c r="J66" s="486" t="s">
        <v>805</v>
      </c>
      <c r="K66" s="486" t="s">
        <v>806</v>
      </c>
      <c r="L66" s="487">
        <v>0</v>
      </c>
      <c r="M66" s="487">
        <v>0</v>
      </c>
      <c r="N66" s="486">
        <v>1</v>
      </c>
      <c r="O66" s="573">
        <v>1</v>
      </c>
      <c r="P66" s="487">
        <v>0</v>
      </c>
      <c r="Q66" s="512"/>
      <c r="R66" s="486">
        <v>1</v>
      </c>
      <c r="S66" s="512">
        <v>1</v>
      </c>
      <c r="T66" s="573">
        <v>1</v>
      </c>
      <c r="U66" s="529">
        <v>1</v>
      </c>
    </row>
    <row r="67" spans="1:21" ht="14.45" customHeight="1" x14ac:dyDescent="0.2">
      <c r="A67" s="485">
        <v>35</v>
      </c>
      <c r="B67" s="486" t="s">
        <v>626</v>
      </c>
      <c r="C67" s="486" t="s">
        <v>629</v>
      </c>
      <c r="D67" s="571" t="s">
        <v>936</v>
      </c>
      <c r="E67" s="572" t="s">
        <v>636</v>
      </c>
      <c r="F67" s="486" t="s">
        <v>627</v>
      </c>
      <c r="G67" s="486" t="s">
        <v>807</v>
      </c>
      <c r="H67" s="486" t="s">
        <v>271</v>
      </c>
      <c r="I67" s="486" t="s">
        <v>808</v>
      </c>
      <c r="J67" s="486" t="s">
        <v>809</v>
      </c>
      <c r="K67" s="486" t="s">
        <v>810</v>
      </c>
      <c r="L67" s="487">
        <v>39.020000000000003</v>
      </c>
      <c r="M67" s="487">
        <v>39.020000000000003</v>
      </c>
      <c r="N67" s="486">
        <v>1</v>
      </c>
      <c r="O67" s="573">
        <v>1</v>
      </c>
      <c r="P67" s="487">
        <v>39.020000000000003</v>
      </c>
      <c r="Q67" s="512">
        <v>1</v>
      </c>
      <c r="R67" s="486">
        <v>1</v>
      </c>
      <c r="S67" s="512">
        <v>1</v>
      </c>
      <c r="T67" s="573">
        <v>1</v>
      </c>
      <c r="U67" s="529">
        <v>1</v>
      </c>
    </row>
    <row r="68" spans="1:21" ht="14.45" customHeight="1" x14ac:dyDescent="0.2">
      <c r="A68" s="485">
        <v>35</v>
      </c>
      <c r="B68" s="486" t="s">
        <v>626</v>
      </c>
      <c r="C68" s="486" t="s">
        <v>629</v>
      </c>
      <c r="D68" s="571" t="s">
        <v>936</v>
      </c>
      <c r="E68" s="572" t="s">
        <v>636</v>
      </c>
      <c r="F68" s="486" t="s">
        <v>627</v>
      </c>
      <c r="G68" s="486" t="s">
        <v>655</v>
      </c>
      <c r="H68" s="486" t="s">
        <v>271</v>
      </c>
      <c r="I68" s="486" t="s">
        <v>659</v>
      </c>
      <c r="J68" s="486" t="s">
        <v>657</v>
      </c>
      <c r="K68" s="486" t="s">
        <v>658</v>
      </c>
      <c r="L68" s="487">
        <v>182.22</v>
      </c>
      <c r="M68" s="487">
        <v>364.44</v>
      </c>
      <c r="N68" s="486">
        <v>2</v>
      </c>
      <c r="O68" s="573">
        <v>1.5</v>
      </c>
      <c r="P68" s="487">
        <v>364.44</v>
      </c>
      <c r="Q68" s="512">
        <v>1</v>
      </c>
      <c r="R68" s="486">
        <v>2</v>
      </c>
      <c r="S68" s="512">
        <v>1</v>
      </c>
      <c r="T68" s="573">
        <v>1.5</v>
      </c>
      <c r="U68" s="529">
        <v>1</v>
      </c>
    </row>
    <row r="69" spans="1:21" ht="14.45" customHeight="1" x14ac:dyDescent="0.2">
      <c r="A69" s="485">
        <v>35</v>
      </c>
      <c r="B69" s="486" t="s">
        <v>626</v>
      </c>
      <c r="C69" s="486" t="s">
        <v>629</v>
      </c>
      <c r="D69" s="571" t="s">
        <v>936</v>
      </c>
      <c r="E69" s="572" t="s">
        <v>636</v>
      </c>
      <c r="F69" s="486" t="s">
        <v>627</v>
      </c>
      <c r="G69" s="486" t="s">
        <v>811</v>
      </c>
      <c r="H69" s="486" t="s">
        <v>271</v>
      </c>
      <c r="I69" s="486" t="s">
        <v>812</v>
      </c>
      <c r="J69" s="486" t="s">
        <v>813</v>
      </c>
      <c r="K69" s="486" t="s">
        <v>814</v>
      </c>
      <c r="L69" s="487">
        <v>121.07</v>
      </c>
      <c r="M69" s="487">
        <v>242.14</v>
      </c>
      <c r="N69" s="486">
        <v>2</v>
      </c>
      <c r="O69" s="573">
        <v>1</v>
      </c>
      <c r="P69" s="487">
        <v>242.14</v>
      </c>
      <c r="Q69" s="512">
        <v>1</v>
      </c>
      <c r="R69" s="486">
        <v>2</v>
      </c>
      <c r="S69" s="512">
        <v>1</v>
      </c>
      <c r="T69" s="573">
        <v>1</v>
      </c>
      <c r="U69" s="529">
        <v>1</v>
      </c>
    </row>
    <row r="70" spans="1:21" ht="14.45" customHeight="1" x14ac:dyDescent="0.2">
      <c r="A70" s="485">
        <v>35</v>
      </c>
      <c r="B70" s="486" t="s">
        <v>626</v>
      </c>
      <c r="C70" s="486" t="s">
        <v>629</v>
      </c>
      <c r="D70" s="571" t="s">
        <v>936</v>
      </c>
      <c r="E70" s="572" t="s">
        <v>636</v>
      </c>
      <c r="F70" s="486" t="s">
        <v>627</v>
      </c>
      <c r="G70" s="486" t="s">
        <v>724</v>
      </c>
      <c r="H70" s="486" t="s">
        <v>271</v>
      </c>
      <c r="I70" s="486" t="s">
        <v>725</v>
      </c>
      <c r="J70" s="486" t="s">
        <v>726</v>
      </c>
      <c r="K70" s="486" t="s">
        <v>727</v>
      </c>
      <c r="L70" s="487">
        <v>0</v>
      </c>
      <c r="M70" s="487">
        <v>0</v>
      </c>
      <c r="N70" s="486">
        <v>1</v>
      </c>
      <c r="O70" s="573">
        <v>1</v>
      </c>
      <c r="P70" s="487">
        <v>0</v>
      </c>
      <c r="Q70" s="512"/>
      <c r="R70" s="486">
        <v>1</v>
      </c>
      <c r="S70" s="512">
        <v>1</v>
      </c>
      <c r="T70" s="573">
        <v>1</v>
      </c>
      <c r="U70" s="529">
        <v>1</v>
      </c>
    </row>
    <row r="71" spans="1:21" ht="14.45" customHeight="1" x14ac:dyDescent="0.2">
      <c r="A71" s="485">
        <v>35</v>
      </c>
      <c r="B71" s="486" t="s">
        <v>626</v>
      </c>
      <c r="C71" s="486" t="s">
        <v>629</v>
      </c>
      <c r="D71" s="571" t="s">
        <v>936</v>
      </c>
      <c r="E71" s="572" t="s">
        <v>636</v>
      </c>
      <c r="F71" s="486" t="s">
        <v>627</v>
      </c>
      <c r="G71" s="486" t="s">
        <v>815</v>
      </c>
      <c r="H71" s="486" t="s">
        <v>271</v>
      </c>
      <c r="I71" s="486" t="s">
        <v>816</v>
      </c>
      <c r="J71" s="486" t="s">
        <v>817</v>
      </c>
      <c r="K71" s="486" t="s">
        <v>818</v>
      </c>
      <c r="L71" s="487">
        <v>38.47</v>
      </c>
      <c r="M71" s="487">
        <v>38.47</v>
      </c>
      <c r="N71" s="486">
        <v>1</v>
      </c>
      <c r="O71" s="573">
        <v>1</v>
      </c>
      <c r="P71" s="487">
        <v>38.47</v>
      </c>
      <c r="Q71" s="512">
        <v>1</v>
      </c>
      <c r="R71" s="486">
        <v>1</v>
      </c>
      <c r="S71" s="512">
        <v>1</v>
      </c>
      <c r="T71" s="573">
        <v>1</v>
      </c>
      <c r="U71" s="529">
        <v>1</v>
      </c>
    </row>
    <row r="72" spans="1:21" ht="14.45" customHeight="1" x14ac:dyDescent="0.2">
      <c r="A72" s="485">
        <v>35</v>
      </c>
      <c r="B72" s="486" t="s">
        <v>626</v>
      </c>
      <c r="C72" s="486" t="s">
        <v>629</v>
      </c>
      <c r="D72" s="571" t="s">
        <v>936</v>
      </c>
      <c r="E72" s="572" t="s">
        <v>636</v>
      </c>
      <c r="F72" s="486" t="s">
        <v>627</v>
      </c>
      <c r="G72" s="486" t="s">
        <v>669</v>
      </c>
      <c r="H72" s="486" t="s">
        <v>566</v>
      </c>
      <c r="I72" s="486" t="s">
        <v>819</v>
      </c>
      <c r="J72" s="486" t="s">
        <v>671</v>
      </c>
      <c r="K72" s="486" t="s">
        <v>820</v>
      </c>
      <c r="L72" s="487">
        <v>386.73</v>
      </c>
      <c r="M72" s="487">
        <v>386.73</v>
      </c>
      <c r="N72" s="486">
        <v>1</v>
      </c>
      <c r="O72" s="573">
        <v>1</v>
      </c>
      <c r="P72" s="487"/>
      <c r="Q72" s="512">
        <v>0</v>
      </c>
      <c r="R72" s="486"/>
      <c r="S72" s="512">
        <v>0</v>
      </c>
      <c r="T72" s="573"/>
      <c r="U72" s="529">
        <v>0</v>
      </c>
    </row>
    <row r="73" spans="1:21" ht="14.45" customHeight="1" x14ac:dyDescent="0.2">
      <c r="A73" s="485">
        <v>35</v>
      </c>
      <c r="B73" s="486" t="s">
        <v>626</v>
      </c>
      <c r="C73" s="486" t="s">
        <v>629</v>
      </c>
      <c r="D73" s="571" t="s">
        <v>936</v>
      </c>
      <c r="E73" s="572" t="s">
        <v>636</v>
      </c>
      <c r="F73" s="486" t="s">
        <v>627</v>
      </c>
      <c r="G73" s="486" t="s">
        <v>673</v>
      </c>
      <c r="H73" s="486" t="s">
        <v>271</v>
      </c>
      <c r="I73" s="486" t="s">
        <v>674</v>
      </c>
      <c r="J73" s="486" t="s">
        <v>675</v>
      </c>
      <c r="K73" s="486" t="s">
        <v>676</v>
      </c>
      <c r="L73" s="487">
        <v>42.14</v>
      </c>
      <c r="M73" s="487">
        <v>126.42</v>
      </c>
      <c r="N73" s="486">
        <v>3</v>
      </c>
      <c r="O73" s="573">
        <v>2</v>
      </c>
      <c r="P73" s="487">
        <v>126.42</v>
      </c>
      <c r="Q73" s="512">
        <v>1</v>
      </c>
      <c r="R73" s="486">
        <v>3</v>
      </c>
      <c r="S73" s="512">
        <v>1</v>
      </c>
      <c r="T73" s="573">
        <v>2</v>
      </c>
      <c r="U73" s="529">
        <v>1</v>
      </c>
    </row>
    <row r="74" spans="1:21" ht="14.45" customHeight="1" x14ac:dyDescent="0.2">
      <c r="A74" s="485">
        <v>35</v>
      </c>
      <c r="B74" s="486" t="s">
        <v>626</v>
      </c>
      <c r="C74" s="486" t="s">
        <v>629</v>
      </c>
      <c r="D74" s="571" t="s">
        <v>936</v>
      </c>
      <c r="E74" s="572" t="s">
        <v>636</v>
      </c>
      <c r="F74" s="486" t="s">
        <v>627</v>
      </c>
      <c r="G74" s="486" t="s">
        <v>728</v>
      </c>
      <c r="H74" s="486" t="s">
        <v>271</v>
      </c>
      <c r="I74" s="486" t="s">
        <v>821</v>
      </c>
      <c r="J74" s="486" t="s">
        <v>730</v>
      </c>
      <c r="K74" s="486" t="s">
        <v>822</v>
      </c>
      <c r="L74" s="487">
        <v>38.5</v>
      </c>
      <c r="M74" s="487">
        <v>77</v>
      </c>
      <c r="N74" s="486">
        <v>2</v>
      </c>
      <c r="O74" s="573">
        <v>1</v>
      </c>
      <c r="P74" s="487">
        <v>77</v>
      </c>
      <c r="Q74" s="512">
        <v>1</v>
      </c>
      <c r="R74" s="486">
        <v>2</v>
      </c>
      <c r="S74" s="512">
        <v>1</v>
      </c>
      <c r="T74" s="573">
        <v>1</v>
      </c>
      <c r="U74" s="529">
        <v>1</v>
      </c>
    </row>
    <row r="75" spans="1:21" ht="14.45" customHeight="1" x14ac:dyDescent="0.2">
      <c r="A75" s="485">
        <v>35</v>
      </c>
      <c r="B75" s="486" t="s">
        <v>626</v>
      </c>
      <c r="C75" s="486" t="s">
        <v>629</v>
      </c>
      <c r="D75" s="571" t="s">
        <v>936</v>
      </c>
      <c r="E75" s="572" t="s">
        <v>636</v>
      </c>
      <c r="F75" s="486" t="s">
        <v>627</v>
      </c>
      <c r="G75" s="486" t="s">
        <v>685</v>
      </c>
      <c r="H75" s="486" t="s">
        <v>271</v>
      </c>
      <c r="I75" s="486" t="s">
        <v>686</v>
      </c>
      <c r="J75" s="486" t="s">
        <v>687</v>
      </c>
      <c r="K75" s="486" t="s">
        <v>688</v>
      </c>
      <c r="L75" s="487">
        <v>61.97</v>
      </c>
      <c r="M75" s="487">
        <v>61.97</v>
      </c>
      <c r="N75" s="486">
        <v>1</v>
      </c>
      <c r="O75" s="573">
        <v>1</v>
      </c>
      <c r="P75" s="487">
        <v>61.97</v>
      </c>
      <c r="Q75" s="512">
        <v>1</v>
      </c>
      <c r="R75" s="486">
        <v>1</v>
      </c>
      <c r="S75" s="512">
        <v>1</v>
      </c>
      <c r="T75" s="573">
        <v>1</v>
      </c>
      <c r="U75" s="529">
        <v>1</v>
      </c>
    </row>
    <row r="76" spans="1:21" ht="14.45" customHeight="1" x14ac:dyDescent="0.2">
      <c r="A76" s="485">
        <v>35</v>
      </c>
      <c r="B76" s="486" t="s">
        <v>626</v>
      </c>
      <c r="C76" s="486" t="s">
        <v>629</v>
      </c>
      <c r="D76" s="571" t="s">
        <v>936</v>
      </c>
      <c r="E76" s="572" t="s">
        <v>636</v>
      </c>
      <c r="F76" s="486" t="s">
        <v>627</v>
      </c>
      <c r="G76" s="486" t="s">
        <v>823</v>
      </c>
      <c r="H76" s="486" t="s">
        <v>271</v>
      </c>
      <c r="I76" s="486" t="s">
        <v>824</v>
      </c>
      <c r="J76" s="486" t="s">
        <v>825</v>
      </c>
      <c r="K76" s="486" t="s">
        <v>826</v>
      </c>
      <c r="L76" s="487">
        <v>73.09</v>
      </c>
      <c r="M76" s="487">
        <v>73.09</v>
      </c>
      <c r="N76" s="486">
        <v>1</v>
      </c>
      <c r="O76" s="573">
        <v>1</v>
      </c>
      <c r="P76" s="487">
        <v>73.09</v>
      </c>
      <c r="Q76" s="512">
        <v>1</v>
      </c>
      <c r="R76" s="486">
        <v>1</v>
      </c>
      <c r="S76" s="512">
        <v>1</v>
      </c>
      <c r="T76" s="573">
        <v>1</v>
      </c>
      <c r="U76" s="529">
        <v>1</v>
      </c>
    </row>
    <row r="77" spans="1:21" ht="14.45" customHeight="1" x14ac:dyDescent="0.2">
      <c r="A77" s="485">
        <v>35</v>
      </c>
      <c r="B77" s="486" t="s">
        <v>626</v>
      </c>
      <c r="C77" s="486" t="s">
        <v>629</v>
      </c>
      <c r="D77" s="571" t="s">
        <v>936</v>
      </c>
      <c r="E77" s="572" t="s">
        <v>636</v>
      </c>
      <c r="F77" s="486" t="s">
        <v>627</v>
      </c>
      <c r="G77" s="486" t="s">
        <v>693</v>
      </c>
      <c r="H77" s="486" t="s">
        <v>271</v>
      </c>
      <c r="I77" s="486" t="s">
        <v>827</v>
      </c>
      <c r="J77" s="486" t="s">
        <v>828</v>
      </c>
      <c r="K77" s="486" t="s">
        <v>829</v>
      </c>
      <c r="L77" s="487">
        <v>0</v>
      </c>
      <c r="M77" s="487">
        <v>0</v>
      </c>
      <c r="N77" s="486">
        <v>1</v>
      </c>
      <c r="O77" s="573">
        <v>1</v>
      </c>
      <c r="P77" s="487">
        <v>0</v>
      </c>
      <c r="Q77" s="512"/>
      <c r="R77" s="486">
        <v>1</v>
      </c>
      <c r="S77" s="512">
        <v>1</v>
      </c>
      <c r="T77" s="573">
        <v>1</v>
      </c>
      <c r="U77" s="529">
        <v>1</v>
      </c>
    </row>
    <row r="78" spans="1:21" ht="14.45" customHeight="1" x14ac:dyDescent="0.2">
      <c r="A78" s="485">
        <v>35</v>
      </c>
      <c r="B78" s="486" t="s">
        <v>626</v>
      </c>
      <c r="C78" s="486" t="s">
        <v>629</v>
      </c>
      <c r="D78" s="571" t="s">
        <v>936</v>
      </c>
      <c r="E78" s="572" t="s">
        <v>636</v>
      </c>
      <c r="F78" s="486" t="s">
        <v>627</v>
      </c>
      <c r="G78" s="486" t="s">
        <v>830</v>
      </c>
      <c r="H78" s="486" t="s">
        <v>271</v>
      </c>
      <c r="I78" s="486" t="s">
        <v>831</v>
      </c>
      <c r="J78" s="486" t="s">
        <v>832</v>
      </c>
      <c r="K78" s="486" t="s">
        <v>833</v>
      </c>
      <c r="L78" s="487">
        <v>0</v>
      </c>
      <c r="M78" s="487">
        <v>0</v>
      </c>
      <c r="N78" s="486">
        <v>1</v>
      </c>
      <c r="O78" s="573">
        <v>0.5</v>
      </c>
      <c r="P78" s="487">
        <v>0</v>
      </c>
      <c r="Q78" s="512"/>
      <c r="R78" s="486">
        <v>1</v>
      </c>
      <c r="S78" s="512">
        <v>1</v>
      </c>
      <c r="T78" s="573">
        <v>0.5</v>
      </c>
      <c r="U78" s="529">
        <v>1</v>
      </c>
    </row>
    <row r="79" spans="1:21" ht="14.45" customHeight="1" x14ac:dyDescent="0.2">
      <c r="A79" s="485">
        <v>35</v>
      </c>
      <c r="B79" s="486" t="s">
        <v>626</v>
      </c>
      <c r="C79" s="486" t="s">
        <v>629</v>
      </c>
      <c r="D79" s="571" t="s">
        <v>936</v>
      </c>
      <c r="E79" s="572" t="s">
        <v>636</v>
      </c>
      <c r="F79" s="486" t="s">
        <v>627</v>
      </c>
      <c r="G79" s="486" t="s">
        <v>834</v>
      </c>
      <c r="H79" s="486" t="s">
        <v>271</v>
      </c>
      <c r="I79" s="486" t="s">
        <v>835</v>
      </c>
      <c r="J79" s="486" t="s">
        <v>836</v>
      </c>
      <c r="K79" s="486" t="s">
        <v>837</v>
      </c>
      <c r="L79" s="487">
        <v>0</v>
      </c>
      <c r="M79" s="487">
        <v>0</v>
      </c>
      <c r="N79" s="486">
        <v>1</v>
      </c>
      <c r="O79" s="573">
        <v>1</v>
      </c>
      <c r="P79" s="487"/>
      <c r="Q79" s="512"/>
      <c r="R79" s="486"/>
      <c r="S79" s="512">
        <v>0</v>
      </c>
      <c r="T79" s="573"/>
      <c r="U79" s="529">
        <v>0</v>
      </c>
    </row>
    <row r="80" spans="1:21" ht="14.45" customHeight="1" x14ac:dyDescent="0.2">
      <c r="A80" s="485">
        <v>35</v>
      </c>
      <c r="B80" s="486" t="s">
        <v>626</v>
      </c>
      <c r="C80" s="486" t="s">
        <v>629</v>
      </c>
      <c r="D80" s="571" t="s">
        <v>936</v>
      </c>
      <c r="E80" s="572" t="s">
        <v>636</v>
      </c>
      <c r="F80" s="486" t="s">
        <v>627</v>
      </c>
      <c r="G80" s="486" t="s">
        <v>838</v>
      </c>
      <c r="H80" s="486" t="s">
        <v>271</v>
      </c>
      <c r="I80" s="486" t="s">
        <v>839</v>
      </c>
      <c r="J80" s="486" t="s">
        <v>840</v>
      </c>
      <c r="K80" s="486" t="s">
        <v>841</v>
      </c>
      <c r="L80" s="487">
        <v>248.55</v>
      </c>
      <c r="M80" s="487">
        <v>248.55</v>
      </c>
      <c r="N80" s="486">
        <v>1</v>
      </c>
      <c r="O80" s="573">
        <v>1</v>
      </c>
      <c r="P80" s="487">
        <v>248.55</v>
      </c>
      <c r="Q80" s="512">
        <v>1</v>
      </c>
      <c r="R80" s="486">
        <v>1</v>
      </c>
      <c r="S80" s="512">
        <v>1</v>
      </c>
      <c r="T80" s="573">
        <v>1</v>
      </c>
      <c r="U80" s="529">
        <v>1</v>
      </c>
    </row>
    <row r="81" spans="1:21" ht="14.45" customHeight="1" x14ac:dyDescent="0.2">
      <c r="A81" s="485">
        <v>35</v>
      </c>
      <c r="B81" s="486" t="s">
        <v>626</v>
      </c>
      <c r="C81" s="486" t="s">
        <v>629</v>
      </c>
      <c r="D81" s="571" t="s">
        <v>936</v>
      </c>
      <c r="E81" s="572" t="s">
        <v>636</v>
      </c>
      <c r="F81" s="486" t="s">
        <v>627</v>
      </c>
      <c r="G81" s="486" t="s">
        <v>842</v>
      </c>
      <c r="H81" s="486" t="s">
        <v>271</v>
      </c>
      <c r="I81" s="486" t="s">
        <v>843</v>
      </c>
      <c r="J81" s="486" t="s">
        <v>844</v>
      </c>
      <c r="K81" s="486" t="s">
        <v>845</v>
      </c>
      <c r="L81" s="487">
        <v>0</v>
      </c>
      <c r="M81" s="487">
        <v>0</v>
      </c>
      <c r="N81" s="486">
        <v>3</v>
      </c>
      <c r="O81" s="573">
        <v>2</v>
      </c>
      <c r="P81" s="487">
        <v>0</v>
      </c>
      <c r="Q81" s="512"/>
      <c r="R81" s="486">
        <v>2</v>
      </c>
      <c r="S81" s="512">
        <v>0.66666666666666663</v>
      </c>
      <c r="T81" s="573">
        <v>1</v>
      </c>
      <c r="U81" s="529">
        <v>0.5</v>
      </c>
    </row>
    <row r="82" spans="1:21" ht="14.45" customHeight="1" x14ac:dyDescent="0.2">
      <c r="A82" s="485">
        <v>35</v>
      </c>
      <c r="B82" s="486" t="s">
        <v>626</v>
      </c>
      <c r="C82" s="486" t="s">
        <v>629</v>
      </c>
      <c r="D82" s="571" t="s">
        <v>936</v>
      </c>
      <c r="E82" s="572" t="s">
        <v>636</v>
      </c>
      <c r="F82" s="486" t="s">
        <v>627</v>
      </c>
      <c r="G82" s="486" t="s">
        <v>697</v>
      </c>
      <c r="H82" s="486" t="s">
        <v>271</v>
      </c>
      <c r="I82" s="486" t="s">
        <v>846</v>
      </c>
      <c r="J82" s="486" t="s">
        <v>699</v>
      </c>
      <c r="K82" s="486" t="s">
        <v>847</v>
      </c>
      <c r="L82" s="487">
        <v>35.25</v>
      </c>
      <c r="M82" s="487">
        <v>105.75</v>
      </c>
      <c r="N82" s="486">
        <v>3</v>
      </c>
      <c r="O82" s="573">
        <v>2.5</v>
      </c>
      <c r="P82" s="487">
        <v>70.5</v>
      </c>
      <c r="Q82" s="512">
        <v>0.66666666666666663</v>
      </c>
      <c r="R82" s="486">
        <v>2</v>
      </c>
      <c r="S82" s="512">
        <v>0.66666666666666663</v>
      </c>
      <c r="T82" s="573">
        <v>1.5</v>
      </c>
      <c r="U82" s="529">
        <v>0.6</v>
      </c>
    </row>
    <row r="83" spans="1:21" ht="14.45" customHeight="1" x14ac:dyDescent="0.2">
      <c r="A83" s="485">
        <v>35</v>
      </c>
      <c r="B83" s="486" t="s">
        <v>626</v>
      </c>
      <c r="C83" s="486" t="s">
        <v>629</v>
      </c>
      <c r="D83" s="571" t="s">
        <v>936</v>
      </c>
      <c r="E83" s="572" t="s">
        <v>636</v>
      </c>
      <c r="F83" s="486" t="s">
        <v>627</v>
      </c>
      <c r="G83" s="486" t="s">
        <v>697</v>
      </c>
      <c r="H83" s="486" t="s">
        <v>271</v>
      </c>
      <c r="I83" s="486" t="s">
        <v>848</v>
      </c>
      <c r="J83" s="486" t="s">
        <v>849</v>
      </c>
      <c r="K83" s="486" t="s">
        <v>850</v>
      </c>
      <c r="L83" s="487">
        <v>35.25</v>
      </c>
      <c r="M83" s="487">
        <v>70.5</v>
      </c>
      <c r="N83" s="486">
        <v>2</v>
      </c>
      <c r="O83" s="573">
        <v>2</v>
      </c>
      <c r="P83" s="487">
        <v>70.5</v>
      </c>
      <c r="Q83" s="512">
        <v>1</v>
      </c>
      <c r="R83" s="486">
        <v>2</v>
      </c>
      <c r="S83" s="512">
        <v>1</v>
      </c>
      <c r="T83" s="573">
        <v>2</v>
      </c>
      <c r="U83" s="529">
        <v>1</v>
      </c>
    </row>
    <row r="84" spans="1:21" ht="14.45" customHeight="1" x14ac:dyDescent="0.2">
      <c r="A84" s="485">
        <v>35</v>
      </c>
      <c r="B84" s="486" t="s">
        <v>626</v>
      </c>
      <c r="C84" s="486" t="s">
        <v>629</v>
      </c>
      <c r="D84" s="571" t="s">
        <v>936</v>
      </c>
      <c r="E84" s="572" t="s">
        <v>636</v>
      </c>
      <c r="F84" s="486" t="s">
        <v>627</v>
      </c>
      <c r="G84" s="486" t="s">
        <v>851</v>
      </c>
      <c r="H84" s="486" t="s">
        <v>271</v>
      </c>
      <c r="I84" s="486" t="s">
        <v>852</v>
      </c>
      <c r="J84" s="486" t="s">
        <v>853</v>
      </c>
      <c r="K84" s="486" t="s">
        <v>854</v>
      </c>
      <c r="L84" s="487">
        <v>75.739999999999995</v>
      </c>
      <c r="M84" s="487">
        <v>75.739999999999995</v>
      </c>
      <c r="N84" s="486">
        <v>1</v>
      </c>
      <c r="O84" s="573">
        <v>1</v>
      </c>
      <c r="P84" s="487">
        <v>75.739999999999995</v>
      </c>
      <c r="Q84" s="512">
        <v>1</v>
      </c>
      <c r="R84" s="486">
        <v>1</v>
      </c>
      <c r="S84" s="512">
        <v>1</v>
      </c>
      <c r="T84" s="573">
        <v>1</v>
      </c>
      <c r="U84" s="529">
        <v>1</v>
      </c>
    </row>
    <row r="85" spans="1:21" ht="14.45" customHeight="1" x14ac:dyDescent="0.2">
      <c r="A85" s="485">
        <v>35</v>
      </c>
      <c r="B85" s="486" t="s">
        <v>626</v>
      </c>
      <c r="C85" s="486" t="s">
        <v>629</v>
      </c>
      <c r="D85" s="571" t="s">
        <v>936</v>
      </c>
      <c r="E85" s="572" t="s">
        <v>636</v>
      </c>
      <c r="F85" s="486" t="s">
        <v>627</v>
      </c>
      <c r="G85" s="486" t="s">
        <v>855</v>
      </c>
      <c r="H85" s="486" t="s">
        <v>271</v>
      </c>
      <c r="I85" s="486" t="s">
        <v>856</v>
      </c>
      <c r="J85" s="486" t="s">
        <v>857</v>
      </c>
      <c r="K85" s="486" t="s">
        <v>858</v>
      </c>
      <c r="L85" s="487">
        <v>84.45</v>
      </c>
      <c r="M85" s="487">
        <v>337.8</v>
      </c>
      <c r="N85" s="486">
        <v>4</v>
      </c>
      <c r="O85" s="573">
        <v>3.5</v>
      </c>
      <c r="P85" s="487">
        <v>337.8</v>
      </c>
      <c r="Q85" s="512">
        <v>1</v>
      </c>
      <c r="R85" s="486">
        <v>4</v>
      </c>
      <c r="S85" s="512">
        <v>1</v>
      </c>
      <c r="T85" s="573">
        <v>3.5</v>
      </c>
      <c r="U85" s="529">
        <v>1</v>
      </c>
    </row>
    <row r="86" spans="1:21" ht="14.45" customHeight="1" x14ac:dyDescent="0.2">
      <c r="A86" s="485">
        <v>35</v>
      </c>
      <c r="B86" s="486" t="s">
        <v>626</v>
      </c>
      <c r="C86" s="486" t="s">
        <v>629</v>
      </c>
      <c r="D86" s="571" t="s">
        <v>936</v>
      </c>
      <c r="E86" s="572" t="s">
        <v>636</v>
      </c>
      <c r="F86" s="486" t="s">
        <v>627</v>
      </c>
      <c r="G86" s="486" t="s">
        <v>766</v>
      </c>
      <c r="H86" s="486" t="s">
        <v>271</v>
      </c>
      <c r="I86" s="486" t="s">
        <v>770</v>
      </c>
      <c r="J86" s="486" t="s">
        <v>771</v>
      </c>
      <c r="K86" s="486" t="s">
        <v>772</v>
      </c>
      <c r="L86" s="487">
        <v>185.26</v>
      </c>
      <c r="M86" s="487">
        <v>185.26</v>
      </c>
      <c r="N86" s="486">
        <v>1</v>
      </c>
      <c r="O86" s="573">
        <v>1</v>
      </c>
      <c r="P86" s="487">
        <v>185.26</v>
      </c>
      <c r="Q86" s="512">
        <v>1</v>
      </c>
      <c r="R86" s="486">
        <v>1</v>
      </c>
      <c r="S86" s="512">
        <v>1</v>
      </c>
      <c r="T86" s="573">
        <v>1</v>
      </c>
      <c r="U86" s="529">
        <v>1</v>
      </c>
    </row>
    <row r="87" spans="1:21" ht="14.45" customHeight="1" x14ac:dyDescent="0.2">
      <c r="A87" s="485">
        <v>35</v>
      </c>
      <c r="B87" s="486" t="s">
        <v>626</v>
      </c>
      <c r="C87" s="486" t="s">
        <v>629</v>
      </c>
      <c r="D87" s="571" t="s">
        <v>936</v>
      </c>
      <c r="E87" s="572" t="s">
        <v>636</v>
      </c>
      <c r="F87" s="486" t="s">
        <v>627</v>
      </c>
      <c r="G87" s="486" t="s">
        <v>766</v>
      </c>
      <c r="H87" s="486" t="s">
        <v>271</v>
      </c>
      <c r="I87" s="486" t="s">
        <v>770</v>
      </c>
      <c r="J87" s="486" t="s">
        <v>771</v>
      </c>
      <c r="K87" s="486" t="s">
        <v>772</v>
      </c>
      <c r="L87" s="487">
        <v>87.98</v>
      </c>
      <c r="M87" s="487">
        <v>87.98</v>
      </c>
      <c r="N87" s="486">
        <v>1</v>
      </c>
      <c r="O87" s="573">
        <v>0.5</v>
      </c>
      <c r="P87" s="487"/>
      <c r="Q87" s="512">
        <v>0</v>
      </c>
      <c r="R87" s="486"/>
      <c r="S87" s="512">
        <v>0</v>
      </c>
      <c r="T87" s="573"/>
      <c r="U87" s="529">
        <v>0</v>
      </c>
    </row>
    <row r="88" spans="1:21" ht="14.45" customHeight="1" x14ac:dyDescent="0.2">
      <c r="A88" s="485">
        <v>35</v>
      </c>
      <c r="B88" s="486" t="s">
        <v>626</v>
      </c>
      <c r="C88" s="486" t="s">
        <v>629</v>
      </c>
      <c r="D88" s="571" t="s">
        <v>936</v>
      </c>
      <c r="E88" s="572" t="s">
        <v>636</v>
      </c>
      <c r="F88" s="486" t="s">
        <v>627</v>
      </c>
      <c r="G88" s="486" t="s">
        <v>766</v>
      </c>
      <c r="H88" s="486" t="s">
        <v>271</v>
      </c>
      <c r="I88" s="486" t="s">
        <v>859</v>
      </c>
      <c r="J88" s="486" t="s">
        <v>771</v>
      </c>
      <c r="K88" s="486" t="s">
        <v>772</v>
      </c>
      <c r="L88" s="487">
        <v>87.98</v>
      </c>
      <c r="M88" s="487">
        <v>175.96</v>
      </c>
      <c r="N88" s="486">
        <v>2</v>
      </c>
      <c r="O88" s="573">
        <v>1.5</v>
      </c>
      <c r="P88" s="487">
        <v>87.98</v>
      </c>
      <c r="Q88" s="512">
        <v>0.5</v>
      </c>
      <c r="R88" s="486">
        <v>1</v>
      </c>
      <c r="S88" s="512">
        <v>0.5</v>
      </c>
      <c r="T88" s="573">
        <v>1</v>
      </c>
      <c r="U88" s="529">
        <v>0.66666666666666663</v>
      </c>
    </row>
    <row r="89" spans="1:21" ht="14.45" customHeight="1" x14ac:dyDescent="0.2">
      <c r="A89" s="485">
        <v>35</v>
      </c>
      <c r="B89" s="486" t="s">
        <v>626</v>
      </c>
      <c r="C89" s="486" t="s">
        <v>629</v>
      </c>
      <c r="D89" s="571" t="s">
        <v>936</v>
      </c>
      <c r="E89" s="572" t="s">
        <v>636</v>
      </c>
      <c r="F89" s="486" t="s">
        <v>627</v>
      </c>
      <c r="G89" s="486" t="s">
        <v>766</v>
      </c>
      <c r="H89" s="486" t="s">
        <v>271</v>
      </c>
      <c r="I89" s="486" t="s">
        <v>860</v>
      </c>
      <c r="J89" s="486" t="s">
        <v>771</v>
      </c>
      <c r="K89" s="486" t="s">
        <v>861</v>
      </c>
      <c r="L89" s="487">
        <v>93.71</v>
      </c>
      <c r="M89" s="487">
        <v>93.71</v>
      </c>
      <c r="N89" s="486">
        <v>1</v>
      </c>
      <c r="O89" s="573">
        <v>1</v>
      </c>
      <c r="P89" s="487">
        <v>93.71</v>
      </c>
      <c r="Q89" s="512">
        <v>1</v>
      </c>
      <c r="R89" s="486">
        <v>1</v>
      </c>
      <c r="S89" s="512">
        <v>1</v>
      </c>
      <c r="T89" s="573">
        <v>1</v>
      </c>
      <c r="U89" s="529">
        <v>1</v>
      </c>
    </row>
    <row r="90" spans="1:21" ht="14.45" customHeight="1" x14ac:dyDescent="0.2">
      <c r="A90" s="485">
        <v>35</v>
      </c>
      <c r="B90" s="486" t="s">
        <v>626</v>
      </c>
      <c r="C90" s="486" t="s">
        <v>629</v>
      </c>
      <c r="D90" s="571" t="s">
        <v>936</v>
      </c>
      <c r="E90" s="572" t="s">
        <v>636</v>
      </c>
      <c r="F90" s="486" t="s">
        <v>627</v>
      </c>
      <c r="G90" s="486" t="s">
        <v>862</v>
      </c>
      <c r="H90" s="486" t="s">
        <v>566</v>
      </c>
      <c r="I90" s="486" t="s">
        <v>863</v>
      </c>
      <c r="J90" s="486" t="s">
        <v>864</v>
      </c>
      <c r="K90" s="486" t="s">
        <v>865</v>
      </c>
      <c r="L90" s="487">
        <v>48.89</v>
      </c>
      <c r="M90" s="487">
        <v>97.78</v>
      </c>
      <c r="N90" s="486">
        <v>2</v>
      </c>
      <c r="O90" s="573">
        <v>2</v>
      </c>
      <c r="P90" s="487">
        <v>97.78</v>
      </c>
      <c r="Q90" s="512">
        <v>1</v>
      </c>
      <c r="R90" s="486">
        <v>2</v>
      </c>
      <c r="S90" s="512">
        <v>1</v>
      </c>
      <c r="T90" s="573">
        <v>2</v>
      </c>
      <c r="U90" s="529">
        <v>1</v>
      </c>
    </row>
    <row r="91" spans="1:21" ht="14.45" customHeight="1" x14ac:dyDescent="0.2">
      <c r="A91" s="485">
        <v>35</v>
      </c>
      <c r="B91" s="486" t="s">
        <v>626</v>
      </c>
      <c r="C91" s="486" t="s">
        <v>629</v>
      </c>
      <c r="D91" s="571" t="s">
        <v>936</v>
      </c>
      <c r="E91" s="572" t="s">
        <v>636</v>
      </c>
      <c r="F91" s="486" t="s">
        <v>627</v>
      </c>
      <c r="G91" s="486" t="s">
        <v>862</v>
      </c>
      <c r="H91" s="486" t="s">
        <v>566</v>
      </c>
      <c r="I91" s="486" t="s">
        <v>866</v>
      </c>
      <c r="J91" s="486" t="s">
        <v>864</v>
      </c>
      <c r="K91" s="486" t="s">
        <v>867</v>
      </c>
      <c r="L91" s="487">
        <v>28.81</v>
      </c>
      <c r="M91" s="487">
        <v>57.62</v>
      </c>
      <c r="N91" s="486">
        <v>2</v>
      </c>
      <c r="O91" s="573">
        <v>2</v>
      </c>
      <c r="P91" s="487">
        <v>57.62</v>
      </c>
      <c r="Q91" s="512">
        <v>1</v>
      </c>
      <c r="R91" s="486">
        <v>2</v>
      </c>
      <c r="S91" s="512">
        <v>1</v>
      </c>
      <c r="T91" s="573">
        <v>2</v>
      </c>
      <c r="U91" s="529">
        <v>1</v>
      </c>
    </row>
    <row r="92" spans="1:21" ht="14.45" customHeight="1" x14ac:dyDescent="0.2">
      <c r="A92" s="485">
        <v>35</v>
      </c>
      <c r="B92" s="486" t="s">
        <v>626</v>
      </c>
      <c r="C92" s="486" t="s">
        <v>629</v>
      </c>
      <c r="D92" s="571" t="s">
        <v>936</v>
      </c>
      <c r="E92" s="572" t="s">
        <v>636</v>
      </c>
      <c r="F92" s="486" t="s">
        <v>627</v>
      </c>
      <c r="G92" s="486" t="s">
        <v>862</v>
      </c>
      <c r="H92" s="486" t="s">
        <v>566</v>
      </c>
      <c r="I92" s="486" t="s">
        <v>866</v>
      </c>
      <c r="J92" s="486" t="s">
        <v>864</v>
      </c>
      <c r="K92" s="486" t="s">
        <v>867</v>
      </c>
      <c r="L92" s="487">
        <v>13.68</v>
      </c>
      <c r="M92" s="487">
        <v>27.36</v>
      </c>
      <c r="N92" s="486">
        <v>2</v>
      </c>
      <c r="O92" s="573">
        <v>2</v>
      </c>
      <c r="P92" s="487">
        <v>27.36</v>
      </c>
      <c r="Q92" s="512">
        <v>1</v>
      </c>
      <c r="R92" s="486">
        <v>2</v>
      </c>
      <c r="S92" s="512">
        <v>1</v>
      </c>
      <c r="T92" s="573">
        <v>2</v>
      </c>
      <c r="U92" s="529">
        <v>1</v>
      </c>
    </row>
    <row r="93" spans="1:21" ht="14.45" customHeight="1" x14ac:dyDescent="0.2">
      <c r="A93" s="485">
        <v>35</v>
      </c>
      <c r="B93" s="486" t="s">
        <v>626</v>
      </c>
      <c r="C93" s="486" t="s">
        <v>629</v>
      </c>
      <c r="D93" s="571" t="s">
        <v>936</v>
      </c>
      <c r="E93" s="572" t="s">
        <v>636</v>
      </c>
      <c r="F93" s="486" t="s">
        <v>627</v>
      </c>
      <c r="G93" s="486" t="s">
        <v>701</v>
      </c>
      <c r="H93" s="486" t="s">
        <v>271</v>
      </c>
      <c r="I93" s="486" t="s">
        <v>868</v>
      </c>
      <c r="J93" s="486" t="s">
        <v>703</v>
      </c>
      <c r="K93" s="486" t="s">
        <v>774</v>
      </c>
      <c r="L93" s="487">
        <v>144.6</v>
      </c>
      <c r="M93" s="487">
        <v>144.6</v>
      </c>
      <c r="N93" s="486">
        <v>1</v>
      </c>
      <c r="O93" s="573">
        <v>1</v>
      </c>
      <c r="P93" s="487"/>
      <c r="Q93" s="512">
        <v>0</v>
      </c>
      <c r="R93" s="486"/>
      <c r="S93" s="512">
        <v>0</v>
      </c>
      <c r="T93" s="573"/>
      <c r="U93" s="529">
        <v>0</v>
      </c>
    </row>
    <row r="94" spans="1:21" ht="14.45" customHeight="1" x14ac:dyDescent="0.2">
      <c r="A94" s="485">
        <v>35</v>
      </c>
      <c r="B94" s="486" t="s">
        <v>626</v>
      </c>
      <c r="C94" s="486" t="s">
        <v>629</v>
      </c>
      <c r="D94" s="571" t="s">
        <v>936</v>
      </c>
      <c r="E94" s="572" t="s">
        <v>636</v>
      </c>
      <c r="F94" s="486" t="s">
        <v>627</v>
      </c>
      <c r="G94" s="486" t="s">
        <v>869</v>
      </c>
      <c r="H94" s="486" t="s">
        <v>271</v>
      </c>
      <c r="I94" s="486" t="s">
        <v>870</v>
      </c>
      <c r="J94" s="486" t="s">
        <v>552</v>
      </c>
      <c r="K94" s="486" t="s">
        <v>871</v>
      </c>
      <c r="L94" s="487">
        <v>127.91</v>
      </c>
      <c r="M94" s="487">
        <v>255.82</v>
      </c>
      <c r="N94" s="486">
        <v>2</v>
      </c>
      <c r="O94" s="573">
        <v>2</v>
      </c>
      <c r="P94" s="487">
        <v>255.82</v>
      </c>
      <c r="Q94" s="512">
        <v>1</v>
      </c>
      <c r="R94" s="486">
        <v>2</v>
      </c>
      <c r="S94" s="512">
        <v>1</v>
      </c>
      <c r="T94" s="573">
        <v>2</v>
      </c>
      <c r="U94" s="529">
        <v>1</v>
      </c>
    </row>
    <row r="95" spans="1:21" ht="14.45" customHeight="1" x14ac:dyDescent="0.2">
      <c r="A95" s="485">
        <v>35</v>
      </c>
      <c r="B95" s="486" t="s">
        <v>626</v>
      </c>
      <c r="C95" s="486" t="s">
        <v>629</v>
      </c>
      <c r="D95" s="571" t="s">
        <v>936</v>
      </c>
      <c r="E95" s="572" t="s">
        <v>636</v>
      </c>
      <c r="F95" s="486" t="s">
        <v>627</v>
      </c>
      <c r="G95" s="486" t="s">
        <v>869</v>
      </c>
      <c r="H95" s="486" t="s">
        <v>271</v>
      </c>
      <c r="I95" s="486" t="s">
        <v>872</v>
      </c>
      <c r="J95" s="486" t="s">
        <v>873</v>
      </c>
      <c r="K95" s="486" t="s">
        <v>874</v>
      </c>
      <c r="L95" s="487">
        <v>107.37</v>
      </c>
      <c r="M95" s="487">
        <v>214.74</v>
      </c>
      <c r="N95" s="486">
        <v>2</v>
      </c>
      <c r="O95" s="573">
        <v>2</v>
      </c>
      <c r="P95" s="487">
        <v>214.74</v>
      </c>
      <c r="Q95" s="512">
        <v>1</v>
      </c>
      <c r="R95" s="486">
        <v>2</v>
      </c>
      <c r="S95" s="512">
        <v>1</v>
      </c>
      <c r="T95" s="573">
        <v>2</v>
      </c>
      <c r="U95" s="529">
        <v>1</v>
      </c>
    </row>
    <row r="96" spans="1:21" ht="14.45" customHeight="1" x14ac:dyDescent="0.2">
      <c r="A96" s="485">
        <v>35</v>
      </c>
      <c r="B96" s="486" t="s">
        <v>626</v>
      </c>
      <c r="C96" s="486" t="s">
        <v>629</v>
      </c>
      <c r="D96" s="571" t="s">
        <v>936</v>
      </c>
      <c r="E96" s="572" t="s">
        <v>636</v>
      </c>
      <c r="F96" s="486" t="s">
        <v>627</v>
      </c>
      <c r="G96" s="486" t="s">
        <v>875</v>
      </c>
      <c r="H96" s="486" t="s">
        <v>271</v>
      </c>
      <c r="I96" s="486" t="s">
        <v>876</v>
      </c>
      <c r="J96" s="486" t="s">
        <v>877</v>
      </c>
      <c r="K96" s="486" t="s">
        <v>878</v>
      </c>
      <c r="L96" s="487">
        <v>128.69999999999999</v>
      </c>
      <c r="M96" s="487">
        <v>128.69999999999999</v>
      </c>
      <c r="N96" s="486">
        <v>1</v>
      </c>
      <c r="O96" s="573">
        <v>1</v>
      </c>
      <c r="P96" s="487">
        <v>128.69999999999999</v>
      </c>
      <c r="Q96" s="512">
        <v>1</v>
      </c>
      <c r="R96" s="486">
        <v>1</v>
      </c>
      <c r="S96" s="512">
        <v>1</v>
      </c>
      <c r="T96" s="573">
        <v>1</v>
      </c>
      <c r="U96" s="529">
        <v>1</v>
      </c>
    </row>
    <row r="97" spans="1:21" ht="14.45" customHeight="1" x14ac:dyDescent="0.2">
      <c r="A97" s="485">
        <v>35</v>
      </c>
      <c r="B97" s="486" t="s">
        <v>626</v>
      </c>
      <c r="C97" s="486" t="s">
        <v>629</v>
      </c>
      <c r="D97" s="571" t="s">
        <v>936</v>
      </c>
      <c r="E97" s="572" t="s">
        <v>636</v>
      </c>
      <c r="F97" s="486" t="s">
        <v>627</v>
      </c>
      <c r="G97" s="486" t="s">
        <v>879</v>
      </c>
      <c r="H97" s="486" t="s">
        <v>271</v>
      </c>
      <c r="I97" s="486" t="s">
        <v>880</v>
      </c>
      <c r="J97" s="486" t="s">
        <v>881</v>
      </c>
      <c r="K97" s="486" t="s">
        <v>882</v>
      </c>
      <c r="L97" s="487">
        <v>60.39</v>
      </c>
      <c r="M97" s="487">
        <v>60.39</v>
      </c>
      <c r="N97" s="486">
        <v>1</v>
      </c>
      <c r="O97" s="573">
        <v>0.5</v>
      </c>
      <c r="P97" s="487">
        <v>60.39</v>
      </c>
      <c r="Q97" s="512">
        <v>1</v>
      </c>
      <c r="R97" s="486">
        <v>1</v>
      </c>
      <c r="S97" s="512">
        <v>1</v>
      </c>
      <c r="T97" s="573">
        <v>0.5</v>
      </c>
      <c r="U97" s="529">
        <v>1</v>
      </c>
    </row>
    <row r="98" spans="1:21" ht="14.45" customHeight="1" x14ac:dyDescent="0.2">
      <c r="A98" s="485">
        <v>35</v>
      </c>
      <c r="B98" s="486" t="s">
        <v>626</v>
      </c>
      <c r="C98" s="486" t="s">
        <v>629</v>
      </c>
      <c r="D98" s="571" t="s">
        <v>936</v>
      </c>
      <c r="E98" s="572" t="s">
        <v>636</v>
      </c>
      <c r="F98" s="486" t="s">
        <v>627</v>
      </c>
      <c r="G98" s="486" t="s">
        <v>879</v>
      </c>
      <c r="H98" s="486" t="s">
        <v>271</v>
      </c>
      <c r="I98" s="486" t="s">
        <v>883</v>
      </c>
      <c r="J98" s="486" t="s">
        <v>884</v>
      </c>
      <c r="K98" s="486" t="s">
        <v>885</v>
      </c>
      <c r="L98" s="487">
        <v>60.39</v>
      </c>
      <c r="M98" s="487">
        <v>181.17000000000002</v>
      </c>
      <c r="N98" s="486">
        <v>3</v>
      </c>
      <c r="O98" s="573">
        <v>3</v>
      </c>
      <c r="P98" s="487">
        <v>181.17000000000002</v>
      </c>
      <c r="Q98" s="512">
        <v>1</v>
      </c>
      <c r="R98" s="486">
        <v>3</v>
      </c>
      <c r="S98" s="512">
        <v>1</v>
      </c>
      <c r="T98" s="573">
        <v>3</v>
      </c>
      <c r="U98" s="529">
        <v>1</v>
      </c>
    </row>
    <row r="99" spans="1:21" ht="14.45" customHeight="1" x14ac:dyDescent="0.2">
      <c r="A99" s="485">
        <v>35</v>
      </c>
      <c r="B99" s="486" t="s">
        <v>626</v>
      </c>
      <c r="C99" s="486" t="s">
        <v>629</v>
      </c>
      <c r="D99" s="571" t="s">
        <v>936</v>
      </c>
      <c r="E99" s="572" t="s">
        <v>636</v>
      </c>
      <c r="F99" s="486" t="s">
        <v>627</v>
      </c>
      <c r="G99" s="486" t="s">
        <v>886</v>
      </c>
      <c r="H99" s="486" t="s">
        <v>271</v>
      </c>
      <c r="I99" s="486" t="s">
        <v>887</v>
      </c>
      <c r="J99" s="486" t="s">
        <v>888</v>
      </c>
      <c r="K99" s="486" t="s">
        <v>889</v>
      </c>
      <c r="L99" s="487">
        <v>96.8</v>
      </c>
      <c r="M99" s="487">
        <v>96.8</v>
      </c>
      <c r="N99" s="486">
        <v>1</v>
      </c>
      <c r="O99" s="573">
        <v>1</v>
      </c>
      <c r="P99" s="487"/>
      <c r="Q99" s="512">
        <v>0</v>
      </c>
      <c r="R99" s="486"/>
      <c r="S99" s="512">
        <v>0</v>
      </c>
      <c r="T99" s="573"/>
      <c r="U99" s="529">
        <v>0</v>
      </c>
    </row>
    <row r="100" spans="1:21" ht="14.45" customHeight="1" x14ac:dyDescent="0.2">
      <c r="A100" s="485">
        <v>35</v>
      </c>
      <c r="B100" s="486" t="s">
        <v>626</v>
      </c>
      <c r="C100" s="486" t="s">
        <v>629</v>
      </c>
      <c r="D100" s="571" t="s">
        <v>936</v>
      </c>
      <c r="E100" s="572" t="s">
        <v>636</v>
      </c>
      <c r="F100" s="486" t="s">
        <v>627</v>
      </c>
      <c r="G100" s="486" t="s">
        <v>890</v>
      </c>
      <c r="H100" s="486" t="s">
        <v>271</v>
      </c>
      <c r="I100" s="486" t="s">
        <v>891</v>
      </c>
      <c r="J100" s="486" t="s">
        <v>892</v>
      </c>
      <c r="K100" s="486" t="s">
        <v>893</v>
      </c>
      <c r="L100" s="487">
        <v>61.97</v>
      </c>
      <c r="M100" s="487">
        <v>61.97</v>
      </c>
      <c r="N100" s="486">
        <v>1</v>
      </c>
      <c r="O100" s="573">
        <v>1</v>
      </c>
      <c r="P100" s="487">
        <v>61.97</v>
      </c>
      <c r="Q100" s="512">
        <v>1</v>
      </c>
      <c r="R100" s="486">
        <v>1</v>
      </c>
      <c r="S100" s="512">
        <v>1</v>
      </c>
      <c r="T100" s="573">
        <v>1</v>
      </c>
      <c r="U100" s="529">
        <v>1</v>
      </c>
    </row>
    <row r="101" spans="1:21" ht="14.45" customHeight="1" x14ac:dyDescent="0.2">
      <c r="A101" s="485">
        <v>35</v>
      </c>
      <c r="B101" s="486" t="s">
        <v>626</v>
      </c>
      <c r="C101" s="486" t="s">
        <v>629</v>
      </c>
      <c r="D101" s="571" t="s">
        <v>936</v>
      </c>
      <c r="E101" s="572" t="s">
        <v>636</v>
      </c>
      <c r="F101" s="486" t="s">
        <v>627</v>
      </c>
      <c r="G101" s="486" t="s">
        <v>775</v>
      </c>
      <c r="H101" s="486" t="s">
        <v>271</v>
      </c>
      <c r="I101" s="486" t="s">
        <v>776</v>
      </c>
      <c r="J101" s="486" t="s">
        <v>777</v>
      </c>
      <c r="K101" s="486" t="s">
        <v>778</v>
      </c>
      <c r="L101" s="487">
        <v>77.13</v>
      </c>
      <c r="M101" s="487">
        <v>77.13</v>
      </c>
      <c r="N101" s="486">
        <v>1</v>
      </c>
      <c r="O101" s="573">
        <v>0.5</v>
      </c>
      <c r="P101" s="487">
        <v>77.13</v>
      </c>
      <c r="Q101" s="512">
        <v>1</v>
      </c>
      <c r="R101" s="486">
        <v>1</v>
      </c>
      <c r="S101" s="512">
        <v>1</v>
      </c>
      <c r="T101" s="573">
        <v>0.5</v>
      </c>
      <c r="U101" s="529">
        <v>1</v>
      </c>
    </row>
    <row r="102" spans="1:21" ht="14.45" customHeight="1" x14ac:dyDescent="0.2">
      <c r="A102" s="485">
        <v>35</v>
      </c>
      <c r="B102" s="486" t="s">
        <v>626</v>
      </c>
      <c r="C102" s="486" t="s">
        <v>629</v>
      </c>
      <c r="D102" s="571" t="s">
        <v>936</v>
      </c>
      <c r="E102" s="572" t="s">
        <v>636</v>
      </c>
      <c r="F102" s="486" t="s">
        <v>627</v>
      </c>
      <c r="G102" s="486" t="s">
        <v>894</v>
      </c>
      <c r="H102" s="486" t="s">
        <v>271</v>
      </c>
      <c r="I102" s="486" t="s">
        <v>895</v>
      </c>
      <c r="J102" s="486" t="s">
        <v>896</v>
      </c>
      <c r="K102" s="486" t="s">
        <v>897</v>
      </c>
      <c r="L102" s="487">
        <v>61.59</v>
      </c>
      <c r="M102" s="487">
        <v>184.77</v>
      </c>
      <c r="N102" s="486">
        <v>3</v>
      </c>
      <c r="O102" s="573">
        <v>2</v>
      </c>
      <c r="P102" s="487">
        <v>184.77</v>
      </c>
      <c r="Q102" s="512">
        <v>1</v>
      </c>
      <c r="R102" s="486">
        <v>3</v>
      </c>
      <c r="S102" s="512">
        <v>1</v>
      </c>
      <c r="T102" s="573">
        <v>2</v>
      </c>
      <c r="U102" s="529">
        <v>1</v>
      </c>
    </row>
    <row r="103" spans="1:21" ht="14.45" customHeight="1" x14ac:dyDescent="0.2">
      <c r="A103" s="485">
        <v>35</v>
      </c>
      <c r="B103" s="486" t="s">
        <v>626</v>
      </c>
      <c r="C103" s="486" t="s">
        <v>629</v>
      </c>
      <c r="D103" s="571" t="s">
        <v>936</v>
      </c>
      <c r="E103" s="572" t="s">
        <v>636</v>
      </c>
      <c r="F103" s="486" t="s">
        <v>627</v>
      </c>
      <c r="G103" s="486" t="s">
        <v>898</v>
      </c>
      <c r="H103" s="486" t="s">
        <v>271</v>
      </c>
      <c r="I103" s="486" t="s">
        <v>899</v>
      </c>
      <c r="J103" s="486" t="s">
        <v>900</v>
      </c>
      <c r="K103" s="486" t="s">
        <v>901</v>
      </c>
      <c r="L103" s="487">
        <v>88.97</v>
      </c>
      <c r="M103" s="487">
        <v>88.97</v>
      </c>
      <c r="N103" s="486">
        <v>1</v>
      </c>
      <c r="O103" s="573">
        <v>1</v>
      </c>
      <c r="P103" s="487">
        <v>88.97</v>
      </c>
      <c r="Q103" s="512">
        <v>1</v>
      </c>
      <c r="R103" s="486">
        <v>1</v>
      </c>
      <c r="S103" s="512">
        <v>1</v>
      </c>
      <c r="T103" s="573">
        <v>1</v>
      </c>
      <c r="U103" s="529">
        <v>1</v>
      </c>
    </row>
    <row r="104" spans="1:21" ht="14.45" customHeight="1" x14ac:dyDescent="0.2">
      <c r="A104" s="485">
        <v>35</v>
      </c>
      <c r="B104" s="486" t="s">
        <v>626</v>
      </c>
      <c r="C104" s="486" t="s">
        <v>629</v>
      </c>
      <c r="D104" s="571" t="s">
        <v>936</v>
      </c>
      <c r="E104" s="572" t="s">
        <v>636</v>
      </c>
      <c r="F104" s="486" t="s">
        <v>627</v>
      </c>
      <c r="G104" s="486" t="s">
        <v>898</v>
      </c>
      <c r="H104" s="486" t="s">
        <v>271</v>
      </c>
      <c r="I104" s="486" t="s">
        <v>902</v>
      </c>
      <c r="J104" s="486" t="s">
        <v>903</v>
      </c>
      <c r="K104" s="486" t="s">
        <v>904</v>
      </c>
      <c r="L104" s="487">
        <v>62.28</v>
      </c>
      <c r="M104" s="487">
        <v>62.28</v>
      </c>
      <c r="N104" s="486">
        <v>1</v>
      </c>
      <c r="O104" s="573">
        <v>1</v>
      </c>
      <c r="P104" s="487">
        <v>62.28</v>
      </c>
      <c r="Q104" s="512">
        <v>1</v>
      </c>
      <c r="R104" s="486">
        <v>1</v>
      </c>
      <c r="S104" s="512">
        <v>1</v>
      </c>
      <c r="T104" s="573">
        <v>1</v>
      </c>
      <c r="U104" s="529">
        <v>1</v>
      </c>
    </row>
    <row r="105" spans="1:21" ht="14.45" customHeight="1" x14ac:dyDescent="0.2">
      <c r="A105" s="485">
        <v>35</v>
      </c>
      <c r="B105" s="486" t="s">
        <v>626</v>
      </c>
      <c r="C105" s="486" t="s">
        <v>629</v>
      </c>
      <c r="D105" s="571" t="s">
        <v>936</v>
      </c>
      <c r="E105" s="572" t="s">
        <v>636</v>
      </c>
      <c r="F105" s="486" t="s">
        <v>627</v>
      </c>
      <c r="G105" s="486" t="s">
        <v>905</v>
      </c>
      <c r="H105" s="486" t="s">
        <v>271</v>
      </c>
      <c r="I105" s="486" t="s">
        <v>906</v>
      </c>
      <c r="J105" s="486" t="s">
        <v>907</v>
      </c>
      <c r="K105" s="486" t="s">
        <v>908</v>
      </c>
      <c r="L105" s="487">
        <v>0</v>
      </c>
      <c r="M105" s="487">
        <v>0</v>
      </c>
      <c r="N105" s="486">
        <v>1</v>
      </c>
      <c r="O105" s="573">
        <v>0.5</v>
      </c>
      <c r="P105" s="487">
        <v>0</v>
      </c>
      <c r="Q105" s="512"/>
      <c r="R105" s="486">
        <v>1</v>
      </c>
      <c r="S105" s="512">
        <v>1</v>
      </c>
      <c r="T105" s="573">
        <v>0.5</v>
      </c>
      <c r="U105" s="529">
        <v>1</v>
      </c>
    </row>
    <row r="106" spans="1:21" ht="14.45" customHeight="1" x14ac:dyDescent="0.2">
      <c r="A106" s="485">
        <v>35</v>
      </c>
      <c r="B106" s="486" t="s">
        <v>626</v>
      </c>
      <c r="C106" s="486" t="s">
        <v>629</v>
      </c>
      <c r="D106" s="571" t="s">
        <v>936</v>
      </c>
      <c r="E106" s="572" t="s">
        <v>636</v>
      </c>
      <c r="F106" s="486" t="s">
        <v>627</v>
      </c>
      <c r="G106" s="486" t="s">
        <v>905</v>
      </c>
      <c r="H106" s="486" t="s">
        <v>271</v>
      </c>
      <c r="I106" s="486" t="s">
        <v>909</v>
      </c>
      <c r="J106" s="486" t="s">
        <v>907</v>
      </c>
      <c r="K106" s="486" t="s">
        <v>910</v>
      </c>
      <c r="L106" s="487">
        <v>0</v>
      </c>
      <c r="M106" s="487">
        <v>0</v>
      </c>
      <c r="N106" s="486">
        <v>1</v>
      </c>
      <c r="O106" s="573">
        <v>0.5</v>
      </c>
      <c r="P106" s="487">
        <v>0</v>
      </c>
      <c r="Q106" s="512"/>
      <c r="R106" s="486">
        <v>1</v>
      </c>
      <c r="S106" s="512">
        <v>1</v>
      </c>
      <c r="T106" s="573">
        <v>0.5</v>
      </c>
      <c r="U106" s="529">
        <v>1</v>
      </c>
    </row>
    <row r="107" spans="1:21" ht="14.45" customHeight="1" x14ac:dyDescent="0.2">
      <c r="A107" s="485">
        <v>35</v>
      </c>
      <c r="B107" s="486" t="s">
        <v>626</v>
      </c>
      <c r="C107" s="486" t="s">
        <v>629</v>
      </c>
      <c r="D107" s="571" t="s">
        <v>936</v>
      </c>
      <c r="E107" s="572" t="s">
        <v>636</v>
      </c>
      <c r="F107" s="486" t="s">
        <v>627</v>
      </c>
      <c r="G107" s="486" t="s">
        <v>716</v>
      </c>
      <c r="H107" s="486" t="s">
        <v>271</v>
      </c>
      <c r="I107" s="486" t="s">
        <v>911</v>
      </c>
      <c r="J107" s="486" t="s">
        <v>912</v>
      </c>
      <c r="K107" s="486" t="s">
        <v>913</v>
      </c>
      <c r="L107" s="487">
        <v>0</v>
      </c>
      <c r="M107" s="487">
        <v>0</v>
      </c>
      <c r="N107" s="486">
        <v>1</v>
      </c>
      <c r="O107" s="573">
        <v>1</v>
      </c>
      <c r="P107" s="487">
        <v>0</v>
      </c>
      <c r="Q107" s="512"/>
      <c r="R107" s="486">
        <v>1</v>
      </c>
      <c r="S107" s="512">
        <v>1</v>
      </c>
      <c r="T107" s="573">
        <v>1</v>
      </c>
      <c r="U107" s="529">
        <v>1</v>
      </c>
    </row>
    <row r="108" spans="1:21" ht="14.45" customHeight="1" x14ac:dyDescent="0.2">
      <c r="A108" s="485">
        <v>35</v>
      </c>
      <c r="B108" s="486" t="s">
        <v>626</v>
      </c>
      <c r="C108" s="486" t="s">
        <v>629</v>
      </c>
      <c r="D108" s="571" t="s">
        <v>936</v>
      </c>
      <c r="E108" s="572" t="s">
        <v>636</v>
      </c>
      <c r="F108" s="486" t="s">
        <v>627</v>
      </c>
      <c r="G108" s="486" t="s">
        <v>716</v>
      </c>
      <c r="H108" s="486" t="s">
        <v>566</v>
      </c>
      <c r="I108" s="486" t="s">
        <v>717</v>
      </c>
      <c r="J108" s="486" t="s">
        <v>718</v>
      </c>
      <c r="K108" s="486" t="s">
        <v>719</v>
      </c>
      <c r="L108" s="487">
        <v>0</v>
      </c>
      <c r="M108" s="487">
        <v>0</v>
      </c>
      <c r="N108" s="486">
        <v>1</v>
      </c>
      <c r="O108" s="573">
        <v>1</v>
      </c>
      <c r="P108" s="487">
        <v>0</v>
      </c>
      <c r="Q108" s="512"/>
      <c r="R108" s="486">
        <v>1</v>
      </c>
      <c r="S108" s="512">
        <v>1</v>
      </c>
      <c r="T108" s="573">
        <v>1</v>
      </c>
      <c r="U108" s="529">
        <v>1</v>
      </c>
    </row>
    <row r="109" spans="1:21" ht="14.45" customHeight="1" x14ac:dyDescent="0.2">
      <c r="A109" s="485">
        <v>35</v>
      </c>
      <c r="B109" s="486" t="s">
        <v>626</v>
      </c>
      <c r="C109" s="486" t="s">
        <v>629</v>
      </c>
      <c r="D109" s="571" t="s">
        <v>936</v>
      </c>
      <c r="E109" s="572" t="s">
        <v>636</v>
      </c>
      <c r="F109" s="486" t="s">
        <v>627</v>
      </c>
      <c r="G109" s="486" t="s">
        <v>716</v>
      </c>
      <c r="H109" s="486" t="s">
        <v>566</v>
      </c>
      <c r="I109" s="486" t="s">
        <v>735</v>
      </c>
      <c r="J109" s="486" t="s">
        <v>718</v>
      </c>
      <c r="K109" s="486" t="s">
        <v>736</v>
      </c>
      <c r="L109" s="487">
        <v>0</v>
      </c>
      <c r="M109" s="487">
        <v>0</v>
      </c>
      <c r="N109" s="486">
        <v>1</v>
      </c>
      <c r="O109" s="573">
        <v>0.5</v>
      </c>
      <c r="P109" s="487">
        <v>0</v>
      </c>
      <c r="Q109" s="512"/>
      <c r="R109" s="486">
        <v>1</v>
      </c>
      <c r="S109" s="512">
        <v>1</v>
      </c>
      <c r="T109" s="573">
        <v>0.5</v>
      </c>
      <c r="U109" s="529">
        <v>1</v>
      </c>
    </row>
    <row r="110" spans="1:21" ht="14.45" customHeight="1" x14ac:dyDescent="0.2">
      <c r="A110" s="485">
        <v>35</v>
      </c>
      <c r="B110" s="486" t="s">
        <v>626</v>
      </c>
      <c r="C110" s="486" t="s">
        <v>629</v>
      </c>
      <c r="D110" s="571" t="s">
        <v>936</v>
      </c>
      <c r="E110" s="572" t="s">
        <v>636</v>
      </c>
      <c r="F110" s="486" t="s">
        <v>627</v>
      </c>
      <c r="G110" s="486" t="s">
        <v>914</v>
      </c>
      <c r="H110" s="486" t="s">
        <v>566</v>
      </c>
      <c r="I110" s="486" t="s">
        <v>915</v>
      </c>
      <c r="J110" s="486" t="s">
        <v>916</v>
      </c>
      <c r="K110" s="486" t="s">
        <v>917</v>
      </c>
      <c r="L110" s="487">
        <v>473.71</v>
      </c>
      <c r="M110" s="487">
        <v>947.42</v>
      </c>
      <c r="N110" s="486">
        <v>2</v>
      </c>
      <c r="O110" s="573">
        <v>1.5</v>
      </c>
      <c r="P110" s="487">
        <v>947.42</v>
      </c>
      <c r="Q110" s="512">
        <v>1</v>
      </c>
      <c r="R110" s="486">
        <v>2</v>
      </c>
      <c r="S110" s="512">
        <v>1</v>
      </c>
      <c r="T110" s="573">
        <v>1.5</v>
      </c>
      <c r="U110" s="529">
        <v>1</v>
      </c>
    </row>
    <row r="111" spans="1:21" ht="14.45" customHeight="1" x14ac:dyDescent="0.2">
      <c r="A111" s="485">
        <v>35</v>
      </c>
      <c r="B111" s="486" t="s">
        <v>626</v>
      </c>
      <c r="C111" s="486" t="s">
        <v>629</v>
      </c>
      <c r="D111" s="571" t="s">
        <v>936</v>
      </c>
      <c r="E111" s="572" t="s">
        <v>636</v>
      </c>
      <c r="F111" s="486" t="s">
        <v>627</v>
      </c>
      <c r="G111" s="486" t="s">
        <v>918</v>
      </c>
      <c r="H111" s="486" t="s">
        <v>271</v>
      </c>
      <c r="I111" s="486" t="s">
        <v>919</v>
      </c>
      <c r="J111" s="486" t="s">
        <v>920</v>
      </c>
      <c r="K111" s="486" t="s">
        <v>921</v>
      </c>
      <c r="L111" s="487">
        <v>0</v>
      </c>
      <c r="M111" s="487">
        <v>0</v>
      </c>
      <c r="N111" s="486">
        <v>1</v>
      </c>
      <c r="O111" s="573">
        <v>1</v>
      </c>
      <c r="P111" s="487">
        <v>0</v>
      </c>
      <c r="Q111" s="512"/>
      <c r="R111" s="486">
        <v>1</v>
      </c>
      <c r="S111" s="512">
        <v>1</v>
      </c>
      <c r="T111" s="573">
        <v>1</v>
      </c>
      <c r="U111" s="529">
        <v>1</v>
      </c>
    </row>
    <row r="112" spans="1:21" ht="14.45" customHeight="1" x14ac:dyDescent="0.2">
      <c r="A112" s="485">
        <v>35</v>
      </c>
      <c r="B112" s="486" t="s">
        <v>626</v>
      </c>
      <c r="C112" s="486" t="s">
        <v>629</v>
      </c>
      <c r="D112" s="571" t="s">
        <v>936</v>
      </c>
      <c r="E112" s="572" t="s">
        <v>636</v>
      </c>
      <c r="F112" s="486" t="s">
        <v>627</v>
      </c>
      <c r="G112" s="486" t="s">
        <v>922</v>
      </c>
      <c r="H112" s="486" t="s">
        <v>271</v>
      </c>
      <c r="I112" s="486" t="s">
        <v>923</v>
      </c>
      <c r="J112" s="486" t="s">
        <v>924</v>
      </c>
      <c r="K112" s="486" t="s">
        <v>925</v>
      </c>
      <c r="L112" s="487">
        <v>99.94</v>
      </c>
      <c r="M112" s="487">
        <v>299.82</v>
      </c>
      <c r="N112" s="486">
        <v>3</v>
      </c>
      <c r="O112" s="573">
        <v>2</v>
      </c>
      <c r="P112" s="487"/>
      <c r="Q112" s="512">
        <v>0</v>
      </c>
      <c r="R112" s="486"/>
      <c r="S112" s="512">
        <v>0</v>
      </c>
      <c r="T112" s="573"/>
      <c r="U112" s="529">
        <v>0</v>
      </c>
    </row>
    <row r="113" spans="1:21" ht="14.45" customHeight="1" x14ac:dyDescent="0.2">
      <c r="A113" s="485">
        <v>35</v>
      </c>
      <c r="B113" s="486" t="s">
        <v>626</v>
      </c>
      <c r="C113" s="486" t="s">
        <v>629</v>
      </c>
      <c r="D113" s="571" t="s">
        <v>936</v>
      </c>
      <c r="E113" s="572" t="s">
        <v>636</v>
      </c>
      <c r="F113" s="486" t="s">
        <v>627</v>
      </c>
      <c r="G113" s="486" t="s">
        <v>926</v>
      </c>
      <c r="H113" s="486" t="s">
        <v>566</v>
      </c>
      <c r="I113" s="486" t="s">
        <v>927</v>
      </c>
      <c r="J113" s="486" t="s">
        <v>928</v>
      </c>
      <c r="K113" s="486" t="s">
        <v>929</v>
      </c>
      <c r="L113" s="487">
        <v>154.36000000000001</v>
      </c>
      <c r="M113" s="487">
        <v>308.72000000000003</v>
      </c>
      <c r="N113" s="486">
        <v>2</v>
      </c>
      <c r="O113" s="573">
        <v>2</v>
      </c>
      <c r="P113" s="487">
        <v>308.72000000000003</v>
      </c>
      <c r="Q113" s="512">
        <v>1</v>
      </c>
      <c r="R113" s="486">
        <v>2</v>
      </c>
      <c r="S113" s="512">
        <v>1</v>
      </c>
      <c r="T113" s="573">
        <v>2</v>
      </c>
      <c r="U113" s="529">
        <v>1</v>
      </c>
    </row>
    <row r="114" spans="1:21" ht="14.45" customHeight="1" x14ac:dyDescent="0.2">
      <c r="A114" s="485">
        <v>35</v>
      </c>
      <c r="B114" s="486" t="s">
        <v>626</v>
      </c>
      <c r="C114" s="486" t="s">
        <v>629</v>
      </c>
      <c r="D114" s="571" t="s">
        <v>936</v>
      </c>
      <c r="E114" s="572" t="s">
        <v>636</v>
      </c>
      <c r="F114" s="486" t="s">
        <v>627</v>
      </c>
      <c r="G114" s="486" t="s">
        <v>720</v>
      </c>
      <c r="H114" s="486" t="s">
        <v>271</v>
      </c>
      <c r="I114" s="486" t="s">
        <v>930</v>
      </c>
      <c r="J114" s="486" t="s">
        <v>722</v>
      </c>
      <c r="K114" s="486" t="s">
        <v>723</v>
      </c>
      <c r="L114" s="487">
        <v>49.08</v>
      </c>
      <c r="M114" s="487">
        <v>98.16</v>
      </c>
      <c r="N114" s="486">
        <v>2</v>
      </c>
      <c r="O114" s="573">
        <v>1</v>
      </c>
      <c r="P114" s="487">
        <v>98.16</v>
      </c>
      <c r="Q114" s="512">
        <v>1</v>
      </c>
      <c r="R114" s="486">
        <v>2</v>
      </c>
      <c r="S114" s="512">
        <v>1</v>
      </c>
      <c r="T114" s="573">
        <v>1</v>
      </c>
      <c r="U114" s="529">
        <v>1</v>
      </c>
    </row>
    <row r="115" spans="1:21" ht="14.45" customHeight="1" x14ac:dyDescent="0.2">
      <c r="A115" s="485">
        <v>35</v>
      </c>
      <c r="B115" s="486" t="s">
        <v>626</v>
      </c>
      <c r="C115" s="486" t="s">
        <v>629</v>
      </c>
      <c r="D115" s="571" t="s">
        <v>936</v>
      </c>
      <c r="E115" s="572" t="s">
        <v>636</v>
      </c>
      <c r="F115" s="486" t="s">
        <v>627</v>
      </c>
      <c r="G115" s="486" t="s">
        <v>931</v>
      </c>
      <c r="H115" s="486" t="s">
        <v>271</v>
      </c>
      <c r="I115" s="486" t="s">
        <v>932</v>
      </c>
      <c r="J115" s="486" t="s">
        <v>596</v>
      </c>
      <c r="K115" s="486" t="s">
        <v>597</v>
      </c>
      <c r="L115" s="487">
        <v>121.92</v>
      </c>
      <c r="M115" s="487">
        <v>731.52</v>
      </c>
      <c r="N115" s="486">
        <v>6</v>
      </c>
      <c r="O115" s="573">
        <v>4.5</v>
      </c>
      <c r="P115" s="487">
        <v>609.6</v>
      </c>
      <c r="Q115" s="512">
        <v>0.83333333333333337</v>
      </c>
      <c r="R115" s="486">
        <v>5</v>
      </c>
      <c r="S115" s="512">
        <v>0.83333333333333337</v>
      </c>
      <c r="T115" s="573">
        <v>4</v>
      </c>
      <c r="U115" s="529">
        <v>0.88888888888888884</v>
      </c>
    </row>
    <row r="116" spans="1:21" ht="14.45" customHeight="1" thickBot="1" x14ac:dyDescent="0.25">
      <c r="A116" s="492">
        <v>35</v>
      </c>
      <c r="B116" s="493" t="s">
        <v>626</v>
      </c>
      <c r="C116" s="493" t="s">
        <v>629</v>
      </c>
      <c r="D116" s="574" t="s">
        <v>936</v>
      </c>
      <c r="E116" s="575" t="s">
        <v>636</v>
      </c>
      <c r="F116" s="493" t="s">
        <v>628</v>
      </c>
      <c r="G116" s="493" t="s">
        <v>933</v>
      </c>
      <c r="H116" s="493" t="s">
        <v>271</v>
      </c>
      <c r="I116" s="493" t="s">
        <v>934</v>
      </c>
      <c r="J116" s="493" t="s">
        <v>935</v>
      </c>
      <c r="K116" s="493"/>
      <c r="L116" s="494">
        <v>0</v>
      </c>
      <c r="M116" s="494">
        <v>0</v>
      </c>
      <c r="N116" s="493">
        <v>2</v>
      </c>
      <c r="O116" s="576">
        <v>2</v>
      </c>
      <c r="P116" s="494">
        <v>0</v>
      </c>
      <c r="Q116" s="505"/>
      <c r="R116" s="493">
        <v>2</v>
      </c>
      <c r="S116" s="505">
        <v>1</v>
      </c>
      <c r="T116" s="576">
        <v>2</v>
      </c>
      <c r="U116" s="53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5E15751-B88C-4735-A118-8882CF398A3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938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9" t="s">
        <v>636</v>
      </c>
      <c r="B5" s="116">
        <v>98.16</v>
      </c>
      <c r="C5" s="570">
        <v>3.6762255021291095E-2</v>
      </c>
      <c r="D5" s="116">
        <v>2571.9700000000003</v>
      </c>
      <c r="E5" s="570">
        <v>0.96323774497870895</v>
      </c>
      <c r="F5" s="578">
        <v>2670.13</v>
      </c>
    </row>
    <row r="6" spans="1:6" ht="14.45" customHeight="1" x14ac:dyDescent="0.2">
      <c r="A6" s="517" t="s">
        <v>637</v>
      </c>
      <c r="B6" s="490"/>
      <c r="C6" s="512">
        <v>0</v>
      </c>
      <c r="D6" s="490">
        <v>3623.3899999999994</v>
      </c>
      <c r="E6" s="512">
        <v>1</v>
      </c>
      <c r="F6" s="491">
        <v>3623.3899999999994</v>
      </c>
    </row>
    <row r="7" spans="1:6" ht="14.45" customHeight="1" x14ac:dyDescent="0.2">
      <c r="A7" s="517" t="s">
        <v>634</v>
      </c>
      <c r="B7" s="490"/>
      <c r="C7" s="512">
        <v>0</v>
      </c>
      <c r="D7" s="490">
        <v>918.57</v>
      </c>
      <c r="E7" s="512">
        <v>1</v>
      </c>
      <c r="F7" s="491">
        <v>918.57</v>
      </c>
    </row>
    <row r="8" spans="1:6" ht="14.45" customHeight="1" thickBot="1" x14ac:dyDescent="0.25">
      <c r="A8" s="518" t="s">
        <v>635</v>
      </c>
      <c r="B8" s="513"/>
      <c r="C8" s="514">
        <v>0</v>
      </c>
      <c r="D8" s="513">
        <v>1333.93</v>
      </c>
      <c r="E8" s="514">
        <v>1</v>
      </c>
      <c r="F8" s="515">
        <v>1333.93</v>
      </c>
    </row>
    <row r="9" spans="1:6" ht="14.45" customHeight="1" thickBot="1" x14ac:dyDescent="0.25">
      <c r="A9" s="506" t="s">
        <v>3</v>
      </c>
      <c r="B9" s="507">
        <v>98.16</v>
      </c>
      <c r="C9" s="508">
        <v>1.1486048476366776E-2</v>
      </c>
      <c r="D9" s="507">
        <v>8447.86</v>
      </c>
      <c r="E9" s="508">
        <v>0.98851395152363319</v>
      </c>
      <c r="F9" s="509">
        <v>8546.02</v>
      </c>
    </row>
    <row r="10" spans="1:6" ht="14.45" customHeight="1" thickBot="1" x14ac:dyDescent="0.25"/>
    <row r="11" spans="1:6" ht="14.45" customHeight="1" x14ac:dyDescent="0.2">
      <c r="A11" s="579" t="s">
        <v>939</v>
      </c>
      <c r="B11" s="116">
        <v>98.16</v>
      </c>
      <c r="C11" s="570">
        <v>0.66666666666666663</v>
      </c>
      <c r="D11" s="116">
        <v>49.08</v>
      </c>
      <c r="E11" s="570">
        <v>0.33333333333333331</v>
      </c>
      <c r="F11" s="578">
        <v>147.24</v>
      </c>
    </row>
    <row r="12" spans="1:6" ht="14.45" customHeight="1" x14ac:dyDescent="0.2">
      <c r="A12" s="517" t="s">
        <v>940</v>
      </c>
      <c r="B12" s="490"/>
      <c r="C12" s="512"/>
      <c r="D12" s="490">
        <v>0</v>
      </c>
      <c r="E12" s="512"/>
      <c r="F12" s="491">
        <v>0</v>
      </c>
    </row>
    <row r="13" spans="1:6" ht="14.45" customHeight="1" x14ac:dyDescent="0.2">
      <c r="A13" s="517" t="s">
        <v>941</v>
      </c>
      <c r="B13" s="490"/>
      <c r="C13" s="512">
        <v>0</v>
      </c>
      <c r="D13" s="490">
        <v>947.42</v>
      </c>
      <c r="E13" s="512">
        <v>1</v>
      </c>
      <c r="F13" s="491">
        <v>947.42</v>
      </c>
    </row>
    <row r="14" spans="1:6" ht="14.45" customHeight="1" x14ac:dyDescent="0.2">
      <c r="A14" s="517" t="s">
        <v>614</v>
      </c>
      <c r="B14" s="490"/>
      <c r="C14" s="512">
        <v>0</v>
      </c>
      <c r="D14" s="490">
        <v>176.32</v>
      </c>
      <c r="E14" s="512">
        <v>1</v>
      </c>
      <c r="F14" s="491">
        <v>176.32</v>
      </c>
    </row>
    <row r="15" spans="1:6" ht="14.45" customHeight="1" x14ac:dyDescent="0.2">
      <c r="A15" s="517" t="s">
        <v>942</v>
      </c>
      <c r="B15" s="490"/>
      <c r="C15" s="512">
        <v>0</v>
      </c>
      <c r="D15" s="490">
        <v>1945.17</v>
      </c>
      <c r="E15" s="512">
        <v>1</v>
      </c>
      <c r="F15" s="491">
        <v>1945.17</v>
      </c>
    </row>
    <row r="16" spans="1:6" ht="14.45" customHeight="1" x14ac:dyDescent="0.2">
      <c r="A16" s="517" t="s">
        <v>943</v>
      </c>
      <c r="B16" s="490"/>
      <c r="C16" s="512">
        <v>0</v>
      </c>
      <c r="D16" s="490">
        <v>182.76</v>
      </c>
      <c r="E16" s="512">
        <v>1</v>
      </c>
      <c r="F16" s="491">
        <v>182.76</v>
      </c>
    </row>
    <row r="17" spans="1:6" ht="14.45" customHeight="1" x14ac:dyDescent="0.2">
      <c r="A17" s="517" t="s">
        <v>944</v>
      </c>
      <c r="B17" s="490"/>
      <c r="C17" s="512">
        <v>0</v>
      </c>
      <c r="D17" s="490">
        <v>480.20000000000005</v>
      </c>
      <c r="E17" s="512">
        <v>1</v>
      </c>
      <c r="F17" s="491">
        <v>480.20000000000005</v>
      </c>
    </row>
    <row r="18" spans="1:6" ht="14.45" customHeight="1" x14ac:dyDescent="0.2">
      <c r="A18" s="517" t="s">
        <v>945</v>
      </c>
      <c r="B18" s="490"/>
      <c r="C18" s="512">
        <v>0</v>
      </c>
      <c r="D18" s="490">
        <v>470.17</v>
      </c>
      <c r="E18" s="512">
        <v>1</v>
      </c>
      <c r="F18" s="491">
        <v>470.17</v>
      </c>
    </row>
    <row r="19" spans="1:6" ht="14.45" customHeight="1" x14ac:dyDescent="0.2">
      <c r="A19" s="517" t="s">
        <v>946</v>
      </c>
      <c r="B19" s="490"/>
      <c r="C19" s="512">
        <v>0</v>
      </c>
      <c r="D19" s="490">
        <v>119.7</v>
      </c>
      <c r="E19" s="512">
        <v>1</v>
      </c>
      <c r="F19" s="491">
        <v>119.7</v>
      </c>
    </row>
    <row r="20" spans="1:6" ht="14.45" customHeight="1" x14ac:dyDescent="0.2">
      <c r="A20" s="517" t="s">
        <v>947</v>
      </c>
      <c r="B20" s="490"/>
      <c r="C20" s="512">
        <v>0</v>
      </c>
      <c r="D20" s="490">
        <v>156.72999999999999</v>
      </c>
      <c r="E20" s="512">
        <v>1</v>
      </c>
      <c r="F20" s="491">
        <v>156.72999999999999</v>
      </c>
    </row>
    <row r="21" spans="1:6" ht="14.45" customHeight="1" x14ac:dyDescent="0.2">
      <c r="A21" s="517" t="s">
        <v>948</v>
      </c>
      <c r="B21" s="490"/>
      <c r="C21" s="512">
        <v>0</v>
      </c>
      <c r="D21" s="490">
        <v>3480.53</v>
      </c>
      <c r="E21" s="512">
        <v>1</v>
      </c>
      <c r="F21" s="491">
        <v>3480.53</v>
      </c>
    </row>
    <row r="22" spans="1:6" ht="14.45" customHeight="1" x14ac:dyDescent="0.2">
      <c r="A22" s="517" t="s">
        <v>949</v>
      </c>
      <c r="B22" s="490"/>
      <c r="C22" s="512">
        <v>0</v>
      </c>
      <c r="D22" s="490">
        <v>35.11</v>
      </c>
      <c r="E22" s="512">
        <v>1</v>
      </c>
      <c r="F22" s="491">
        <v>35.11</v>
      </c>
    </row>
    <row r="23" spans="1:6" ht="14.45" customHeight="1" x14ac:dyDescent="0.2">
      <c r="A23" s="517" t="s">
        <v>950</v>
      </c>
      <c r="B23" s="490"/>
      <c r="C23" s="512">
        <v>0</v>
      </c>
      <c r="D23" s="490">
        <v>308.72000000000003</v>
      </c>
      <c r="E23" s="512">
        <v>1</v>
      </c>
      <c r="F23" s="491">
        <v>308.72000000000003</v>
      </c>
    </row>
    <row r="24" spans="1:6" ht="14.45" customHeight="1" x14ac:dyDescent="0.2">
      <c r="A24" s="517" t="s">
        <v>951</v>
      </c>
      <c r="B24" s="490"/>
      <c r="C24" s="512">
        <v>0</v>
      </c>
      <c r="D24" s="490">
        <v>72.55</v>
      </c>
      <c r="E24" s="512">
        <v>1</v>
      </c>
      <c r="F24" s="491">
        <v>72.55</v>
      </c>
    </row>
    <row r="25" spans="1:6" ht="14.45" customHeight="1" thickBot="1" x14ac:dyDescent="0.25">
      <c r="A25" s="518" t="s">
        <v>952</v>
      </c>
      <c r="B25" s="513"/>
      <c r="C25" s="514">
        <v>0</v>
      </c>
      <c r="D25" s="513">
        <v>23.4</v>
      </c>
      <c r="E25" s="514">
        <v>1</v>
      </c>
      <c r="F25" s="515">
        <v>23.4</v>
      </c>
    </row>
    <row r="26" spans="1:6" ht="14.45" customHeight="1" thickBot="1" x14ac:dyDescent="0.25">
      <c r="A26" s="506" t="s">
        <v>3</v>
      </c>
      <c r="B26" s="507">
        <v>98.16</v>
      </c>
      <c r="C26" s="508">
        <v>1.1486048476366778E-2</v>
      </c>
      <c r="D26" s="507">
        <v>8447.8599999999988</v>
      </c>
      <c r="E26" s="508">
        <v>0.98851395152363319</v>
      </c>
      <c r="F26" s="509">
        <v>8546.0199999999986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{5764DEA4-830E-44E6-AC51-0ABF696A9949}</x14:id>
        </ext>
      </extLst>
    </cfRule>
  </conditionalFormatting>
  <conditionalFormatting sqref="F11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{5CA9612B-14A3-4810-B037-65E3727EB379}</x14:id>
        </ext>
      </extLst>
    </cfRule>
  </conditionalFormatting>
  <hyperlinks>
    <hyperlink ref="A2" location="Obsah!A1" display="Zpět na Obsah  KL 01  1.-4.měsíc" xr:uid="{633BD690-37B5-4A22-878C-F1750CA4E2E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64DEA4-830E-44E6-AC51-0ABF696A99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5CA9612B-14A3-4810-B037-65E3727EB3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967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98.16</v>
      </c>
      <c r="H3" s="44">
        <f>IF(M3=0,0,G3/M3)</f>
        <v>1.1486048476366776E-2</v>
      </c>
      <c r="I3" s="43">
        <f>SUBTOTAL(9,I6:I1048576)</f>
        <v>49</v>
      </c>
      <c r="J3" s="43">
        <f>SUBTOTAL(9,J6:J1048576)</f>
        <v>8447.86</v>
      </c>
      <c r="K3" s="44">
        <f>IF(M3=0,0,J3/M3)</f>
        <v>0.98851395152363319</v>
      </c>
      <c r="L3" s="43">
        <f>SUBTOTAL(9,L6:L1048576)</f>
        <v>51</v>
      </c>
      <c r="M3" s="45">
        <f>SUBTOTAL(9,M6:M1048576)</f>
        <v>8546.02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564" t="s">
        <v>634</v>
      </c>
      <c r="B6" s="565" t="s">
        <v>953</v>
      </c>
      <c r="C6" s="565" t="s">
        <v>721</v>
      </c>
      <c r="D6" s="565" t="s">
        <v>722</v>
      </c>
      <c r="E6" s="565" t="s">
        <v>723</v>
      </c>
      <c r="F6" s="116"/>
      <c r="G6" s="116"/>
      <c r="H6" s="570">
        <v>0</v>
      </c>
      <c r="I6" s="116">
        <v>1</v>
      </c>
      <c r="J6" s="116">
        <v>49.08</v>
      </c>
      <c r="K6" s="570">
        <v>1</v>
      </c>
      <c r="L6" s="116">
        <v>1</v>
      </c>
      <c r="M6" s="578">
        <v>49.08</v>
      </c>
    </row>
    <row r="7" spans="1:13" ht="14.45" customHeight="1" x14ac:dyDescent="0.2">
      <c r="A7" s="485" t="s">
        <v>634</v>
      </c>
      <c r="B7" s="486" t="s">
        <v>954</v>
      </c>
      <c r="C7" s="486" t="s">
        <v>650</v>
      </c>
      <c r="D7" s="486" t="s">
        <v>651</v>
      </c>
      <c r="E7" s="486" t="s">
        <v>652</v>
      </c>
      <c r="F7" s="490"/>
      <c r="G7" s="490"/>
      <c r="H7" s="512">
        <v>0</v>
      </c>
      <c r="I7" s="490">
        <v>1</v>
      </c>
      <c r="J7" s="490">
        <v>96.04</v>
      </c>
      <c r="K7" s="512">
        <v>1</v>
      </c>
      <c r="L7" s="490">
        <v>1</v>
      </c>
      <c r="M7" s="491">
        <v>96.04</v>
      </c>
    </row>
    <row r="8" spans="1:13" ht="14.45" customHeight="1" x14ac:dyDescent="0.2">
      <c r="A8" s="485" t="s">
        <v>634</v>
      </c>
      <c r="B8" s="486" t="s">
        <v>955</v>
      </c>
      <c r="C8" s="486" t="s">
        <v>670</v>
      </c>
      <c r="D8" s="486" t="s">
        <v>671</v>
      </c>
      <c r="E8" s="486" t="s">
        <v>672</v>
      </c>
      <c r="F8" s="490"/>
      <c r="G8" s="490"/>
      <c r="H8" s="512">
        <v>0</v>
      </c>
      <c r="I8" s="490">
        <v>1</v>
      </c>
      <c r="J8" s="490">
        <v>773.45</v>
      </c>
      <c r="K8" s="512">
        <v>1</v>
      </c>
      <c r="L8" s="490">
        <v>1</v>
      </c>
      <c r="M8" s="491">
        <v>773.45</v>
      </c>
    </row>
    <row r="9" spans="1:13" ht="14.45" customHeight="1" x14ac:dyDescent="0.2">
      <c r="A9" s="485" t="s">
        <v>634</v>
      </c>
      <c r="B9" s="486" t="s">
        <v>956</v>
      </c>
      <c r="C9" s="486" t="s">
        <v>717</v>
      </c>
      <c r="D9" s="486" t="s">
        <v>718</v>
      </c>
      <c r="E9" s="486" t="s">
        <v>719</v>
      </c>
      <c r="F9" s="490"/>
      <c r="G9" s="490"/>
      <c r="H9" s="512"/>
      <c r="I9" s="490">
        <v>2</v>
      </c>
      <c r="J9" s="490">
        <v>0</v>
      </c>
      <c r="K9" s="512"/>
      <c r="L9" s="490">
        <v>2</v>
      </c>
      <c r="M9" s="491">
        <v>0</v>
      </c>
    </row>
    <row r="10" spans="1:13" ht="14.45" customHeight="1" x14ac:dyDescent="0.2">
      <c r="A10" s="485" t="s">
        <v>635</v>
      </c>
      <c r="B10" s="486" t="s">
        <v>954</v>
      </c>
      <c r="C10" s="486" t="s">
        <v>650</v>
      </c>
      <c r="D10" s="486" t="s">
        <v>651</v>
      </c>
      <c r="E10" s="486" t="s">
        <v>652</v>
      </c>
      <c r="F10" s="490"/>
      <c r="G10" s="490"/>
      <c r="H10" s="512">
        <v>0</v>
      </c>
      <c r="I10" s="490">
        <v>4</v>
      </c>
      <c r="J10" s="490">
        <v>384.16</v>
      </c>
      <c r="K10" s="512">
        <v>1</v>
      </c>
      <c r="L10" s="490">
        <v>4</v>
      </c>
      <c r="M10" s="491">
        <v>384.16</v>
      </c>
    </row>
    <row r="11" spans="1:13" ht="14.45" customHeight="1" x14ac:dyDescent="0.2">
      <c r="A11" s="485" t="s">
        <v>635</v>
      </c>
      <c r="B11" s="486" t="s">
        <v>955</v>
      </c>
      <c r="C11" s="486" t="s">
        <v>670</v>
      </c>
      <c r="D11" s="486" t="s">
        <v>671</v>
      </c>
      <c r="E11" s="486" t="s">
        <v>672</v>
      </c>
      <c r="F11" s="490"/>
      <c r="G11" s="490"/>
      <c r="H11" s="512">
        <v>0</v>
      </c>
      <c r="I11" s="490">
        <v>1</v>
      </c>
      <c r="J11" s="490">
        <v>773.45</v>
      </c>
      <c r="K11" s="512">
        <v>1</v>
      </c>
      <c r="L11" s="490">
        <v>1</v>
      </c>
      <c r="M11" s="491">
        <v>773.45</v>
      </c>
    </row>
    <row r="12" spans="1:13" ht="14.45" customHeight="1" x14ac:dyDescent="0.2">
      <c r="A12" s="485" t="s">
        <v>635</v>
      </c>
      <c r="B12" s="486" t="s">
        <v>956</v>
      </c>
      <c r="C12" s="486" t="s">
        <v>735</v>
      </c>
      <c r="D12" s="486" t="s">
        <v>718</v>
      </c>
      <c r="E12" s="486" t="s">
        <v>736</v>
      </c>
      <c r="F12" s="490"/>
      <c r="G12" s="490"/>
      <c r="H12" s="512"/>
      <c r="I12" s="490">
        <v>2</v>
      </c>
      <c r="J12" s="490">
        <v>0</v>
      </c>
      <c r="K12" s="512"/>
      <c r="L12" s="490">
        <v>2</v>
      </c>
      <c r="M12" s="491">
        <v>0</v>
      </c>
    </row>
    <row r="13" spans="1:13" ht="14.45" customHeight="1" x14ac:dyDescent="0.2">
      <c r="A13" s="485" t="s">
        <v>635</v>
      </c>
      <c r="B13" s="486" t="s">
        <v>620</v>
      </c>
      <c r="C13" s="486" t="s">
        <v>733</v>
      </c>
      <c r="D13" s="486" t="s">
        <v>567</v>
      </c>
      <c r="E13" s="486" t="s">
        <v>734</v>
      </c>
      <c r="F13" s="490"/>
      <c r="G13" s="490"/>
      <c r="H13" s="512">
        <v>0</v>
      </c>
      <c r="I13" s="490">
        <v>1</v>
      </c>
      <c r="J13" s="490">
        <v>176.32</v>
      </c>
      <c r="K13" s="512">
        <v>1</v>
      </c>
      <c r="L13" s="490">
        <v>1</v>
      </c>
      <c r="M13" s="491">
        <v>176.32</v>
      </c>
    </row>
    <row r="14" spans="1:13" ht="14.45" customHeight="1" x14ac:dyDescent="0.2">
      <c r="A14" s="485" t="s">
        <v>636</v>
      </c>
      <c r="B14" s="486" t="s">
        <v>957</v>
      </c>
      <c r="C14" s="486" t="s">
        <v>863</v>
      </c>
      <c r="D14" s="486" t="s">
        <v>864</v>
      </c>
      <c r="E14" s="486" t="s">
        <v>865</v>
      </c>
      <c r="F14" s="490"/>
      <c r="G14" s="490"/>
      <c r="H14" s="512">
        <v>0</v>
      </c>
      <c r="I14" s="490">
        <v>2</v>
      </c>
      <c r="J14" s="490">
        <v>97.78</v>
      </c>
      <c r="K14" s="512">
        <v>1</v>
      </c>
      <c r="L14" s="490">
        <v>2</v>
      </c>
      <c r="M14" s="491">
        <v>97.78</v>
      </c>
    </row>
    <row r="15" spans="1:13" ht="14.45" customHeight="1" x14ac:dyDescent="0.2">
      <c r="A15" s="485" t="s">
        <v>636</v>
      </c>
      <c r="B15" s="486" t="s">
        <v>957</v>
      </c>
      <c r="C15" s="486" t="s">
        <v>866</v>
      </c>
      <c r="D15" s="486" t="s">
        <v>864</v>
      </c>
      <c r="E15" s="486" t="s">
        <v>867</v>
      </c>
      <c r="F15" s="490"/>
      <c r="G15" s="490"/>
      <c r="H15" s="512">
        <v>0</v>
      </c>
      <c r="I15" s="490">
        <v>4</v>
      </c>
      <c r="J15" s="490">
        <v>84.97999999999999</v>
      </c>
      <c r="K15" s="512">
        <v>1</v>
      </c>
      <c r="L15" s="490">
        <v>4</v>
      </c>
      <c r="M15" s="491">
        <v>84.97999999999999</v>
      </c>
    </row>
    <row r="16" spans="1:13" ht="14.45" customHeight="1" x14ac:dyDescent="0.2">
      <c r="A16" s="485" t="s">
        <v>636</v>
      </c>
      <c r="B16" s="486" t="s">
        <v>958</v>
      </c>
      <c r="C16" s="486" t="s">
        <v>792</v>
      </c>
      <c r="D16" s="486" t="s">
        <v>793</v>
      </c>
      <c r="E16" s="486" t="s">
        <v>794</v>
      </c>
      <c r="F16" s="490"/>
      <c r="G16" s="490"/>
      <c r="H16" s="512">
        <v>0</v>
      </c>
      <c r="I16" s="490">
        <v>1</v>
      </c>
      <c r="J16" s="490">
        <v>35.11</v>
      </c>
      <c r="K16" s="512">
        <v>1</v>
      </c>
      <c r="L16" s="490">
        <v>1</v>
      </c>
      <c r="M16" s="491">
        <v>35.11</v>
      </c>
    </row>
    <row r="17" spans="1:13" ht="14.45" customHeight="1" x14ac:dyDescent="0.2">
      <c r="A17" s="485" t="s">
        <v>636</v>
      </c>
      <c r="B17" s="486" t="s">
        <v>953</v>
      </c>
      <c r="C17" s="486" t="s">
        <v>930</v>
      </c>
      <c r="D17" s="486" t="s">
        <v>722</v>
      </c>
      <c r="E17" s="486" t="s">
        <v>723</v>
      </c>
      <c r="F17" s="490">
        <v>2</v>
      </c>
      <c r="G17" s="490">
        <v>98.16</v>
      </c>
      <c r="H17" s="512">
        <v>1</v>
      </c>
      <c r="I17" s="490"/>
      <c r="J17" s="490"/>
      <c r="K17" s="512">
        <v>0</v>
      </c>
      <c r="L17" s="490">
        <v>2</v>
      </c>
      <c r="M17" s="491">
        <v>98.16</v>
      </c>
    </row>
    <row r="18" spans="1:13" ht="14.45" customHeight="1" x14ac:dyDescent="0.2">
      <c r="A18" s="485" t="s">
        <v>636</v>
      </c>
      <c r="B18" s="486" t="s">
        <v>959</v>
      </c>
      <c r="C18" s="486" t="s">
        <v>927</v>
      </c>
      <c r="D18" s="486" t="s">
        <v>928</v>
      </c>
      <c r="E18" s="486" t="s">
        <v>929</v>
      </c>
      <c r="F18" s="490"/>
      <c r="G18" s="490"/>
      <c r="H18" s="512">
        <v>0</v>
      </c>
      <c r="I18" s="490">
        <v>2</v>
      </c>
      <c r="J18" s="490">
        <v>308.72000000000003</v>
      </c>
      <c r="K18" s="512">
        <v>1</v>
      </c>
      <c r="L18" s="490">
        <v>2</v>
      </c>
      <c r="M18" s="491">
        <v>308.72000000000003</v>
      </c>
    </row>
    <row r="19" spans="1:13" ht="14.45" customHeight="1" x14ac:dyDescent="0.2">
      <c r="A19" s="485" t="s">
        <v>636</v>
      </c>
      <c r="B19" s="486" t="s">
        <v>960</v>
      </c>
      <c r="C19" s="486" t="s">
        <v>788</v>
      </c>
      <c r="D19" s="486" t="s">
        <v>789</v>
      </c>
      <c r="E19" s="486" t="s">
        <v>790</v>
      </c>
      <c r="F19" s="490"/>
      <c r="G19" s="490"/>
      <c r="H19" s="512">
        <v>0</v>
      </c>
      <c r="I19" s="490">
        <v>1</v>
      </c>
      <c r="J19" s="490">
        <v>119.7</v>
      </c>
      <c r="K19" s="512">
        <v>1</v>
      </c>
      <c r="L19" s="490">
        <v>1</v>
      </c>
      <c r="M19" s="491">
        <v>119.7</v>
      </c>
    </row>
    <row r="20" spans="1:13" ht="14.45" customHeight="1" x14ac:dyDescent="0.2">
      <c r="A20" s="485" t="s">
        <v>636</v>
      </c>
      <c r="B20" s="486" t="s">
        <v>955</v>
      </c>
      <c r="C20" s="486" t="s">
        <v>819</v>
      </c>
      <c r="D20" s="486" t="s">
        <v>671</v>
      </c>
      <c r="E20" s="486" t="s">
        <v>820</v>
      </c>
      <c r="F20" s="490"/>
      <c r="G20" s="490"/>
      <c r="H20" s="512">
        <v>0</v>
      </c>
      <c r="I20" s="490">
        <v>1</v>
      </c>
      <c r="J20" s="490">
        <v>386.73</v>
      </c>
      <c r="K20" s="512">
        <v>1</v>
      </c>
      <c r="L20" s="490">
        <v>1</v>
      </c>
      <c r="M20" s="491">
        <v>386.73</v>
      </c>
    </row>
    <row r="21" spans="1:13" ht="14.45" customHeight="1" x14ac:dyDescent="0.2">
      <c r="A21" s="485" t="s">
        <v>636</v>
      </c>
      <c r="B21" s="486" t="s">
        <v>961</v>
      </c>
      <c r="C21" s="486" t="s">
        <v>784</v>
      </c>
      <c r="D21" s="486" t="s">
        <v>785</v>
      </c>
      <c r="E21" s="486" t="s">
        <v>786</v>
      </c>
      <c r="F21" s="490"/>
      <c r="G21" s="490"/>
      <c r="H21" s="512">
        <v>0</v>
      </c>
      <c r="I21" s="490">
        <v>1</v>
      </c>
      <c r="J21" s="490">
        <v>23.4</v>
      </c>
      <c r="K21" s="512">
        <v>1</v>
      </c>
      <c r="L21" s="490">
        <v>1</v>
      </c>
      <c r="M21" s="491">
        <v>23.4</v>
      </c>
    </row>
    <row r="22" spans="1:13" ht="14.45" customHeight="1" x14ac:dyDescent="0.2">
      <c r="A22" s="485" t="s">
        <v>636</v>
      </c>
      <c r="B22" s="486" t="s">
        <v>956</v>
      </c>
      <c r="C22" s="486" t="s">
        <v>717</v>
      </c>
      <c r="D22" s="486" t="s">
        <v>718</v>
      </c>
      <c r="E22" s="486" t="s">
        <v>719</v>
      </c>
      <c r="F22" s="490"/>
      <c r="G22" s="490"/>
      <c r="H22" s="512"/>
      <c r="I22" s="490">
        <v>1</v>
      </c>
      <c r="J22" s="490">
        <v>0</v>
      </c>
      <c r="K22" s="512"/>
      <c r="L22" s="490">
        <v>1</v>
      </c>
      <c r="M22" s="491">
        <v>0</v>
      </c>
    </row>
    <row r="23" spans="1:13" ht="14.45" customHeight="1" x14ac:dyDescent="0.2">
      <c r="A23" s="485" t="s">
        <v>636</v>
      </c>
      <c r="B23" s="486" t="s">
        <v>956</v>
      </c>
      <c r="C23" s="486" t="s">
        <v>735</v>
      </c>
      <c r="D23" s="486" t="s">
        <v>718</v>
      </c>
      <c r="E23" s="486" t="s">
        <v>736</v>
      </c>
      <c r="F23" s="490"/>
      <c r="G23" s="490"/>
      <c r="H23" s="512"/>
      <c r="I23" s="490">
        <v>1</v>
      </c>
      <c r="J23" s="490">
        <v>0</v>
      </c>
      <c r="K23" s="512"/>
      <c r="L23" s="490">
        <v>1</v>
      </c>
      <c r="M23" s="491">
        <v>0</v>
      </c>
    </row>
    <row r="24" spans="1:13" ht="14.45" customHeight="1" x14ac:dyDescent="0.2">
      <c r="A24" s="485" t="s">
        <v>636</v>
      </c>
      <c r="B24" s="486" t="s">
        <v>962</v>
      </c>
      <c r="C24" s="486" t="s">
        <v>915</v>
      </c>
      <c r="D24" s="486" t="s">
        <v>916</v>
      </c>
      <c r="E24" s="486" t="s">
        <v>917</v>
      </c>
      <c r="F24" s="490"/>
      <c r="G24" s="490"/>
      <c r="H24" s="512">
        <v>0</v>
      </c>
      <c r="I24" s="490">
        <v>2</v>
      </c>
      <c r="J24" s="490">
        <v>947.42</v>
      </c>
      <c r="K24" s="512">
        <v>1</v>
      </c>
      <c r="L24" s="490">
        <v>2</v>
      </c>
      <c r="M24" s="491">
        <v>947.42</v>
      </c>
    </row>
    <row r="25" spans="1:13" ht="14.45" customHeight="1" x14ac:dyDescent="0.2">
      <c r="A25" s="485" t="s">
        <v>636</v>
      </c>
      <c r="B25" s="486" t="s">
        <v>963</v>
      </c>
      <c r="C25" s="486" t="s">
        <v>796</v>
      </c>
      <c r="D25" s="486" t="s">
        <v>797</v>
      </c>
      <c r="E25" s="486" t="s">
        <v>798</v>
      </c>
      <c r="F25" s="490"/>
      <c r="G25" s="490"/>
      <c r="H25" s="512">
        <v>0</v>
      </c>
      <c r="I25" s="490">
        <v>5</v>
      </c>
      <c r="J25" s="490">
        <v>293.85000000000002</v>
      </c>
      <c r="K25" s="512">
        <v>1</v>
      </c>
      <c r="L25" s="490">
        <v>5</v>
      </c>
      <c r="M25" s="491">
        <v>293.85000000000002</v>
      </c>
    </row>
    <row r="26" spans="1:13" ht="14.45" customHeight="1" x14ac:dyDescent="0.2">
      <c r="A26" s="485" t="s">
        <v>636</v>
      </c>
      <c r="B26" s="486" t="s">
        <v>963</v>
      </c>
      <c r="C26" s="486" t="s">
        <v>799</v>
      </c>
      <c r="D26" s="486" t="s">
        <v>797</v>
      </c>
      <c r="E26" s="486" t="s">
        <v>800</v>
      </c>
      <c r="F26" s="490"/>
      <c r="G26" s="490"/>
      <c r="H26" s="512">
        <v>0</v>
      </c>
      <c r="I26" s="490">
        <v>1</v>
      </c>
      <c r="J26" s="490">
        <v>176.32</v>
      </c>
      <c r="K26" s="512">
        <v>1</v>
      </c>
      <c r="L26" s="490">
        <v>1</v>
      </c>
      <c r="M26" s="491">
        <v>176.32</v>
      </c>
    </row>
    <row r="27" spans="1:13" ht="14.45" customHeight="1" x14ac:dyDescent="0.2">
      <c r="A27" s="485" t="s">
        <v>636</v>
      </c>
      <c r="B27" s="486" t="s">
        <v>964</v>
      </c>
      <c r="C27" s="486" t="s">
        <v>801</v>
      </c>
      <c r="D27" s="486" t="s">
        <v>750</v>
      </c>
      <c r="E27" s="486" t="s">
        <v>802</v>
      </c>
      <c r="F27" s="490"/>
      <c r="G27" s="490"/>
      <c r="H27" s="512">
        <v>0</v>
      </c>
      <c r="I27" s="490">
        <v>1</v>
      </c>
      <c r="J27" s="490">
        <v>97.96</v>
      </c>
      <c r="K27" s="512">
        <v>1</v>
      </c>
      <c r="L27" s="490">
        <v>1</v>
      </c>
      <c r="M27" s="491">
        <v>97.96</v>
      </c>
    </row>
    <row r="28" spans="1:13" ht="14.45" customHeight="1" x14ac:dyDescent="0.2">
      <c r="A28" s="485" t="s">
        <v>637</v>
      </c>
      <c r="B28" s="486" t="s">
        <v>965</v>
      </c>
      <c r="C28" s="486" t="s">
        <v>745</v>
      </c>
      <c r="D28" s="486" t="s">
        <v>746</v>
      </c>
      <c r="E28" s="486" t="s">
        <v>747</v>
      </c>
      <c r="F28" s="490"/>
      <c r="G28" s="490"/>
      <c r="H28" s="512">
        <v>0</v>
      </c>
      <c r="I28" s="490">
        <v>9</v>
      </c>
      <c r="J28" s="490">
        <v>1945.17</v>
      </c>
      <c r="K28" s="512">
        <v>1</v>
      </c>
      <c r="L28" s="490">
        <v>9</v>
      </c>
      <c r="M28" s="491">
        <v>1945.17</v>
      </c>
    </row>
    <row r="29" spans="1:13" ht="14.45" customHeight="1" x14ac:dyDescent="0.2">
      <c r="A29" s="485" t="s">
        <v>637</v>
      </c>
      <c r="B29" s="486" t="s">
        <v>955</v>
      </c>
      <c r="C29" s="486" t="s">
        <v>670</v>
      </c>
      <c r="D29" s="486" t="s">
        <v>671</v>
      </c>
      <c r="E29" s="486" t="s">
        <v>672</v>
      </c>
      <c r="F29" s="490"/>
      <c r="G29" s="490"/>
      <c r="H29" s="512">
        <v>0</v>
      </c>
      <c r="I29" s="490">
        <v>2</v>
      </c>
      <c r="J29" s="490">
        <v>1546.9</v>
      </c>
      <c r="K29" s="512">
        <v>1</v>
      </c>
      <c r="L29" s="490">
        <v>2</v>
      </c>
      <c r="M29" s="491">
        <v>1546.9</v>
      </c>
    </row>
    <row r="30" spans="1:13" ht="14.45" customHeight="1" x14ac:dyDescent="0.2">
      <c r="A30" s="485" t="s">
        <v>637</v>
      </c>
      <c r="B30" s="486" t="s">
        <v>966</v>
      </c>
      <c r="C30" s="486" t="s">
        <v>738</v>
      </c>
      <c r="D30" s="486" t="s">
        <v>739</v>
      </c>
      <c r="E30" s="486" t="s">
        <v>740</v>
      </c>
      <c r="F30" s="490"/>
      <c r="G30" s="490"/>
      <c r="H30" s="512">
        <v>0</v>
      </c>
      <c r="I30" s="490">
        <v>1</v>
      </c>
      <c r="J30" s="490">
        <v>72.55</v>
      </c>
      <c r="K30" s="512">
        <v>1</v>
      </c>
      <c r="L30" s="490">
        <v>1</v>
      </c>
      <c r="M30" s="491">
        <v>72.55</v>
      </c>
    </row>
    <row r="31" spans="1:13" ht="14.45" customHeight="1" thickBot="1" x14ac:dyDescent="0.25">
      <c r="A31" s="492" t="s">
        <v>637</v>
      </c>
      <c r="B31" s="493" t="s">
        <v>964</v>
      </c>
      <c r="C31" s="493" t="s">
        <v>749</v>
      </c>
      <c r="D31" s="493" t="s">
        <v>750</v>
      </c>
      <c r="E31" s="493" t="s">
        <v>751</v>
      </c>
      <c r="F31" s="497"/>
      <c r="G31" s="497"/>
      <c r="H31" s="505">
        <v>0</v>
      </c>
      <c r="I31" s="497">
        <v>1</v>
      </c>
      <c r="J31" s="497">
        <v>58.77</v>
      </c>
      <c r="K31" s="505">
        <v>1</v>
      </c>
      <c r="L31" s="497">
        <v>1</v>
      </c>
      <c r="M31" s="498">
        <v>58.77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6CD14BC-97A1-44FA-A9A1-3A8F36EFA26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531</v>
      </c>
      <c r="B5" s="466" t="s">
        <v>532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531</v>
      </c>
      <c r="B6" s="466" t="s">
        <v>968</v>
      </c>
      <c r="C6" s="467">
        <v>14070.781219999997</v>
      </c>
      <c r="D6" s="467">
        <v>13910.796499999989</v>
      </c>
      <c r="E6" s="467"/>
      <c r="F6" s="467">
        <v>11949.956929999998</v>
      </c>
      <c r="G6" s="467">
        <v>0</v>
      </c>
      <c r="H6" s="467">
        <v>11949.956929999998</v>
      </c>
      <c r="I6" s="468" t="s">
        <v>271</v>
      </c>
      <c r="J6" s="469" t="s">
        <v>1</v>
      </c>
    </row>
    <row r="7" spans="1:10" ht="14.45" customHeight="1" x14ac:dyDescent="0.2">
      <c r="A7" s="465" t="s">
        <v>531</v>
      </c>
      <c r="B7" s="466" t="s">
        <v>969</v>
      </c>
      <c r="C7" s="467">
        <v>0</v>
      </c>
      <c r="D7" s="467">
        <v>0</v>
      </c>
      <c r="E7" s="467"/>
      <c r="F7" s="467">
        <v>1.4230799999999999</v>
      </c>
      <c r="G7" s="467">
        <v>0</v>
      </c>
      <c r="H7" s="467">
        <v>1.4230799999999999</v>
      </c>
      <c r="I7" s="468" t="s">
        <v>271</v>
      </c>
      <c r="J7" s="469" t="s">
        <v>1</v>
      </c>
    </row>
    <row r="8" spans="1:10" ht="14.45" customHeight="1" x14ac:dyDescent="0.2">
      <c r="A8" s="465" t="s">
        <v>531</v>
      </c>
      <c r="B8" s="466" t="s">
        <v>970</v>
      </c>
      <c r="C8" s="467">
        <v>463.62073000000009</v>
      </c>
      <c r="D8" s="467">
        <v>433.83861000000007</v>
      </c>
      <c r="E8" s="467"/>
      <c r="F8" s="467">
        <v>423.19404000000003</v>
      </c>
      <c r="G8" s="467">
        <v>0</v>
      </c>
      <c r="H8" s="467">
        <v>423.19404000000003</v>
      </c>
      <c r="I8" s="468" t="s">
        <v>271</v>
      </c>
      <c r="J8" s="469" t="s">
        <v>1</v>
      </c>
    </row>
    <row r="9" spans="1:10" ht="14.45" customHeight="1" x14ac:dyDescent="0.2">
      <c r="A9" s="465" t="s">
        <v>531</v>
      </c>
      <c r="B9" s="466" t="s">
        <v>971</v>
      </c>
      <c r="C9" s="467">
        <v>257.42824999999999</v>
      </c>
      <c r="D9" s="467">
        <v>254.36238000000003</v>
      </c>
      <c r="E9" s="467"/>
      <c r="F9" s="467">
        <v>245.25243999999998</v>
      </c>
      <c r="G9" s="467">
        <v>0</v>
      </c>
      <c r="H9" s="467">
        <v>245.25243999999998</v>
      </c>
      <c r="I9" s="468" t="s">
        <v>271</v>
      </c>
      <c r="J9" s="469" t="s">
        <v>1</v>
      </c>
    </row>
    <row r="10" spans="1:10" ht="14.45" customHeight="1" x14ac:dyDescent="0.2">
      <c r="A10" s="465" t="s">
        <v>531</v>
      </c>
      <c r="B10" s="466" t="s">
        <v>972</v>
      </c>
      <c r="C10" s="467">
        <v>423.18223999999998</v>
      </c>
      <c r="D10" s="467">
        <v>337.54096000000004</v>
      </c>
      <c r="E10" s="467"/>
      <c r="F10" s="467">
        <v>336.24279000000001</v>
      </c>
      <c r="G10" s="467">
        <v>0</v>
      </c>
      <c r="H10" s="467">
        <v>336.24279000000001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531</v>
      </c>
      <c r="B11" s="466" t="s">
        <v>973</v>
      </c>
      <c r="C11" s="467">
        <v>21755.396960000002</v>
      </c>
      <c r="D11" s="467">
        <v>22395.981619999999</v>
      </c>
      <c r="E11" s="467"/>
      <c r="F11" s="467">
        <v>21901.232950000001</v>
      </c>
      <c r="G11" s="467">
        <v>0</v>
      </c>
      <c r="H11" s="467">
        <v>21901.232950000001</v>
      </c>
      <c r="I11" s="468" t="s">
        <v>271</v>
      </c>
      <c r="J11" s="469" t="s">
        <v>1</v>
      </c>
    </row>
    <row r="12" spans="1:10" ht="14.45" customHeight="1" x14ac:dyDescent="0.2">
      <c r="A12" s="465" t="s">
        <v>531</v>
      </c>
      <c r="B12" s="466" t="s">
        <v>974</v>
      </c>
      <c r="C12" s="467">
        <v>51.389000000000003</v>
      </c>
      <c r="D12" s="467">
        <v>47.19</v>
      </c>
      <c r="E12" s="467"/>
      <c r="F12" s="467">
        <v>55.045000000000002</v>
      </c>
      <c r="G12" s="467">
        <v>0</v>
      </c>
      <c r="H12" s="467">
        <v>55.045000000000002</v>
      </c>
      <c r="I12" s="468" t="s">
        <v>271</v>
      </c>
      <c r="J12" s="469" t="s">
        <v>1</v>
      </c>
    </row>
    <row r="13" spans="1:10" ht="14.45" customHeight="1" x14ac:dyDescent="0.2">
      <c r="A13" s="465" t="s">
        <v>531</v>
      </c>
      <c r="B13" s="466" t="s">
        <v>975</v>
      </c>
      <c r="C13" s="467">
        <v>90.094000000000008</v>
      </c>
      <c r="D13" s="467">
        <v>83.675359999999998</v>
      </c>
      <c r="E13" s="467"/>
      <c r="F13" s="467">
        <v>135.196</v>
      </c>
      <c r="G13" s="467">
        <v>0</v>
      </c>
      <c r="H13" s="467">
        <v>135.196</v>
      </c>
      <c r="I13" s="468" t="s">
        <v>271</v>
      </c>
      <c r="J13" s="469" t="s">
        <v>1</v>
      </c>
    </row>
    <row r="14" spans="1:10" ht="14.45" customHeight="1" x14ac:dyDescent="0.2">
      <c r="A14" s="465" t="s">
        <v>531</v>
      </c>
      <c r="B14" s="466" t="s">
        <v>535</v>
      </c>
      <c r="C14" s="467">
        <v>37111.892400000004</v>
      </c>
      <c r="D14" s="467">
        <v>37463.385429999995</v>
      </c>
      <c r="E14" s="467"/>
      <c r="F14" s="467">
        <v>35047.543230000003</v>
      </c>
      <c r="G14" s="467">
        <v>0</v>
      </c>
      <c r="H14" s="467">
        <v>35047.543230000003</v>
      </c>
      <c r="I14" s="468" t="s">
        <v>271</v>
      </c>
      <c r="J14" s="469" t="s">
        <v>536</v>
      </c>
    </row>
    <row r="16" spans="1:10" ht="14.45" customHeight="1" x14ac:dyDescent="0.2">
      <c r="A16" s="465" t="s">
        <v>531</v>
      </c>
      <c r="B16" s="466" t="s">
        <v>532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976</v>
      </c>
      <c r="B17" s="466" t="s">
        <v>977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976</v>
      </c>
      <c r="B18" s="466" t="s">
        <v>968</v>
      </c>
      <c r="C18" s="467">
        <v>0</v>
      </c>
      <c r="D18" s="467">
        <v>35.150500000000001</v>
      </c>
      <c r="E18" s="467"/>
      <c r="F18" s="467">
        <v>0</v>
      </c>
      <c r="G18" s="467">
        <v>0</v>
      </c>
      <c r="H18" s="467">
        <v>0</v>
      </c>
      <c r="I18" s="468" t="s">
        <v>271</v>
      </c>
      <c r="J18" s="469" t="s">
        <v>1</v>
      </c>
    </row>
    <row r="19" spans="1:10" ht="14.45" customHeight="1" x14ac:dyDescent="0.2">
      <c r="A19" s="465" t="s">
        <v>976</v>
      </c>
      <c r="B19" s="466" t="s">
        <v>973</v>
      </c>
      <c r="C19" s="467">
        <v>138.57283000000001</v>
      </c>
      <c r="D19" s="467">
        <v>0</v>
      </c>
      <c r="E19" s="467"/>
      <c r="F19" s="467">
        <v>34.758459999999999</v>
      </c>
      <c r="G19" s="467">
        <v>0</v>
      </c>
      <c r="H19" s="467">
        <v>34.758459999999999</v>
      </c>
      <c r="I19" s="468" t="s">
        <v>271</v>
      </c>
      <c r="J19" s="469" t="s">
        <v>1</v>
      </c>
    </row>
    <row r="20" spans="1:10" ht="14.45" customHeight="1" x14ac:dyDescent="0.2">
      <c r="A20" s="465" t="s">
        <v>976</v>
      </c>
      <c r="B20" s="466" t="s">
        <v>978</v>
      </c>
      <c r="C20" s="467">
        <v>138.57283000000001</v>
      </c>
      <c r="D20" s="467">
        <v>35.150500000000001</v>
      </c>
      <c r="E20" s="467"/>
      <c r="F20" s="467">
        <v>34.758459999999999</v>
      </c>
      <c r="G20" s="467">
        <v>0</v>
      </c>
      <c r="H20" s="467">
        <v>34.758459999999999</v>
      </c>
      <c r="I20" s="468" t="s">
        <v>271</v>
      </c>
      <c r="J20" s="469" t="s">
        <v>540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541</v>
      </c>
    </row>
    <row r="22" spans="1:10" ht="14.45" customHeight="1" x14ac:dyDescent="0.2">
      <c r="A22" s="465" t="s">
        <v>537</v>
      </c>
      <c r="B22" s="466" t="s">
        <v>538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537</v>
      </c>
      <c r="B23" s="466" t="s">
        <v>968</v>
      </c>
      <c r="C23" s="467">
        <v>6397.2721599999968</v>
      </c>
      <c r="D23" s="467">
        <v>6604.1213899999948</v>
      </c>
      <c r="E23" s="467"/>
      <c r="F23" s="467">
        <v>5530.8357199999973</v>
      </c>
      <c r="G23" s="467">
        <v>0</v>
      </c>
      <c r="H23" s="467">
        <v>5530.8357199999973</v>
      </c>
      <c r="I23" s="468" t="s">
        <v>271</v>
      </c>
      <c r="J23" s="469" t="s">
        <v>1</v>
      </c>
    </row>
    <row r="24" spans="1:10" ht="14.45" customHeight="1" x14ac:dyDescent="0.2">
      <c r="A24" s="465" t="s">
        <v>537</v>
      </c>
      <c r="B24" s="466" t="s">
        <v>970</v>
      </c>
      <c r="C24" s="467">
        <v>36.444340000000004</v>
      </c>
      <c r="D24" s="467">
        <v>47.043870000000005</v>
      </c>
      <c r="E24" s="467"/>
      <c r="F24" s="467">
        <v>54.677210000000002</v>
      </c>
      <c r="G24" s="467">
        <v>0</v>
      </c>
      <c r="H24" s="467">
        <v>54.677210000000002</v>
      </c>
      <c r="I24" s="468" t="s">
        <v>271</v>
      </c>
      <c r="J24" s="469" t="s">
        <v>1</v>
      </c>
    </row>
    <row r="25" spans="1:10" ht="14.45" customHeight="1" x14ac:dyDescent="0.2">
      <c r="A25" s="465" t="s">
        <v>537</v>
      </c>
      <c r="B25" s="466" t="s">
        <v>971</v>
      </c>
      <c r="C25" s="467">
        <v>1.8056500000000004</v>
      </c>
      <c r="D25" s="467">
        <v>1.8078099999999999</v>
      </c>
      <c r="E25" s="467"/>
      <c r="F25" s="467">
        <v>1.8017799999999999</v>
      </c>
      <c r="G25" s="467">
        <v>0</v>
      </c>
      <c r="H25" s="467">
        <v>1.8017799999999999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537</v>
      </c>
      <c r="B26" s="466" t="s">
        <v>972</v>
      </c>
      <c r="C26" s="467">
        <v>61.60772</v>
      </c>
      <c r="D26" s="467">
        <v>40.534210000000002</v>
      </c>
      <c r="E26" s="467"/>
      <c r="F26" s="467">
        <v>29.506550000000004</v>
      </c>
      <c r="G26" s="467">
        <v>0</v>
      </c>
      <c r="H26" s="467">
        <v>29.506550000000004</v>
      </c>
      <c r="I26" s="468" t="s">
        <v>271</v>
      </c>
      <c r="J26" s="469" t="s">
        <v>1</v>
      </c>
    </row>
    <row r="27" spans="1:10" ht="14.45" customHeight="1" x14ac:dyDescent="0.2">
      <c r="A27" s="465" t="s">
        <v>537</v>
      </c>
      <c r="B27" s="466" t="s">
        <v>974</v>
      </c>
      <c r="C27" s="467">
        <v>0</v>
      </c>
      <c r="D27" s="467">
        <v>0</v>
      </c>
      <c r="E27" s="467"/>
      <c r="F27" s="467">
        <v>0</v>
      </c>
      <c r="G27" s="467">
        <v>0</v>
      </c>
      <c r="H27" s="467">
        <v>0</v>
      </c>
      <c r="I27" s="468" t="s">
        <v>271</v>
      </c>
      <c r="J27" s="469" t="s">
        <v>1</v>
      </c>
    </row>
    <row r="28" spans="1:10" ht="14.45" customHeight="1" x14ac:dyDescent="0.2">
      <c r="A28" s="465" t="s">
        <v>537</v>
      </c>
      <c r="B28" s="466" t="s">
        <v>975</v>
      </c>
      <c r="C28" s="467">
        <v>16.033999999999999</v>
      </c>
      <c r="D28" s="467">
        <v>11.643360000000001</v>
      </c>
      <c r="E28" s="467"/>
      <c r="F28" s="467">
        <v>20.236000000000001</v>
      </c>
      <c r="G28" s="467">
        <v>0</v>
      </c>
      <c r="H28" s="467">
        <v>20.236000000000001</v>
      </c>
      <c r="I28" s="468" t="s">
        <v>271</v>
      </c>
      <c r="J28" s="469" t="s">
        <v>1</v>
      </c>
    </row>
    <row r="29" spans="1:10" ht="14.45" customHeight="1" x14ac:dyDescent="0.2">
      <c r="A29" s="465" t="s">
        <v>537</v>
      </c>
      <c r="B29" s="466" t="s">
        <v>539</v>
      </c>
      <c r="C29" s="467">
        <v>6513.1638699999967</v>
      </c>
      <c r="D29" s="467">
        <v>6705.1506399999953</v>
      </c>
      <c r="E29" s="467"/>
      <c r="F29" s="467">
        <v>5637.0572599999969</v>
      </c>
      <c r="G29" s="467">
        <v>0</v>
      </c>
      <c r="H29" s="467">
        <v>5637.0572599999969</v>
      </c>
      <c r="I29" s="468" t="s">
        <v>271</v>
      </c>
      <c r="J29" s="469" t="s">
        <v>540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541</v>
      </c>
    </row>
    <row r="31" spans="1:10" ht="14.45" customHeight="1" x14ac:dyDescent="0.2">
      <c r="A31" s="465" t="s">
        <v>979</v>
      </c>
      <c r="B31" s="466" t="s">
        <v>980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0</v>
      </c>
    </row>
    <row r="32" spans="1:10" ht="14.45" customHeight="1" x14ac:dyDescent="0.2">
      <c r="A32" s="465" t="s">
        <v>979</v>
      </c>
      <c r="B32" s="466" t="s">
        <v>972</v>
      </c>
      <c r="C32" s="467">
        <v>0</v>
      </c>
      <c r="D32" s="467">
        <v>0</v>
      </c>
      <c r="E32" s="467"/>
      <c r="F32" s="467">
        <v>0</v>
      </c>
      <c r="G32" s="467">
        <v>0</v>
      </c>
      <c r="H32" s="467">
        <v>0</v>
      </c>
      <c r="I32" s="468" t="s">
        <v>271</v>
      </c>
      <c r="J32" s="469" t="s">
        <v>1</v>
      </c>
    </row>
    <row r="33" spans="1:10" ht="14.45" customHeight="1" x14ac:dyDescent="0.2">
      <c r="A33" s="465" t="s">
        <v>979</v>
      </c>
      <c r="B33" s="466" t="s">
        <v>975</v>
      </c>
      <c r="C33" s="467">
        <v>1.77</v>
      </c>
      <c r="D33" s="467">
        <v>0.378</v>
      </c>
      <c r="E33" s="467"/>
      <c r="F33" s="467">
        <v>0.73599999999999999</v>
      </c>
      <c r="G33" s="467">
        <v>0</v>
      </c>
      <c r="H33" s="467">
        <v>0.73599999999999999</v>
      </c>
      <c r="I33" s="468" t="s">
        <v>271</v>
      </c>
      <c r="J33" s="469" t="s">
        <v>1</v>
      </c>
    </row>
    <row r="34" spans="1:10" ht="14.45" customHeight="1" x14ac:dyDescent="0.2">
      <c r="A34" s="465" t="s">
        <v>979</v>
      </c>
      <c r="B34" s="466" t="s">
        <v>981</v>
      </c>
      <c r="C34" s="467">
        <v>1.77</v>
      </c>
      <c r="D34" s="467">
        <v>0.378</v>
      </c>
      <c r="E34" s="467"/>
      <c r="F34" s="467">
        <v>0.73599999999999999</v>
      </c>
      <c r="G34" s="467">
        <v>0</v>
      </c>
      <c r="H34" s="467">
        <v>0.73599999999999999</v>
      </c>
      <c r="I34" s="468" t="s">
        <v>271</v>
      </c>
      <c r="J34" s="469" t="s">
        <v>540</v>
      </c>
    </row>
    <row r="35" spans="1:10" ht="14.45" customHeight="1" x14ac:dyDescent="0.2">
      <c r="A35" s="465" t="s">
        <v>271</v>
      </c>
      <c r="B35" s="466" t="s">
        <v>271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541</v>
      </c>
    </row>
    <row r="36" spans="1:10" ht="14.45" customHeight="1" x14ac:dyDescent="0.2">
      <c r="A36" s="465" t="s">
        <v>542</v>
      </c>
      <c r="B36" s="466" t="s">
        <v>543</v>
      </c>
      <c r="C36" s="467" t="s">
        <v>271</v>
      </c>
      <c r="D36" s="467" t="s">
        <v>271</v>
      </c>
      <c r="E36" s="467"/>
      <c r="F36" s="467" t="s">
        <v>271</v>
      </c>
      <c r="G36" s="467" t="s">
        <v>271</v>
      </c>
      <c r="H36" s="467" t="s">
        <v>271</v>
      </c>
      <c r="I36" s="468" t="s">
        <v>271</v>
      </c>
      <c r="J36" s="469" t="s">
        <v>0</v>
      </c>
    </row>
    <row r="37" spans="1:10" ht="14.45" customHeight="1" x14ac:dyDescent="0.2">
      <c r="A37" s="465" t="s">
        <v>542</v>
      </c>
      <c r="B37" s="466" t="s">
        <v>968</v>
      </c>
      <c r="C37" s="467">
        <v>7673.5090599999994</v>
      </c>
      <c r="D37" s="467">
        <v>7271.5246099999949</v>
      </c>
      <c r="E37" s="467"/>
      <c r="F37" s="467">
        <v>6419.1212100000012</v>
      </c>
      <c r="G37" s="467">
        <v>0</v>
      </c>
      <c r="H37" s="467">
        <v>6419.1212100000012</v>
      </c>
      <c r="I37" s="468" t="s">
        <v>271</v>
      </c>
      <c r="J37" s="469" t="s">
        <v>1</v>
      </c>
    </row>
    <row r="38" spans="1:10" ht="14.45" customHeight="1" x14ac:dyDescent="0.2">
      <c r="A38" s="465" t="s">
        <v>542</v>
      </c>
      <c r="B38" s="466" t="s">
        <v>969</v>
      </c>
      <c r="C38" s="467">
        <v>0</v>
      </c>
      <c r="D38" s="467">
        <v>0</v>
      </c>
      <c r="E38" s="467"/>
      <c r="F38" s="467">
        <v>1.4230799999999999</v>
      </c>
      <c r="G38" s="467">
        <v>0</v>
      </c>
      <c r="H38" s="467">
        <v>1.4230799999999999</v>
      </c>
      <c r="I38" s="468" t="s">
        <v>271</v>
      </c>
      <c r="J38" s="469" t="s">
        <v>1</v>
      </c>
    </row>
    <row r="39" spans="1:10" ht="14.45" customHeight="1" x14ac:dyDescent="0.2">
      <c r="A39" s="465" t="s">
        <v>542</v>
      </c>
      <c r="B39" s="466" t="s">
        <v>970</v>
      </c>
      <c r="C39" s="467">
        <v>427.17639000000008</v>
      </c>
      <c r="D39" s="467">
        <v>386.79474000000005</v>
      </c>
      <c r="E39" s="467"/>
      <c r="F39" s="467">
        <v>368.51683000000003</v>
      </c>
      <c r="G39" s="467">
        <v>0</v>
      </c>
      <c r="H39" s="467">
        <v>368.51683000000003</v>
      </c>
      <c r="I39" s="468" t="s">
        <v>271</v>
      </c>
      <c r="J39" s="469" t="s">
        <v>1</v>
      </c>
    </row>
    <row r="40" spans="1:10" ht="14.45" customHeight="1" x14ac:dyDescent="0.2">
      <c r="A40" s="465" t="s">
        <v>542</v>
      </c>
      <c r="B40" s="466" t="s">
        <v>971</v>
      </c>
      <c r="C40" s="467">
        <v>255.62259999999998</v>
      </c>
      <c r="D40" s="467">
        <v>252.55457000000004</v>
      </c>
      <c r="E40" s="467"/>
      <c r="F40" s="467">
        <v>243.45065999999997</v>
      </c>
      <c r="G40" s="467">
        <v>0</v>
      </c>
      <c r="H40" s="467">
        <v>243.45065999999997</v>
      </c>
      <c r="I40" s="468" t="s">
        <v>271</v>
      </c>
      <c r="J40" s="469" t="s">
        <v>1</v>
      </c>
    </row>
    <row r="41" spans="1:10" ht="14.45" customHeight="1" x14ac:dyDescent="0.2">
      <c r="A41" s="465" t="s">
        <v>542</v>
      </c>
      <c r="B41" s="466" t="s">
        <v>972</v>
      </c>
      <c r="C41" s="467">
        <v>361.57452000000001</v>
      </c>
      <c r="D41" s="467">
        <v>297.00675000000007</v>
      </c>
      <c r="E41" s="467"/>
      <c r="F41" s="467">
        <v>306.73624000000001</v>
      </c>
      <c r="G41" s="467">
        <v>0</v>
      </c>
      <c r="H41" s="467">
        <v>306.73624000000001</v>
      </c>
      <c r="I41" s="468" t="s">
        <v>271</v>
      </c>
      <c r="J41" s="469" t="s">
        <v>1</v>
      </c>
    </row>
    <row r="42" spans="1:10" ht="14.45" customHeight="1" x14ac:dyDescent="0.2">
      <c r="A42" s="465" t="s">
        <v>542</v>
      </c>
      <c r="B42" s="466" t="s">
        <v>973</v>
      </c>
      <c r="C42" s="467">
        <v>21616.824130000001</v>
      </c>
      <c r="D42" s="467">
        <v>22395.981619999999</v>
      </c>
      <c r="E42" s="467"/>
      <c r="F42" s="467">
        <v>21866.474490000001</v>
      </c>
      <c r="G42" s="467">
        <v>0</v>
      </c>
      <c r="H42" s="467">
        <v>21866.474490000001</v>
      </c>
      <c r="I42" s="468" t="s">
        <v>271</v>
      </c>
      <c r="J42" s="469" t="s">
        <v>1</v>
      </c>
    </row>
    <row r="43" spans="1:10" ht="14.45" customHeight="1" x14ac:dyDescent="0.2">
      <c r="A43" s="465" t="s">
        <v>542</v>
      </c>
      <c r="B43" s="466" t="s">
        <v>974</v>
      </c>
      <c r="C43" s="467">
        <v>51.389000000000003</v>
      </c>
      <c r="D43" s="467">
        <v>47.19</v>
      </c>
      <c r="E43" s="467"/>
      <c r="F43" s="467">
        <v>55.045000000000002</v>
      </c>
      <c r="G43" s="467">
        <v>0</v>
      </c>
      <c r="H43" s="467">
        <v>55.045000000000002</v>
      </c>
      <c r="I43" s="468" t="s">
        <v>271</v>
      </c>
      <c r="J43" s="469" t="s">
        <v>1</v>
      </c>
    </row>
    <row r="44" spans="1:10" ht="14.45" customHeight="1" x14ac:dyDescent="0.2">
      <c r="A44" s="465" t="s">
        <v>542</v>
      </c>
      <c r="B44" s="466" t="s">
        <v>975</v>
      </c>
      <c r="C44" s="467">
        <v>72.290000000000006</v>
      </c>
      <c r="D44" s="467">
        <v>71.653999999999996</v>
      </c>
      <c r="E44" s="467"/>
      <c r="F44" s="467">
        <v>114.224</v>
      </c>
      <c r="G44" s="467">
        <v>0</v>
      </c>
      <c r="H44" s="467">
        <v>114.224</v>
      </c>
      <c r="I44" s="468" t="s">
        <v>271</v>
      </c>
      <c r="J44" s="469" t="s">
        <v>1</v>
      </c>
    </row>
    <row r="45" spans="1:10" ht="14.45" customHeight="1" x14ac:dyDescent="0.2">
      <c r="A45" s="465" t="s">
        <v>542</v>
      </c>
      <c r="B45" s="466" t="s">
        <v>544</v>
      </c>
      <c r="C45" s="467">
        <v>30458.385700000003</v>
      </c>
      <c r="D45" s="467">
        <v>30722.706289999991</v>
      </c>
      <c r="E45" s="467"/>
      <c r="F45" s="467">
        <v>29374.991509999996</v>
      </c>
      <c r="G45" s="467">
        <v>0</v>
      </c>
      <c r="H45" s="467">
        <v>29374.991509999996</v>
      </c>
      <c r="I45" s="468" t="s">
        <v>271</v>
      </c>
      <c r="J45" s="469" t="s">
        <v>540</v>
      </c>
    </row>
    <row r="46" spans="1:10" ht="14.45" customHeight="1" x14ac:dyDescent="0.2">
      <c r="A46" s="465" t="s">
        <v>271</v>
      </c>
      <c r="B46" s="466" t="s">
        <v>271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541</v>
      </c>
    </row>
    <row r="47" spans="1:10" ht="14.45" customHeight="1" x14ac:dyDescent="0.2">
      <c r="A47" s="465" t="s">
        <v>531</v>
      </c>
      <c r="B47" s="466" t="s">
        <v>535</v>
      </c>
      <c r="C47" s="467">
        <v>37111.892400000004</v>
      </c>
      <c r="D47" s="467">
        <v>37463.385429999995</v>
      </c>
      <c r="E47" s="467"/>
      <c r="F47" s="467">
        <v>35047.543229999996</v>
      </c>
      <c r="G47" s="467">
        <v>0</v>
      </c>
      <c r="H47" s="467">
        <v>35047.543229999996</v>
      </c>
      <c r="I47" s="468" t="s">
        <v>271</v>
      </c>
      <c r="J47" s="469" t="s">
        <v>536</v>
      </c>
    </row>
  </sheetData>
  <mergeCells count="3">
    <mergeCell ref="A1:I1"/>
    <mergeCell ref="F3:I3"/>
    <mergeCell ref="C4:D4"/>
  </mergeCells>
  <conditionalFormatting sqref="F15 F48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7">
    <cfRule type="expression" dxfId="11" priority="6">
      <formula>$H16&gt;0</formula>
    </cfRule>
  </conditionalFormatting>
  <conditionalFormatting sqref="A16:A47">
    <cfRule type="expression" dxfId="10" priority="5">
      <formula>AND($J16&lt;&gt;"mezeraKL",$J16&lt;&gt;"")</formula>
    </cfRule>
  </conditionalFormatting>
  <conditionalFormatting sqref="I16:I47">
    <cfRule type="expression" dxfId="9" priority="7">
      <formula>$I16&gt;1</formula>
    </cfRule>
  </conditionalFormatting>
  <conditionalFormatting sqref="B16:B47">
    <cfRule type="expression" dxfId="8" priority="4">
      <formula>OR($J16="NS",$J16="SumaNS",$J16="Účet")</formula>
    </cfRule>
  </conditionalFormatting>
  <conditionalFormatting sqref="A16:D47 F16:I47">
    <cfRule type="expression" dxfId="7" priority="8">
      <formula>AND($J16&lt;&gt;"",$J16&lt;&gt;"mezeraKL")</formula>
    </cfRule>
  </conditionalFormatting>
  <conditionalFormatting sqref="B16:D47 F16:I47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7 F16:I47">
    <cfRule type="expression" dxfId="5" priority="2">
      <formula>OR($J16="SumaNS",$J16="NS")</formula>
    </cfRule>
  </conditionalFormatting>
  <hyperlinks>
    <hyperlink ref="A2" location="Obsah!A1" display="Zpět na Obsah  KL 01  1.-4.měsíc" xr:uid="{8E771987-4657-4757-A39E-DC9E7493A1E6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44.821362493933641</v>
      </c>
      <c r="J3" s="98">
        <f>SUBTOTAL(9,J5:J1048576)</f>
        <v>704787</v>
      </c>
      <c r="K3" s="99">
        <f>SUBTOTAL(9,K5:K1048576)</f>
        <v>31589513.608012009</v>
      </c>
    </row>
    <row r="4" spans="1:11" s="208" customFormat="1" ht="14.45" customHeight="1" thickBot="1" x14ac:dyDescent="0.25">
      <c r="A4" s="580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4" t="s">
        <v>531</v>
      </c>
      <c r="B5" s="565" t="s">
        <v>532</v>
      </c>
      <c r="C5" s="568" t="s">
        <v>976</v>
      </c>
      <c r="D5" s="581" t="s">
        <v>977</v>
      </c>
      <c r="E5" s="568" t="s">
        <v>982</v>
      </c>
      <c r="F5" s="581" t="s">
        <v>983</v>
      </c>
      <c r="G5" s="568" t="s">
        <v>984</v>
      </c>
      <c r="H5" s="568" t="s">
        <v>985</v>
      </c>
      <c r="I5" s="116">
        <v>1018.8200073242188</v>
      </c>
      <c r="J5" s="116">
        <v>24</v>
      </c>
      <c r="K5" s="578">
        <v>24451.6796875</v>
      </c>
    </row>
    <row r="6" spans="1:11" ht="14.45" customHeight="1" x14ac:dyDescent="0.2">
      <c r="A6" s="485" t="s">
        <v>531</v>
      </c>
      <c r="B6" s="486" t="s">
        <v>532</v>
      </c>
      <c r="C6" s="487" t="s">
        <v>976</v>
      </c>
      <c r="D6" s="488" t="s">
        <v>977</v>
      </c>
      <c r="E6" s="487" t="s">
        <v>982</v>
      </c>
      <c r="F6" s="488" t="s">
        <v>983</v>
      </c>
      <c r="G6" s="487" t="s">
        <v>986</v>
      </c>
      <c r="H6" s="487" t="s">
        <v>987</v>
      </c>
      <c r="I6" s="490">
        <v>421.69000244140625</v>
      </c>
      <c r="J6" s="490">
        <v>24</v>
      </c>
      <c r="K6" s="491">
        <v>10120.4404296875</v>
      </c>
    </row>
    <row r="7" spans="1:11" ht="14.45" customHeight="1" x14ac:dyDescent="0.2">
      <c r="A7" s="485" t="s">
        <v>531</v>
      </c>
      <c r="B7" s="486" t="s">
        <v>532</v>
      </c>
      <c r="C7" s="487" t="s">
        <v>976</v>
      </c>
      <c r="D7" s="488" t="s">
        <v>977</v>
      </c>
      <c r="E7" s="487" t="s">
        <v>982</v>
      </c>
      <c r="F7" s="488" t="s">
        <v>983</v>
      </c>
      <c r="G7" s="487" t="s">
        <v>988</v>
      </c>
      <c r="H7" s="487" t="s">
        <v>989</v>
      </c>
      <c r="I7" s="490">
        <v>719.0999755859375</v>
      </c>
      <c r="J7" s="490">
        <v>20</v>
      </c>
      <c r="K7" s="491">
        <v>14382.0595703125</v>
      </c>
    </row>
    <row r="8" spans="1:11" ht="14.45" customHeight="1" x14ac:dyDescent="0.2">
      <c r="A8" s="485" t="s">
        <v>531</v>
      </c>
      <c r="B8" s="486" t="s">
        <v>532</v>
      </c>
      <c r="C8" s="487" t="s">
        <v>537</v>
      </c>
      <c r="D8" s="488" t="s">
        <v>538</v>
      </c>
      <c r="E8" s="487" t="s">
        <v>990</v>
      </c>
      <c r="F8" s="488" t="s">
        <v>991</v>
      </c>
      <c r="G8" s="487" t="s">
        <v>992</v>
      </c>
      <c r="H8" s="487" t="s">
        <v>993</v>
      </c>
      <c r="I8" s="490">
        <v>30253.0498046875</v>
      </c>
      <c r="J8" s="490">
        <v>3</v>
      </c>
      <c r="K8" s="491">
        <v>92375.099609375</v>
      </c>
    </row>
    <row r="9" spans="1:11" ht="14.45" customHeight="1" x14ac:dyDescent="0.2">
      <c r="A9" s="485" t="s">
        <v>531</v>
      </c>
      <c r="B9" s="486" t="s">
        <v>532</v>
      </c>
      <c r="C9" s="487" t="s">
        <v>537</v>
      </c>
      <c r="D9" s="488" t="s">
        <v>538</v>
      </c>
      <c r="E9" s="487" t="s">
        <v>990</v>
      </c>
      <c r="F9" s="488" t="s">
        <v>991</v>
      </c>
      <c r="G9" s="487" t="s">
        <v>994</v>
      </c>
      <c r="H9" s="487" t="s">
        <v>995</v>
      </c>
      <c r="I9" s="490">
        <v>264.38743809291293</v>
      </c>
      <c r="J9" s="490">
        <v>39</v>
      </c>
      <c r="K9" s="491">
        <v>10311.000366210938</v>
      </c>
    </row>
    <row r="10" spans="1:11" ht="14.45" customHeight="1" x14ac:dyDescent="0.2">
      <c r="A10" s="485" t="s">
        <v>531</v>
      </c>
      <c r="B10" s="486" t="s">
        <v>532</v>
      </c>
      <c r="C10" s="487" t="s">
        <v>537</v>
      </c>
      <c r="D10" s="488" t="s">
        <v>538</v>
      </c>
      <c r="E10" s="487" t="s">
        <v>990</v>
      </c>
      <c r="F10" s="488" t="s">
        <v>991</v>
      </c>
      <c r="G10" s="487" t="s">
        <v>996</v>
      </c>
      <c r="H10" s="487" t="s">
        <v>997</v>
      </c>
      <c r="I10" s="490">
        <v>619.52001953125</v>
      </c>
      <c r="J10" s="490">
        <v>3</v>
      </c>
      <c r="K10" s="491">
        <v>1858.56005859375</v>
      </c>
    </row>
    <row r="11" spans="1:11" ht="14.45" customHeight="1" x14ac:dyDescent="0.2">
      <c r="A11" s="485" t="s">
        <v>531</v>
      </c>
      <c r="B11" s="486" t="s">
        <v>532</v>
      </c>
      <c r="C11" s="487" t="s">
        <v>537</v>
      </c>
      <c r="D11" s="488" t="s">
        <v>538</v>
      </c>
      <c r="E11" s="487" t="s">
        <v>990</v>
      </c>
      <c r="F11" s="488" t="s">
        <v>991</v>
      </c>
      <c r="G11" s="487" t="s">
        <v>998</v>
      </c>
      <c r="H11" s="487" t="s">
        <v>999</v>
      </c>
      <c r="I11" s="490">
        <v>686.07000732421875</v>
      </c>
      <c r="J11" s="490">
        <v>3</v>
      </c>
      <c r="K11" s="491">
        <v>2058.2100219726563</v>
      </c>
    </row>
    <row r="12" spans="1:11" ht="14.45" customHeight="1" x14ac:dyDescent="0.2">
      <c r="A12" s="485" t="s">
        <v>531</v>
      </c>
      <c r="B12" s="486" t="s">
        <v>532</v>
      </c>
      <c r="C12" s="487" t="s">
        <v>537</v>
      </c>
      <c r="D12" s="488" t="s">
        <v>538</v>
      </c>
      <c r="E12" s="487" t="s">
        <v>990</v>
      </c>
      <c r="F12" s="488" t="s">
        <v>991</v>
      </c>
      <c r="G12" s="487" t="s">
        <v>1000</v>
      </c>
      <c r="H12" s="487" t="s">
        <v>1001</v>
      </c>
      <c r="I12" s="490">
        <v>547.32334391276038</v>
      </c>
      <c r="J12" s="490">
        <v>3</v>
      </c>
      <c r="K12" s="491">
        <v>1641.9700317382813</v>
      </c>
    </row>
    <row r="13" spans="1:11" ht="14.45" customHeight="1" x14ac:dyDescent="0.2">
      <c r="A13" s="485" t="s">
        <v>531</v>
      </c>
      <c r="B13" s="486" t="s">
        <v>532</v>
      </c>
      <c r="C13" s="487" t="s">
        <v>537</v>
      </c>
      <c r="D13" s="488" t="s">
        <v>538</v>
      </c>
      <c r="E13" s="487" t="s">
        <v>990</v>
      </c>
      <c r="F13" s="488" t="s">
        <v>991</v>
      </c>
      <c r="G13" s="487" t="s">
        <v>1002</v>
      </c>
      <c r="H13" s="487" t="s">
        <v>1003</v>
      </c>
      <c r="I13" s="490">
        <v>2990</v>
      </c>
      <c r="J13" s="490">
        <v>1</v>
      </c>
      <c r="K13" s="491">
        <v>2990</v>
      </c>
    </row>
    <row r="14" spans="1:11" ht="14.45" customHeight="1" x14ac:dyDescent="0.2">
      <c r="A14" s="485" t="s">
        <v>531</v>
      </c>
      <c r="B14" s="486" t="s">
        <v>532</v>
      </c>
      <c r="C14" s="487" t="s">
        <v>537</v>
      </c>
      <c r="D14" s="488" t="s">
        <v>538</v>
      </c>
      <c r="E14" s="487" t="s">
        <v>990</v>
      </c>
      <c r="F14" s="488" t="s">
        <v>991</v>
      </c>
      <c r="G14" s="487" t="s">
        <v>1004</v>
      </c>
      <c r="H14" s="487" t="s">
        <v>1005</v>
      </c>
      <c r="I14" s="490">
        <v>517.8800048828125</v>
      </c>
      <c r="J14" s="490">
        <v>50</v>
      </c>
      <c r="K14" s="491">
        <v>25893.9990234375</v>
      </c>
    </row>
    <row r="15" spans="1:11" ht="14.45" customHeight="1" x14ac:dyDescent="0.2">
      <c r="A15" s="485" t="s">
        <v>531</v>
      </c>
      <c r="B15" s="486" t="s">
        <v>532</v>
      </c>
      <c r="C15" s="487" t="s">
        <v>537</v>
      </c>
      <c r="D15" s="488" t="s">
        <v>538</v>
      </c>
      <c r="E15" s="487" t="s">
        <v>990</v>
      </c>
      <c r="F15" s="488" t="s">
        <v>991</v>
      </c>
      <c r="G15" s="487" t="s">
        <v>1006</v>
      </c>
      <c r="H15" s="487" t="s">
        <v>1007</v>
      </c>
      <c r="I15" s="490">
        <v>511.22500610351563</v>
      </c>
      <c r="J15" s="490">
        <v>11</v>
      </c>
      <c r="K15" s="491">
        <v>4648.820068359375</v>
      </c>
    </row>
    <row r="16" spans="1:11" ht="14.45" customHeight="1" x14ac:dyDescent="0.2">
      <c r="A16" s="485" t="s">
        <v>531</v>
      </c>
      <c r="B16" s="486" t="s">
        <v>532</v>
      </c>
      <c r="C16" s="487" t="s">
        <v>537</v>
      </c>
      <c r="D16" s="488" t="s">
        <v>538</v>
      </c>
      <c r="E16" s="487" t="s">
        <v>990</v>
      </c>
      <c r="F16" s="488" t="s">
        <v>991</v>
      </c>
      <c r="G16" s="487" t="s">
        <v>1008</v>
      </c>
      <c r="H16" s="487" t="s">
        <v>1009</v>
      </c>
      <c r="I16" s="490">
        <v>2070</v>
      </c>
      <c r="J16" s="490">
        <v>1</v>
      </c>
      <c r="K16" s="491">
        <v>2070</v>
      </c>
    </row>
    <row r="17" spans="1:11" ht="14.45" customHeight="1" x14ac:dyDescent="0.2">
      <c r="A17" s="485" t="s">
        <v>531</v>
      </c>
      <c r="B17" s="486" t="s">
        <v>532</v>
      </c>
      <c r="C17" s="487" t="s">
        <v>537</v>
      </c>
      <c r="D17" s="488" t="s">
        <v>538</v>
      </c>
      <c r="E17" s="487" t="s">
        <v>990</v>
      </c>
      <c r="F17" s="488" t="s">
        <v>991</v>
      </c>
      <c r="G17" s="487" t="s">
        <v>1010</v>
      </c>
      <c r="H17" s="487" t="s">
        <v>1011</v>
      </c>
      <c r="I17" s="490">
        <v>2415</v>
      </c>
      <c r="J17" s="490">
        <v>1</v>
      </c>
      <c r="K17" s="491">
        <v>2415</v>
      </c>
    </row>
    <row r="18" spans="1:11" ht="14.45" customHeight="1" x14ac:dyDescent="0.2">
      <c r="A18" s="485" t="s">
        <v>531</v>
      </c>
      <c r="B18" s="486" t="s">
        <v>532</v>
      </c>
      <c r="C18" s="487" t="s">
        <v>537</v>
      </c>
      <c r="D18" s="488" t="s">
        <v>538</v>
      </c>
      <c r="E18" s="487" t="s">
        <v>990</v>
      </c>
      <c r="F18" s="488" t="s">
        <v>991</v>
      </c>
      <c r="G18" s="487" t="s">
        <v>1012</v>
      </c>
      <c r="H18" s="487" t="s">
        <v>1013</v>
      </c>
      <c r="I18" s="490">
        <v>2530</v>
      </c>
      <c r="J18" s="490">
        <v>1</v>
      </c>
      <c r="K18" s="491">
        <v>2530</v>
      </c>
    </row>
    <row r="19" spans="1:11" ht="14.45" customHeight="1" x14ac:dyDescent="0.2">
      <c r="A19" s="485" t="s">
        <v>531</v>
      </c>
      <c r="B19" s="486" t="s">
        <v>532</v>
      </c>
      <c r="C19" s="487" t="s">
        <v>537</v>
      </c>
      <c r="D19" s="488" t="s">
        <v>538</v>
      </c>
      <c r="E19" s="487" t="s">
        <v>990</v>
      </c>
      <c r="F19" s="488" t="s">
        <v>991</v>
      </c>
      <c r="G19" s="487" t="s">
        <v>1014</v>
      </c>
      <c r="H19" s="487" t="s">
        <v>1015</v>
      </c>
      <c r="I19" s="490">
        <v>3197</v>
      </c>
      <c r="J19" s="490">
        <v>1</v>
      </c>
      <c r="K19" s="491">
        <v>3197</v>
      </c>
    </row>
    <row r="20" spans="1:11" ht="14.45" customHeight="1" x14ac:dyDescent="0.2">
      <c r="A20" s="485" t="s">
        <v>531</v>
      </c>
      <c r="B20" s="486" t="s">
        <v>532</v>
      </c>
      <c r="C20" s="487" t="s">
        <v>537</v>
      </c>
      <c r="D20" s="488" t="s">
        <v>538</v>
      </c>
      <c r="E20" s="487" t="s">
        <v>990</v>
      </c>
      <c r="F20" s="488" t="s">
        <v>991</v>
      </c>
      <c r="G20" s="487" t="s">
        <v>1016</v>
      </c>
      <c r="H20" s="487" t="s">
        <v>1017</v>
      </c>
      <c r="I20" s="490">
        <v>5799.356608072917</v>
      </c>
      <c r="J20" s="490">
        <v>3</v>
      </c>
      <c r="K20" s="491">
        <v>17398.06982421875</v>
      </c>
    </row>
    <row r="21" spans="1:11" ht="14.45" customHeight="1" x14ac:dyDescent="0.2">
      <c r="A21" s="485" t="s">
        <v>531</v>
      </c>
      <c r="B21" s="486" t="s">
        <v>532</v>
      </c>
      <c r="C21" s="487" t="s">
        <v>537</v>
      </c>
      <c r="D21" s="488" t="s">
        <v>538</v>
      </c>
      <c r="E21" s="487" t="s">
        <v>990</v>
      </c>
      <c r="F21" s="488" t="s">
        <v>991</v>
      </c>
      <c r="G21" s="487" t="s">
        <v>1018</v>
      </c>
      <c r="H21" s="487" t="s">
        <v>1019</v>
      </c>
      <c r="I21" s="490">
        <v>1321.3199462890625</v>
      </c>
      <c r="J21" s="490">
        <v>1</v>
      </c>
      <c r="K21" s="491">
        <v>1321.3199462890625</v>
      </c>
    </row>
    <row r="22" spans="1:11" ht="14.45" customHeight="1" x14ac:dyDescent="0.2">
      <c r="A22" s="485" t="s">
        <v>531</v>
      </c>
      <c r="B22" s="486" t="s">
        <v>532</v>
      </c>
      <c r="C22" s="487" t="s">
        <v>537</v>
      </c>
      <c r="D22" s="488" t="s">
        <v>538</v>
      </c>
      <c r="E22" s="487" t="s">
        <v>990</v>
      </c>
      <c r="F22" s="488" t="s">
        <v>991</v>
      </c>
      <c r="G22" s="487" t="s">
        <v>1020</v>
      </c>
      <c r="H22" s="487" t="s">
        <v>1021</v>
      </c>
      <c r="I22" s="490">
        <v>1321.3199462890625</v>
      </c>
      <c r="J22" s="490">
        <v>1</v>
      </c>
      <c r="K22" s="491">
        <v>1321.3199462890625</v>
      </c>
    </row>
    <row r="23" spans="1:11" ht="14.45" customHeight="1" x14ac:dyDescent="0.2">
      <c r="A23" s="485" t="s">
        <v>531</v>
      </c>
      <c r="B23" s="486" t="s">
        <v>532</v>
      </c>
      <c r="C23" s="487" t="s">
        <v>537</v>
      </c>
      <c r="D23" s="488" t="s">
        <v>538</v>
      </c>
      <c r="E23" s="487" t="s">
        <v>990</v>
      </c>
      <c r="F23" s="488" t="s">
        <v>991</v>
      </c>
      <c r="G23" s="487" t="s">
        <v>1022</v>
      </c>
      <c r="H23" s="487" t="s">
        <v>1023</v>
      </c>
      <c r="I23" s="490">
        <v>1911.800048828125</v>
      </c>
      <c r="J23" s="490">
        <v>1</v>
      </c>
      <c r="K23" s="491">
        <v>1911.800048828125</v>
      </c>
    </row>
    <row r="24" spans="1:11" ht="14.45" customHeight="1" x14ac:dyDescent="0.2">
      <c r="A24" s="485" t="s">
        <v>531</v>
      </c>
      <c r="B24" s="486" t="s">
        <v>532</v>
      </c>
      <c r="C24" s="487" t="s">
        <v>537</v>
      </c>
      <c r="D24" s="488" t="s">
        <v>538</v>
      </c>
      <c r="E24" s="487" t="s">
        <v>990</v>
      </c>
      <c r="F24" s="488" t="s">
        <v>991</v>
      </c>
      <c r="G24" s="487" t="s">
        <v>1024</v>
      </c>
      <c r="H24" s="487" t="s">
        <v>1025</v>
      </c>
      <c r="I24" s="490">
        <v>1911.800048828125</v>
      </c>
      <c r="J24" s="490">
        <v>2</v>
      </c>
      <c r="K24" s="491">
        <v>3823.60009765625</v>
      </c>
    </row>
    <row r="25" spans="1:11" ht="14.45" customHeight="1" x14ac:dyDescent="0.2">
      <c r="A25" s="485" t="s">
        <v>531</v>
      </c>
      <c r="B25" s="486" t="s">
        <v>532</v>
      </c>
      <c r="C25" s="487" t="s">
        <v>537</v>
      </c>
      <c r="D25" s="488" t="s">
        <v>538</v>
      </c>
      <c r="E25" s="487" t="s">
        <v>990</v>
      </c>
      <c r="F25" s="488" t="s">
        <v>991</v>
      </c>
      <c r="G25" s="487" t="s">
        <v>1026</v>
      </c>
      <c r="H25" s="487" t="s">
        <v>1027</v>
      </c>
      <c r="I25" s="490">
        <v>4255</v>
      </c>
      <c r="J25" s="490">
        <v>1</v>
      </c>
      <c r="K25" s="491">
        <v>4255</v>
      </c>
    </row>
    <row r="26" spans="1:11" ht="14.45" customHeight="1" x14ac:dyDescent="0.2">
      <c r="A26" s="485" t="s">
        <v>531</v>
      </c>
      <c r="B26" s="486" t="s">
        <v>532</v>
      </c>
      <c r="C26" s="487" t="s">
        <v>537</v>
      </c>
      <c r="D26" s="488" t="s">
        <v>538</v>
      </c>
      <c r="E26" s="487" t="s">
        <v>990</v>
      </c>
      <c r="F26" s="488" t="s">
        <v>991</v>
      </c>
      <c r="G26" s="487" t="s">
        <v>1028</v>
      </c>
      <c r="H26" s="487" t="s">
        <v>1029</v>
      </c>
      <c r="I26" s="490">
        <v>4255</v>
      </c>
      <c r="J26" s="490">
        <v>1</v>
      </c>
      <c r="K26" s="491">
        <v>4255</v>
      </c>
    </row>
    <row r="27" spans="1:11" ht="14.45" customHeight="1" x14ac:dyDescent="0.2">
      <c r="A27" s="485" t="s">
        <v>531</v>
      </c>
      <c r="B27" s="486" t="s">
        <v>532</v>
      </c>
      <c r="C27" s="487" t="s">
        <v>537</v>
      </c>
      <c r="D27" s="488" t="s">
        <v>538</v>
      </c>
      <c r="E27" s="487" t="s">
        <v>990</v>
      </c>
      <c r="F27" s="488" t="s">
        <v>991</v>
      </c>
      <c r="G27" s="487" t="s">
        <v>1030</v>
      </c>
      <c r="H27" s="487" t="s">
        <v>1031</v>
      </c>
      <c r="I27" s="490">
        <v>2325.300048828125</v>
      </c>
      <c r="J27" s="490">
        <v>2</v>
      </c>
      <c r="K27" s="491">
        <v>4650.60009765625</v>
      </c>
    </row>
    <row r="28" spans="1:11" ht="14.45" customHeight="1" x14ac:dyDescent="0.2">
      <c r="A28" s="485" t="s">
        <v>531</v>
      </c>
      <c r="B28" s="486" t="s">
        <v>532</v>
      </c>
      <c r="C28" s="487" t="s">
        <v>537</v>
      </c>
      <c r="D28" s="488" t="s">
        <v>538</v>
      </c>
      <c r="E28" s="487" t="s">
        <v>990</v>
      </c>
      <c r="F28" s="488" t="s">
        <v>991</v>
      </c>
      <c r="G28" s="487" t="s">
        <v>1032</v>
      </c>
      <c r="H28" s="487" t="s">
        <v>1033</v>
      </c>
      <c r="I28" s="490">
        <v>1988.3499755859375</v>
      </c>
      <c r="J28" s="490">
        <v>2</v>
      </c>
      <c r="K28" s="491">
        <v>3976.699951171875</v>
      </c>
    </row>
    <row r="29" spans="1:11" ht="14.45" customHeight="1" x14ac:dyDescent="0.2">
      <c r="A29" s="485" t="s">
        <v>531</v>
      </c>
      <c r="B29" s="486" t="s">
        <v>532</v>
      </c>
      <c r="C29" s="487" t="s">
        <v>537</v>
      </c>
      <c r="D29" s="488" t="s">
        <v>538</v>
      </c>
      <c r="E29" s="487" t="s">
        <v>990</v>
      </c>
      <c r="F29" s="488" t="s">
        <v>991</v>
      </c>
      <c r="G29" s="487" t="s">
        <v>1034</v>
      </c>
      <c r="H29" s="487" t="s">
        <v>1035</v>
      </c>
      <c r="I29" s="490">
        <v>2002.550048828125</v>
      </c>
      <c r="J29" s="490">
        <v>1</v>
      </c>
      <c r="K29" s="491">
        <v>2002.550048828125</v>
      </c>
    </row>
    <row r="30" spans="1:11" ht="14.45" customHeight="1" x14ac:dyDescent="0.2">
      <c r="A30" s="485" t="s">
        <v>531</v>
      </c>
      <c r="B30" s="486" t="s">
        <v>532</v>
      </c>
      <c r="C30" s="487" t="s">
        <v>537</v>
      </c>
      <c r="D30" s="488" t="s">
        <v>538</v>
      </c>
      <c r="E30" s="487" t="s">
        <v>990</v>
      </c>
      <c r="F30" s="488" t="s">
        <v>991</v>
      </c>
      <c r="G30" s="487" t="s">
        <v>1036</v>
      </c>
      <c r="H30" s="487" t="s">
        <v>1037</v>
      </c>
      <c r="I30" s="490">
        <v>1888.9300537109375</v>
      </c>
      <c r="J30" s="490">
        <v>1</v>
      </c>
      <c r="K30" s="491">
        <v>1888.9300537109375</v>
      </c>
    </row>
    <row r="31" spans="1:11" ht="14.45" customHeight="1" x14ac:dyDescent="0.2">
      <c r="A31" s="485" t="s">
        <v>531</v>
      </c>
      <c r="B31" s="486" t="s">
        <v>532</v>
      </c>
      <c r="C31" s="487" t="s">
        <v>537</v>
      </c>
      <c r="D31" s="488" t="s">
        <v>538</v>
      </c>
      <c r="E31" s="487" t="s">
        <v>990</v>
      </c>
      <c r="F31" s="488" t="s">
        <v>991</v>
      </c>
      <c r="G31" s="487" t="s">
        <v>1038</v>
      </c>
      <c r="H31" s="487" t="s">
        <v>1039</v>
      </c>
      <c r="I31" s="490">
        <v>1888.9300537109375</v>
      </c>
      <c r="J31" s="490">
        <v>1</v>
      </c>
      <c r="K31" s="491">
        <v>1888.9300537109375</v>
      </c>
    </row>
    <row r="32" spans="1:11" ht="14.45" customHeight="1" x14ac:dyDescent="0.2">
      <c r="A32" s="485" t="s">
        <v>531</v>
      </c>
      <c r="B32" s="486" t="s">
        <v>532</v>
      </c>
      <c r="C32" s="487" t="s">
        <v>537</v>
      </c>
      <c r="D32" s="488" t="s">
        <v>538</v>
      </c>
      <c r="E32" s="487" t="s">
        <v>990</v>
      </c>
      <c r="F32" s="488" t="s">
        <v>991</v>
      </c>
      <c r="G32" s="487" t="s">
        <v>1040</v>
      </c>
      <c r="H32" s="487" t="s">
        <v>1041</v>
      </c>
      <c r="I32" s="490">
        <v>5754.759765625</v>
      </c>
      <c r="J32" s="490">
        <v>2</v>
      </c>
      <c r="K32" s="491">
        <v>11509.51953125</v>
      </c>
    </row>
    <row r="33" spans="1:11" ht="14.45" customHeight="1" x14ac:dyDescent="0.2">
      <c r="A33" s="485" t="s">
        <v>531</v>
      </c>
      <c r="B33" s="486" t="s">
        <v>532</v>
      </c>
      <c r="C33" s="487" t="s">
        <v>537</v>
      </c>
      <c r="D33" s="488" t="s">
        <v>538</v>
      </c>
      <c r="E33" s="487" t="s">
        <v>990</v>
      </c>
      <c r="F33" s="488" t="s">
        <v>991</v>
      </c>
      <c r="G33" s="487" t="s">
        <v>1042</v>
      </c>
      <c r="H33" s="487" t="s">
        <v>1043</v>
      </c>
      <c r="I33" s="490">
        <v>4643.97998046875</v>
      </c>
      <c r="J33" s="490">
        <v>3</v>
      </c>
      <c r="K33" s="491">
        <v>13931.93994140625</v>
      </c>
    </row>
    <row r="34" spans="1:11" ht="14.45" customHeight="1" x14ac:dyDescent="0.2">
      <c r="A34" s="485" t="s">
        <v>531</v>
      </c>
      <c r="B34" s="486" t="s">
        <v>532</v>
      </c>
      <c r="C34" s="487" t="s">
        <v>537</v>
      </c>
      <c r="D34" s="488" t="s">
        <v>538</v>
      </c>
      <c r="E34" s="487" t="s">
        <v>990</v>
      </c>
      <c r="F34" s="488" t="s">
        <v>991</v>
      </c>
      <c r="G34" s="487" t="s">
        <v>1044</v>
      </c>
      <c r="H34" s="487" t="s">
        <v>1045</v>
      </c>
      <c r="I34" s="490">
        <v>157300</v>
      </c>
      <c r="J34" s="490">
        <v>3</v>
      </c>
      <c r="K34" s="491">
        <v>471900</v>
      </c>
    </row>
    <row r="35" spans="1:11" ht="14.45" customHeight="1" x14ac:dyDescent="0.2">
      <c r="A35" s="485" t="s">
        <v>531</v>
      </c>
      <c r="B35" s="486" t="s">
        <v>532</v>
      </c>
      <c r="C35" s="487" t="s">
        <v>537</v>
      </c>
      <c r="D35" s="488" t="s">
        <v>538</v>
      </c>
      <c r="E35" s="487" t="s">
        <v>990</v>
      </c>
      <c r="F35" s="488" t="s">
        <v>991</v>
      </c>
      <c r="G35" s="487" t="s">
        <v>1046</v>
      </c>
      <c r="H35" s="487" t="s">
        <v>1047</v>
      </c>
      <c r="I35" s="490">
        <v>5521.22998046875</v>
      </c>
      <c r="J35" s="490">
        <v>30</v>
      </c>
      <c r="K35" s="491">
        <v>165636.896484375</v>
      </c>
    </row>
    <row r="36" spans="1:11" ht="14.45" customHeight="1" x14ac:dyDescent="0.2">
      <c r="A36" s="485" t="s">
        <v>531</v>
      </c>
      <c r="B36" s="486" t="s">
        <v>532</v>
      </c>
      <c r="C36" s="487" t="s">
        <v>537</v>
      </c>
      <c r="D36" s="488" t="s">
        <v>538</v>
      </c>
      <c r="E36" s="487" t="s">
        <v>990</v>
      </c>
      <c r="F36" s="488" t="s">
        <v>991</v>
      </c>
      <c r="G36" s="487" t="s">
        <v>1048</v>
      </c>
      <c r="H36" s="487" t="s">
        <v>1049</v>
      </c>
      <c r="I36" s="490">
        <v>2480.5</v>
      </c>
      <c r="J36" s="490">
        <v>2</v>
      </c>
      <c r="K36" s="491">
        <v>4961</v>
      </c>
    </row>
    <row r="37" spans="1:11" ht="14.45" customHeight="1" x14ac:dyDescent="0.2">
      <c r="A37" s="485" t="s">
        <v>531</v>
      </c>
      <c r="B37" s="486" t="s">
        <v>532</v>
      </c>
      <c r="C37" s="487" t="s">
        <v>537</v>
      </c>
      <c r="D37" s="488" t="s">
        <v>538</v>
      </c>
      <c r="E37" s="487" t="s">
        <v>990</v>
      </c>
      <c r="F37" s="488" t="s">
        <v>991</v>
      </c>
      <c r="G37" s="487" t="s">
        <v>1050</v>
      </c>
      <c r="H37" s="487" t="s">
        <v>1051</v>
      </c>
      <c r="I37" s="490">
        <v>2904</v>
      </c>
      <c r="J37" s="490">
        <v>3</v>
      </c>
      <c r="K37" s="491">
        <v>8712</v>
      </c>
    </row>
    <row r="38" spans="1:11" ht="14.45" customHeight="1" x14ac:dyDescent="0.2">
      <c r="A38" s="485" t="s">
        <v>531</v>
      </c>
      <c r="B38" s="486" t="s">
        <v>532</v>
      </c>
      <c r="C38" s="487" t="s">
        <v>537</v>
      </c>
      <c r="D38" s="488" t="s">
        <v>538</v>
      </c>
      <c r="E38" s="487" t="s">
        <v>990</v>
      </c>
      <c r="F38" s="488" t="s">
        <v>991</v>
      </c>
      <c r="G38" s="487" t="s">
        <v>1052</v>
      </c>
      <c r="H38" s="487" t="s">
        <v>1053</v>
      </c>
      <c r="I38" s="490">
        <v>1161.5999755859375</v>
      </c>
      <c r="J38" s="490">
        <v>95</v>
      </c>
      <c r="K38" s="491">
        <v>110352</v>
      </c>
    </row>
    <row r="39" spans="1:11" ht="14.45" customHeight="1" x14ac:dyDescent="0.2">
      <c r="A39" s="485" t="s">
        <v>531</v>
      </c>
      <c r="B39" s="486" t="s">
        <v>532</v>
      </c>
      <c r="C39" s="487" t="s">
        <v>537</v>
      </c>
      <c r="D39" s="488" t="s">
        <v>538</v>
      </c>
      <c r="E39" s="487" t="s">
        <v>990</v>
      </c>
      <c r="F39" s="488" t="s">
        <v>991</v>
      </c>
      <c r="G39" s="487" t="s">
        <v>1054</v>
      </c>
      <c r="H39" s="487" t="s">
        <v>1055</v>
      </c>
      <c r="I39" s="490">
        <v>4247.10009765625</v>
      </c>
      <c r="J39" s="490">
        <v>3</v>
      </c>
      <c r="K39" s="491">
        <v>12741.30029296875</v>
      </c>
    </row>
    <row r="40" spans="1:11" ht="14.45" customHeight="1" x14ac:dyDescent="0.2">
      <c r="A40" s="485" t="s">
        <v>531</v>
      </c>
      <c r="B40" s="486" t="s">
        <v>532</v>
      </c>
      <c r="C40" s="487" t="s">
        <v>537</v>
      </c>
      <c r="D40" s="488" t="s">
        <v>538</v>
      </c>
      <c r="E40" s="487" t="s">
        <v>990</v>
      </c>
      <c r="F40" s="488" t="s">
        <v>991</v>
      </c>
      <c r="G40" s="487" t="s">
        <v>1056</v>
      </c>
      <c r="H40" s="487" t="s">
        <v>1057</v>
      </c>
      <c r="I40" s="490">
        <v>7659.2998046875</v>
      </c>
      <c r="J40" s="490">
        <v>2</v>
      </c>
      <c r="K40" s="491">
        <v>15318.599609375</v>
      </c>
    </row>
    <row r="41" spans="1:11" ht="14.45" customHeight="1" x14ac:dyDescent="0.2">
      <c r="A41" s="485" t="s">
        <v>531</v>
      </c>
      <c r="B41" s="486" t="s">
        <v>532</v>
      </c>
      <c r="C41" s="487" t="s">
        <v>537</v>
      </c>
      <c r="D41" s="488" t="s">
        <v>538</v>
      </c>
      <c r="E41" s="487" t="s">
        <v>990</v>
      </c>
      <c r="F41" s="488" t="s">
        <v>991</v>
      </c>
      <c r="G41" s="487" t="s">
        <v>1058</v>
      </c>
      <c r="H41" s="487" t="s">
        <v>1059</v>
      </c>
      <c r="I41" s="490">
        <v>37824.6015625</v>
      </c>
      <c r="J41" s="490">
        <v>6</v>
      </c>
      <c r="K41" s="491">
        <v>226947.6015625</v>
      </c>
    </row>
    <row r="42" spans="1:11" ht="14.45" customHeight="1" x14ac:dyDescent="0.2">
      <c r="A42" s="485" t="s">
        <v>531</v>
      </c>
      <c r="B42" s="486" t="s">
        <v>532</v>
      </c>
      <c r="C42" s="487" t="s">
        <v>537</v>
      </c>
      <c r="D42" s="488" t="s">
        <v>538</v>
      </c>
      <c r="E42" s="487" t="s">
        <v>990</v>
      </c>
      <c r="F42" s="488" t="s">
        <v>991</v>
      </c>
      <c r="G42" s="487" t="s">
        <v>1060</v>
      </c>
      <c r="H42" s="487" t="s">
        <v>1061</v>
      </c>
      <c r="I42" s="490">
        <v>3285.14990234375</v>
      </c>
      <c r="J42" s="490">
        <v>2</v>
      </c>
      <c r="K42" s="491">
        <v>6570.2998046875</v>
      </c>
    </row>
    <row r="43" spans="1:11" ht="14.45" customHeight="1" x14ac:dyDescent="0.2">
      <c r="A43" s="485" t="s">
        <v>531</v>
      </c>
      <c r="B43" s="486" t="s">
        <v>532</v>
      </c>
      <c r="C43" s="487" t="s">
        <v>537</v>
      </c>
      <c r="D43" s="488" t="s">
        <v>538</v>
      </c>
      <c r="E43" s="487" t="s">
        <v>990</v>
      </c>
      <c r="F43" s="488" t="s">
        <v>991</v>
      </c>
      <c r="G43" s="487" t="s">
        <v>1062</v>
      </c>
      <c r="H43" s="487" t="s">
        <v>1063</v>
      </c>
      <c r="I43" s="490">
        <v>4719</v>
      </c>
      <c r="J43" s="490">
        <v>5</v>
      </c>
      <c r="K43" s="491">
        <v>23595</v>
      </c>
    </row>
    <row r="44" spans="1:11" ht="14.45" customHeight="1" x14ac:dyDescent="0.2">
      <c r="A44" s="485" t="s">
        <v>531</v>
      </c>
      <c r="B44" s="486" t="s">
        <v>532</v>
      </c>
      <c r="C44" s="487" t="s">
        <v>537</v>
      </c>
      <c r="D44" s="488" t="s">
        <v>538</v>
      </c>
      <c r="E44" s="487" t="s">
        <v>990</v>
      </c>
      <c r="F44" s="488" t="s">
        <v>991</v>
      </c>
      <c r="G44" s="487" t="s">
        <v>1064</v>
      </c>
      <c r="H44" s="487" t="s">
        <v>1065</v>
      </c>
      <c r="I44" s="490">
        <v>51425</v>
      </c>
      <c r="J44" s="490">
        <v>4</v>
      </c>
      <c r="K44" s="491">
        <v>205700</v>
      </c>
    </row>
    <row r="45" spans="1:11" ht="14.45" customHeight="1" x14ac:dyDescent="0.2">
      <c r="A45" s="485" t="s">
        <v>531</v>
      </c>
      <c r="B45" s="486" t="s">
        <v>532</v>
      </c>
      <c r="C45" s="487" t="s">
        <v>537</v>
      </c>
      <c r="D45" s="488" t="s">
        <v>538</v>
      </c>
      <c r="E45" s="487" t="s">
        <v>990</v>
      </c>
      <c r="F45" s="488" t="s">
        <v>991</v>
      </c>
      <c r="G45" s="487" t="s">
        <v>1066</v>
      </c>
      <c r="H45" s="487" t="s">
        <v>1067</v>
      </c>
      <c r="I45" s="490">
        <v>5115.8798828125</v>
      </c>
      <c r="J45" s="490">
        <v>5</v>
      </c>
      <c r="K45" s="491">
        <v>25579.3994140625</v>
      </c>
    </row>
    <row r="46" spans="1:11" ht="14.45" customHeight="1" x14ac:dyDescent="0.2">
      <c r="A46" s="485" t="s">
        <v>531</v>
      </c>
      <c r="B46" s="486" t="s">
        <v>532</v>
      </c>
      <c r="C46" s="487" t="s">
        <v>537</v>
      </c>
      <c r="D46" s="488" t="s">
        <v>538</v>
      </c>
      <c r="E46" s="487" t="s">
        <v>990</v>
      </c>
      <c r="F46" s="488" t="s">
        <v>991</v>
      </c>
      <c r="G46" s="487" t="s">
        <v>1068</v>
      </c>
      <c r="H46" s="487" t="s">
        <v>1069</v>
      </c>
      <c r="I46" s="490">
        <v>4904.1298828125</v>
      </c>
      <c r="J46" s="490">
        <v>2</v>
      </c>
      <c r="K46" s="491">
        <v>9808.259765625</v>
      </c>
    </row>
    <row r="47" spans="1:11" ht="14.45" customHeight="1" x14ac:dyDescent="0.2">
      <c r="A47" s="485" t="s">
        <v>531</v>
      </c>
      <c r="B47" s="486" t="s">
        <v>532</v>
      </c>
      <c r="C47" s="487" t="s">
        <v>537</v>
      </c>
      <c r="D47" s="488" t="s">
        <v>538</v>
      </c>
      <c r="E47" s="487" t="s">
        <v>990</v>
      </c>
      <c r="F47" s="488" t="s">
        <v>991</v>
      </c>
      <c r="G47" s="487" t="s">
        <v>1070</v>
      </c>
      <c r="H47" s="487" t="s">
        <v>1071</v>
      </c>
      <c r="I47" s="490">
        <v>3712.280029296875</v>
      </c>
      <c r="J47" s="490">
        <v>1</v>
      </c>
      <c r="K47" s="491">
        <v>3712.280029296875</v>
      </c>
    </row>
    <row r="48" spans="1:11" ht="14.45" customHeight="1" x14ac:dyDescent="0.2">
      <c r="A48" s="485" t="s">
        <v>531</v>
      </c>
      <c r="B48" s="486" t="s">
        <v>532</v>
      </c>
      <c r="C48" s="487" t="s">
        <v>537</v>
      </c>
      <c r="D48" s="488" t="s">
        <v>538</v>
      </c>
      <c r="E48" s="487" t="s">
        <v>990</v>
      </c>
      <c r="F48" s="488" t="s">
        <v>991</v>
      </c>
      <c r="G48" s="487" t="s">
        <v>1072</v>
      </c>
      <c r="H48" s="487" t="s">
        <v>1073</v>
      </c>
      <c r="I48" s="490">
        <v>2227.610107421875</v>
      </c>
      <c r="J48" s="490">
        <v>5</v>
      </c>
      <c r="K48" s="491">
        <v>11138.050537109375</v>
      </c>
    </row>
    <row r="49" spans="1:11" ht="14.45" customHeight="1" x14ac:dyDescent="0.2">
      <c r="A49" s="485" t="s">
        <v>531</v>
      </c>
      <c r="B49" s="486" t="s">
        <v>532</v>
      </c>
      <c r="C49" s="487" t="s">
        <v>537</v>
      </c>
      <c r="D49" s="488" t="s">
        <v>538</v>
      </c>
      <c r="E49" s="487" t="s">
        <v>990</v>
      </c>
      <c r="F49" s="488" t="s">
        <v>991</v>
      </c>
      <c r="G49" s="487" t="s">
        <v>1074</v>
      </c>
      <c r="H49" s="487" t="s">
        <v>1075</v>
      </c>
      <c r="I49" s="490">
        <v>9952.25</v>
      </c>
      <c r="J49" s="490">
        <v>42</v>
      </c>
      <c r="K49" s="491">
        <v>417994.5</v>
      </c>
    </row>
    <row r="50" spans="1:11" ht="14.45" customHeight="1" x14ac:dyDescent="0.2">
      <c r="A50" s="485" t="s">
        <v>531</v>
      </c>
      <c r="B50" s="486" t="s">
        <v>532</v>
      </c>
      <c r="C50" s="487" t="s">
        <v>537</v>
      </c>
      <c r="D50" s="488" t="s">
        <v>538</v>
      </c>
      <c r="E50" s="487" t="s">
        <v>990</v>
      </c>
      <c r="F50" s="488" t="s">
        <v>991</v>
      </c>
      <c r="G50" s="487" t="s">
        <v>1076</v>
      </c>
      <c r="H50" s="487" t="s">
        <v>1077</v>
      </c>
      <c r="I50" s="490">
        <v>1988.030029296875</v>
      </c>
      <c r="J50" s="490">
        <v>12</v>
      </c>
      <c r="K50" s="491">
        <v>23856.3603515625</v>
      </c>
    </row>
    <row r="51" spans="1:11" ht="14.45" customHeight="1" x14ac:dyDescent="0.2">
      <c r="A51" s="485" t="s">
        <v>531</v>
      </c>
      <c r="B51" s="486" t="s">
        <v>532</v>
      </c>
      <c r="C51" s="487" t="s">
        <v>537</v>
      </c>
      <c r="D51" s="488" t="s">
        <v>538</v>
      </c>
      <c r="E51" s="487" t="s">
        <v>990</v>
      </c>
      <c r="F51" s="488" t="s">
        <v>991</v>
      </c>
      <c r="G51" s="487" t="s">
        <v>1078</v>
      </c>
      <c r="H51" s="487" t="s">
        <v>1079</v>
      </c>
      <c r="I51" s="490">
        <v>4278.56005859375</v>
      </c>
      <c r="J51" s="490">
        <v>1</v>
      </c>
      <c r="K51" s="491">
        <v>4278.56005859375</v>
      </c>
    </row>
    <row r="52" spans="1:11" ht="14.45" customHeight="1" x14ac:dyDescent="0.2">
      <c r="A52" s="485" t="s">
        <v>531</v>
      </c>
      <c r="B52" s="486" t="s">
        <v>532</v>
      </c>
      <c r="C52" s="487" t="s">
        <v>537</v>
      </c>
      <c r="D52" s="488" t="s">
        <v>538</v>
      </c>
      <c r="E52" s="487" t="s">
        <v>990</v>
      </c>
      <c r="F52" s="488" t="s">
        <v>991</v>
      </c>
      <c r="G52" s="487" t="s">
        <v>1080</v>
      </c>
      <c r="H52" s="487" t="s">
        <v>1081</v>
      </c>
      <c r="I52" s="490">
        <v>2994.75</v>
      </c>
      <c r="J52" s="490">
        <v>3</v>
      </c>
      <c r="K52" s="491">
        <v>8984.25</v>
      </c>
    </row>
    <row r="53" spans="1:11" ht="14.45" customHeight="1" x14ac:dyDescent="0.2">
      <c r="A53" s="485" t="s">
        <v>531</v>
      </c>
      <c r="B53" s="486" t="s">
        <v>532</v>
      </c>
      <c r="C53" s="487" t="s">
        <v>537</v>
      </c>
      <c r="D53" s="488" t="s">
        <v>538</v>
      </c>
      <c r="E53" s="487" t="s">
        <v>990</v>
      </c>
      <c r="F53" s="488" t="s">
        <v>991</v>
      </c>
      <c r="G53" s="487" t="s">
        <v>1082</v>
      </c>
      <c r="H53" s="487" t="s">
        <v>1083</v>
      </c>
      <c r="I53" s="490">
        <v>839.5</v>
      </c>
      <c r="J53" s="490">
        <v>1</v>
      </c>
      <c r="K53" s="491">
        <v>839.5</v>
      </c>
    </row>
    <row r="54" spans="1:11" ht="14.45" customHeight="1" x14ac:dyDescent="0.2">
      <c r="A54" s="485" t="s">
        <v>531</v>
      </c>
      <c r="B54" s="486" t="s">
        <v>532</v>
      </c>
      <c r="C54" s="487" t="s">
        <v>537</v>
      </c>
      <c r="D54" s="488" t="s">
        <v>538</v>
      </c>
      <c r="E54" s="487" t="s">
        <v>990</v>
      </c>
      <c r="F54" s="488" t="s">
        <v>991</v>
      </c>
      <c r="G54" s="487" t="s">
        <v>1084</v>
      </c>
      <c r="H54" s="487" t="s">
        <v>1085</v>
      </c>
      <c r="I54" s="490">
        <v>2548.39990234375</v>
      </c>
      <c r="J54" s="490">
        <v>1</v>
      </c>
      <c r="K54" s="491">
        <v>2548.39990234375</v>
      </c>
    </row>
    <row r="55" spans="1:11" ht="14.45" customHeight="1" x14ac:dyDescent="0.2">
      <c r="A55" s="485" t="s">
        <v>531</v>
      </c>
      <c r="B55" s="486" t="s">
        <v>532</v>
      </c>
      <c r="C55" s="487" t="s">
        <v>537</v>
      </c>
      <c r="D55" s="488" t="s">
        <v>538</v>
      </c>
      <c r="E55" s="487" t="s">
        <v>990</v>
      </c>
      <c r="F55" s="488" t="s">
        <v>991</v>
      </c>
      <c r="G55" s="487" t="s">
        <v>1086</v>
      </c>
      <c r="H55" s="487" t="s">
        <v>1087</v>
      </c>
      <c r="I55" s="490">
        <v>2178</v>
      </c>
      <c r="J55" s="490">
        <v>1</v>
      </c>
      <c r="K55" s="491">
        <v>2178</v>
      </c>
    </row>
    <row r="56" spans="1:11" ht="14.45" customHeight="1" x14ac:dyDescent="0.2">
      <c r="A56" s="485" t="s">
        <v>531</v>
      </c>
      <c r="B56" s="486" t="s">
        <v>532</v>
      </c>
      <c r="C56" s="487" t="s">
        <v>537</v>
      </c>
      <c r="D56" s="488" t="s">
        <v>538</v>
      </c>
      <c r="E56" s="487" t="s">
        <v>990</v>
      </c>
      <c r="F56" s="488" t="s">
        <v>991</v>
      </c>
      <c r="G56" s="487" t="s">
        <v>1088</v>
      </c>
      <c r="H56" s="487" t="s">
        <v>1089</v>
      </c>
      <c r="I56" s="490">
        <v>6253.3335658482147</v>
      </c>
      <c r="J56" s="490">
        <v>10</v>
      </c>
      <c r="K56" s="491">
        <v>62533.33984375</v>
      </c>
    </row>
    <row r="57" spans="1:11" ht="14.45" customHeight="1" x14ac:dyDescent="0.2">
      <c r="A57" s="485" t="s">
        <v>531</v>
      </c>
      <c r="B57" s="486" t="s">
        <v>532</v>
      </c>
      <c r="C57" s="487" t="s">
        <v>537</v>
      </c>
      <c r="D57" s="488" t="s">
        <v>538</v>
      </c>
      <c r="E57" s="487" t="s">
        <v>990</v>
      </c>
      <c r="F57" s="488" t="s">
        <v>991</v>
      </c>
      <c r="G57" s="487" t="s">
        <v>1090</v>
      </c>
      <c r="H57" s="487" t="s">
        <v>1091</v>
      </c>
      <c r="I57" s="490">
        <v>5189.93017578125</v>
      </c>
      <c r="J57" s="490">
        <v>18</v>
      </c>
      <c r="K57" s="491">
        <v>93418.66845703125</v>
      </c>
    </row>
    <row r="58" spans="1:11" ht="14.45" customHeight="1" x14ac:dyDescent="0.2">
      <c r="A58" s="485" t="s">
        <v>531</v>
      </c>
      <c r="B58" s="486" t="s">
        <v>532</v>
      </c>
      <c r="C58" s="487" t="s">
        <v>537</v>
      </c>
      <c r="D58" s="488" t="s">
        <v>538</v>
      </c>
      <c r="E58" s="487" t="s">
        <v>990</v>
      </c>
      <c r="F58" s="488" t="s">
        <v>991</v>
      </c>
      <c r="G58" s="487" t="s">
        <v>1092</v>
      </c>
      <c r="H58" s="487" t="s">
        <v>1093</v>
      </c>
      <c r="I58" s="490">
        <v>4882.4501953125</v>
      </c>
      <c r="J58" s="490">
        <v>22</v>
      </c>
      <c r="K58" s="491">
        <v>107413.900390625</v>
      </c>
    </row>
    <row r="59" spans="1:11" ht="14.45" customHeight="1" x14ac:dyDescent="0.2">
      <c r="A59" s="485" t="s">
        <v>531</v>
      </c>
      <c r="B59" s="486" t="s">
        <v>532</v>
      </c>
      <c r="C59" s="487" t="s">
        <v>537</v>
      </c>
      <c r="D59" s="488" t="s">
        <v>538</v>
      </c>
      <c r="E59" s="487" t="s">
        <v>990</v>
      </c>
      <c r="F59" s="488" t="s">
        <v>991</v>
      </c>
      <c r="G59" s="487" t="s">
        <v>1094</v>
      </c>
      <c r="H59" s="487" t="s">
        <v>1095</v>
      </c>
      <c r="I59" s="490">
        <v>8971.9815538194453</v>
      </c>
      <c r="J59" s="490">
        <v>19</v>
      </c>
      <c r="K59" s="491">
        <v>170467.642578125</v>
      </c>
    </row>
    <row r="60" spans="1:11" ht="14.45" customHeight="1" x14ac:dyDescent="0.2">
      <c r="A60" s="485" t="s">
        <v>531</v>
      </c>
      <c r="B60" s="486" t="s">
        <v>532</v>
      </c>
      <c r="C60" s="487" t="s">
        <v>537</v>
      </c>
      <c r="D60" s="488" t="s">
        <v>538</v>
      </c>
      <c r="E60" s="487" t="s">
        <v>990</v>
      </c>
      <c r="F60" s="488" t="s">
        <v>991</v>
      </c>
      <c r="G60" s="487" t="s">
        <v>1096</v>
      </c>
      <c r="H60" s="487" t="s">
        <v>1097</v>
      </c>
      <c r="I60" s="490">
        <v>1083.47998046875</v>
      </c>
      <c r="J60" s="490">
        <v>6</v>
      </c>
      <c r="K60" s="491">
        <v>6500.8798828125</v>
      </c>
    </row>
    <row r="61" spans="1:11" ht="14.45" customHeight="1" x14ac:dyDescent="0.2">
      <c r="A61" s="485" t="s">
        <v>531</v>
      </c>
      <c r="B61" s="486" t="s">
        <v>532</v>
      </c>
      <c r="C61" s="487" t="s">
        <v>537</v>
      </c>
      <c r="D61" s="488" t="s">
        <v>538</v>
      </c>
      <c r="E61" s="487" t="s">
        <v>990</v>
      </c>
      <c r="F61" s="488" t="s">
        <v>991</v>
      </c>
      <c r="G61" s="487" t="s">
        <v>1098</v>
      </c>
      <c r="H61" s="487" t="s">
        <v>1099</v>
      </c>
      <c r="I61" s="490">
        <v>1374.1995340983074</v>
      </c>
      <c r="J61" s="490">
        <v>20</v>
      </c>
      <c r="K61" s="491">
        <v>27483.9189453125</v>
      </c>
    </row>
    <row r="62" spans="1:11" ht="14.45" customHeight="1" x14ac:dyDescent="0.2">
      <c r="A62" s="485" t="s">
        <v>531</v>
      </c>
      <c r="B62" s="486" t="s">
        <v>532</v>
      </c>
      <c r="C62" s="487" t="s">
        <v>537</v>
      </c>
      <c r="D62" s="488" t="s">
        <v>538</v>
      </c>
      <c r="E62" s="487" t="s">
        <v>990</v>
      </c>
      <c r="F62" s="488" t="s">
        <v>991</v>
      </c>
      <c r="G62" s="487" t="s">
        <v>1100</v>
      </c>
      <c r="H62" s="487" t="s">
        <v>1101</v>
      </c>
      <c r="I62" s="490">
        <v>344.07998657226563</v>
      </c>
      <c r="J62" s="490">
        <v>24</v>
      </c>
      <c r="K62" s="491">
        <v>8257.919921875</v>
      </c>
    </row>
    <row r="63" spans="1:11" ht="14.45" customHeight="1" x14ac:dyDescent="0.2">
      <c r="A63" s="485" t="s">
        <v>531</v>
      </c>
      <c r="B63" s="486" t="s">
        <v>532</v>
      </c>
      <c r="C63" s="487" t="s">
        <v>537</v>
      </c>
      <c r="D63" s="488" t="s">
        <v>538</v>
      </c>
      <c r="E63" s="487" t="s">
        <v>990</v>
      </c>
      <c r="F63" s="488" t="s">
        <v>991</v>
      </c>
      <c r="G63" s="487" t="s">
        <v>1102</v>
      </c>
      <c r="H63" s="487" t="s">
        <v>1103</v>
      </c>
      <c r="I63" s="490">
        <v>4824.27001953125</v>
      </c>
      <c r="J63" s="490">
        <v>10</v>
      </c>
      <c r="K63" s="491">
        <v>48242.7001953125</v>
      </c>
    </row>
    <row r="64" spans="1:11" ht="14.45" customHeight="1" x14ac:dyDescent="0.2">
      <c r="A64" s="485" t="s">
        <v>531</v>
      </c>
      <c r="B64" s="486" t="s">
        <v>532</v>
      </c>
      <c r="C64" s="487" t="s">
        <v>537</v>
      </c>
      <c r="D64" s="488" t="s">
        <v>538</v>
      </c>
      <c r="E64" s="487" t="s">
        <v>990</v>
      </c>
      <c r="F64" s="488" t="s">
        <v>991</v>
      </c>
      <c r="G64" s="487" t="s">
        <v>1104</v>
      </c>
      <c r="H64" s="487" t="s">
        <v>1105</v>
      </c>
      <c r="I64" s="490">
        <v>5178.7998046875</v>
      </c>
      <c r="J64" s="490">
        <v>2</v>
      </c>
      <c r="K64" s="491">
        <v>10357.599609375</v>
      </c>
    </row>
    <row r="65" spans="1:11" ht="14.45" customHeight="1" x14ac:dyDescent="0.2">
      <c r="A65" s="485" t="s">
        <v>531</v>
      </c>
      <c r="B65" s="486" t="s">
        <v>532</v>
      </c>
      <c r="C65" s="487" t="s">
        <v>537</v>
      </c>
      <c r="D65" s="488" t="s">
        <v>538</v>
      </c>
      <c r="E65" s="487" t="s">
        <v>990</v>
      </c>
      <c r="F65" s="488" t="s">
        <v>991</v>
      </c>
      <c r="G65" s="487" t="s">
        <v>1106</v>
      </c>
      <c r="H65" s="487" t="s">
        <v>1107</v>
      </c>
      <c r="I65" s="490">
        <v>2434.52001953125</v>
      </c>
      <c r="J65" s="490">
        <v>1</v>
      </c>
      <c r="K65" s="491">
        <v>2434.52001953125</v>
      </c>
    </row>
    <row r="66" spans="1:11" ht="14.45" customHeight="1" x14ac:dyDescent="0.2">
      <c r="A66" s="485" t="s">
        <v>531</v>
      </c>
      <c r="B66" s="486" t="s">
        <v>532</v>
      </c>
      <c r="C66" s="487" t="s">
        <v>537</v>
      </c>
      <c r="D66" s="488" t="s">
        <v>538</v>
      </c>
      <c r="E66" s="487" t="s">
        <v>990</v>
      </c>
      <c r="F66" s="488" t="s">
        <v>991</v>
      </c>
      <c r="G66" s="487" t="s">
        <v>1108</v>
      </c>
      <c r="H66" s="487" t="s">
        <v>1109</v>
      </c>
      <c r="I66" s="490">
        <v>1500.4000244140625</v>
      </c>
      <c r="J66" s="490">
        <v>1</v>
      </c>
      <c r="K66" s="491">
        <v>1500.4000244140625</v>
      </c>
    </row>
    <row r="67" spans="1:11" ht="14.45" customHeight="1" x14ac:dyDescent="0.2">
      <c r="A67" s="485" t="s">
        <v>531</v>
      </c>
      <c r="B67" s="486" t="s">
        <v>532</v>
      </c>
      <c r="C67" s="487" t="s">
        <v>537</v>
      </c>
      <c r="D67" s="488" t="s">
        <v>538</v>
      </c>
      <c r="E67" s="487" t="s">
        <v>990</v>
      </c>
      <c r="F67" s="488" t="s">
        <v>991</v>
      </c>
      <c r="G67" s="487" t="s">
        <v>1110</v>
      </c>
      <c r="H67" s="487" t="s">
        <v>1111</v>
      </c>
      <c r="I67" s="490">
        <v>2313.52001953125</v>
      </c>
      <c r="J67" s="490">
        <v>55</v>
      </c>
      <c r="K67" s="491">
        <v>127243.595703125</v>
      </c>
    </row>
    <row r="68" spans="1:11" ht="14.45" customHeight="1" x14ac:dyDescent="0.2">
      <c r="A68" s="485" t="s">
        <v>531</v>
      </c>
      <c r="B68" s="486" t="s">
        <v>532</v>
      </c>
      <c r="C68" s="487" t="s">
        <v>537</v>
      </c>
      <c r="D68" s="488" t="s">
        <v>538</v>
      </c>
      <c r="E68" s="487" t="s">
        <v>990</v>
      </c>
      <c r="F68" s="488" t="s">
        <v>991</v>
      </c>
      <c r="G68" s="487" t="s">
        <v>1112</v>
      </c>
      <c r="H68" s="487" t="s">
        <v>1113</v>
      </c>
      <c r="I68" s="490">
        <v>1668.5899658203125</v>
      </c>
      <c r="J68" s="490">
        <v>4</v>
      </c>
      <c r="K68" s="491">
        <v>6674.35986328125</v>
      </c>
    </row>
    <row r="69" spans="1:11" ht="14.45" customHeight="1" x14ac:dyDescent="0.2">
      <c r="A69" s="485" t="s">
        <v>531</v>
      </c>
      <c r="B69" s="486" t="s">
        <v>532</v>
      </c>
      <c r="C69" s="487" t="s">
        <v>537</v>
      </c>
      <c r="D69" s="488" t="s">
        <v>538</v>
      </c>
      <c r="E69" s="487" t="s">
        <v>990</v>
      </c>
      <c r="F69" s="488" t="s">
        <v>991</v>
      </c>
      <c r="G69" s="487" t="s">
        <v>1114</v>
      </c>
      <c r="H69" s="487" t="s">
        <v>1115</v>
      </c>
      <c r="I69" s="490">
        <v>2662</v>
      </c>
      <c r="J69" s="490">
        <v>1</v>
      </c>
      <c r="K69" s="491">
        <v>2662</v>
      </c>
    </row>
    <row r="70" spans="1:11" ht="14.45" customHeight="1" x14ac:dyDescent="0.2">
      <c r="A70" s="485" t="s">
        <v>531</v>
      </c>
      <c r="B70" s="486" t="s">
        <v>532</v>
      </c>
      <c r="C70" s="487" t="s">
        <v>537</v>
      </c>
      <c r="D70" s="488" t="s">
        <v>538</v>
      </c>
      <c r="E70" s="487" t="s">
        <v>990</v>
      </c>
      <c r="F70" s="488" t="s">
        <v>991</v>
      </c>
      <c r="G70" s="487" t="s">
        <v>1116</v>
      </c>
      <c r="H70" s="487" t="s">
        <v>1117</v>
      </c>
      <c r="I70" s="490">
        <v>329.1199951171875</v>
      </c>
      <c r="J70" s="490">
        <v>11</v>
      </c>
      <c r="K70" s="491">
        <v>3620.3199462890625</v>
      </c>
    </row>
    <row r="71" spans="1:11" ht="14.45" customHeight="1" x14ac:dyDescent="0.2">
      <c r="A71" s="485" t="s">
        <v>531</v>
      </c>
      <c r="B71" s="486" t="s">
        <v>532</v>
      </c>
      <c r="C71" s="487" t="s">
        <v>537</v>
      </c>
      <c r="D71" s="488" t="s">
        <v>538</v>
      </c>
      <c r="E71" s="487" t="s">
        <v>990</v>
      </c>
      <c r="F71" s="488" t="s">
        <v>991</v>
      </c>
      <c r="G71" s="487" t="s">
        <v>1118</v>
      </c>
      <c r="H71" s="487" t="s">
        <v>1119</v>
      </c>
      <c r="I71" s="490">
        <v>331.54000854492188</v>
      </c>
      <c r="J71" s="490">
        <v>44</v>
      </c>
      <c r="K71" s="491">
        <v>14587.760375976563</v>
      </c>
    </row>
    <row r="72" spans="1:11" ht="14.45" customHeight="1" x14ac:dyDescent="0.2">
      <c r="A72" s="485" t="s">
        <v>531</v>
      </c>
      <c r="B72" s="486" t="s">
        <v>532</v>
      </c>
      <c r="C72" s="487" t="s">
        <v>537</v>
      </c>
      <c r="D72" s="488" t="s">
        <v>538</v>
      </c>
      <c r="E72" s="487" t="s">
        <v>990</v>
      </c>
      <c r="F72" s="488" t="s">
        <v>991</v>
      </c>
      <c r="G72" s="487" t="s">
        <v>1120</v>
      </c>
      <c r="H72" s="487" t="s">
        <v>1121</v>
      </c>
      <c r="I72" s="490">
        <v>330.32998657226563</v>
      </c>
      <c r="J72" s="490">
        <v>11</v>
      </c>
      <c r="K72" s="491">
        <v>3633.6298522949219</v>
      </c>
    </row>
    <row r="73" spans="1:11" ht="14.45" customHeight="1" x14ac:dyDescent="0.2">
      <c r="A73" s="485" t="s">
        <v>531</v>
      </c>
      <c r="B73" s="486" t="s">
        <v>532</v>
      </c>
      <c r="C73" s="487" t="s">
        <v>537</v>
      </c>
      <c r="D73" s="488" t="s">
        <v>538</v>
      </c>
      <c r="E73" s="487" t="s">
        <v>990</v>
      </c>
      <c r="F73" s="488" t="s">
        <v>991</v>
      </c>
      <c r="G73" s="487" t="s">
        <v>1122</v>
      </c>
      <c r="H73" s="487" t="s">
        <v>1123</v>
      </c>
      <c r="I73" s="490">
        <v>348.48001098632813</v>
      </c>
      <c r="J73" s="490">
        <v>44</v>
      </c>
      <c r="K73" s="491">
        <v>15333.120483398438</v>
      </c>
    </row>
    <row r="74" spans="1:11" ht="14.45" customHeight="1" x14ac:dyDescent="0.2">
      <c r="A74" s="485" t="s">
        <v>531</v>
      </c>
      <c r="B74" s="486" t="s">
        <v>532</v>
      </c>
      <c r="C74" s="487" t="s">
        <v>537</v>
      </c>
      <c r="D74" s="488" t="s">
        <v>538</v>
      </c>
      <c r="E74" s="487" t="s">
        <v>990</v>
      </c>
      <c r="F74" s="488" t="s">
        <v>991</v>
      </c>
      <c r="G74" s="487" t="s">
        <v>1124</v>
      </c>
      <c r="H74" s="487" t="s">
        <v>1125</v>
      </c>
      <c r="I74" s="490">
        <v>1974.550048828125</v>
      </c>
      <c r="J74" s="490">
        <v>2</v>
      </c>
      <c r="K74" s="491">
        <v>3949.10009765625</v>
      </c>
    </row>
    <row r="75" spans="1:11" ht="14.45" customHeight="1" x14ac:dyDescent="0.2">
      <c r="A75" s="485" t="s">
        <v>531</v>
      </c>
      <c r="B75" s="486" t="s">
        <v>532</v>
      </c>
      <c r="C75" s="487" t="s">
        <v>537</v>
      </c>
      <c r="D75" s="488" t="s">
        <v>538</v>
      </c>
      <c r="E75" s="487" t="s">
        <v>990</v>
      </c>
      <c r="F75" s="488" t="s">
        <v>991</v>
      </c>
      <c r="G75" s="487" t="s">
        <v>1126</v>
      </c>
      <c r="H75" s="487" t="s">
        <v>1127</v>
      </c>
      <c r="I75" s="490">
        <v>1391.5</v>
      </c>
      <c r="J75" s="490">
        <v>5</v>
      </c>
      <c r="K75" s="491">
        <v>6957.5</v>
      </c>
    </row>
    <row r="76" spans="1:11" ht="14.45" customHeight="1" x14ac:dyDescent="0.2">
      <c r="A76" s="485" t="s">
        <v>531</v>
      </c>
      <c r="B76" s="486" t="s">
        <v>532</v>
      </c>
      <c r="C76" s="487" t="s">
        <v>537</v>
      </c>
      <c r="D76" s="488" t="s">
        <v>538</v>
      </c>
      <c r="E76" s="487" t="s">
        <v>990</v>
      </c>
      <c r="F76" s="488" t="s">
        <v>991</v>
      </c>
      <c r="G76" s="487" t="s">
        <v>1128</v>
      </c>
      <c r="H76" s="487" t="s">
        <v>1129</v>
      </c>
      <c r="I76" s="490">
        <v>1391.5</v>
      </c>
      <c r="J76" s="490">
        <v>5</v>
      </c>
      <c r="K76" s="491">
        <v>6957.5</v>
      </c>
    </row>
    <row r="77" spans="1:11" ht="14.45" customHeight="1" x14ac:dyDescent="0.2">
      <c r="A77" s="485" t="s">
        <v>531</v>
      </c>
      <c r="B77" s="486" t="s">
        <v>532</v>
      </c>
      <c r="C77" s="487" t="s">
        <v>537</v>
      </c>
      <c r="D77" s="488" t="s">
        <v>538</v>
      </c>
      <c r="E77" s="487" t="s">
        <v>990</v>
      </c>
      <c r="F77" s="488" t="s">
        <v>991</v>
      </c>
      <c r="G77" s="487" t="s">
        <v>1130</v>
      </c>
      <c r="H77" s="487" t="s">
        <v>1131</v>
      </c>
      <c r="I77" s="490">
        <v>223.03351509485049</v>
      </c>
      <c r="J77" s="490">
        <v>28</v>
      </c>
      <c r="K77" s="491">
        <v>4774.9383758127015</v>
      </c>
    </row>
    <row r="78" spans="1:11" ht="14.45" customHeight="1" x14ac:dyDescent="0.2">
      <c r="A78" s="485" t="s">
        <v>531</v>
      </c>
      <c r="B78" s="486" t="s">
        <v>532</v>
      </c>
      <c r="C78" s="487" t="s">
        <v>537</v>
      </c>
      <c r="D78" s="488" t="s">
        <v>538</v>
      </c>
      <c r="E78" s="487" t="s">
        <v>990</v>
      </c>
      <c r="F78" s="488" t="s">
        <v>991</v>
      </c>
      <c r="G78" s="487" t="s">
        <v>1132</v>
      </c>
      <c r="H78" s="487" t="s">
        <v>1133</v>
      </c>
      <c r="I78" s="490">
        <v>1517.048046875</v>
      </c>
      <c r="J78" s="490">
        <v>17</v>
      </c>
      <c r="K78" s="491">
        <v>24652.05029296875</v>
      </c>
    </row>
    <row r="79" spans="1:11" ht="14.45" customHeight="1" x14ac:dyDescent="0.2">
      <c r="A79" s="485" t="s">
        <v>531</v>
      </c>
      <c r="B79" s="486" t="s">
        <v>532</v>
      </c>
      <c r="C79" s="487" t="s">
        <v>537</v>
      </c>
      <c r="D79" s="488" t="s">
        <v>538</v>
      </c>
      <c r="E79" s="487" t="s">
        <v>990</v>
      </c>
      <c r="F79" s="488" t="s">
        <v>991</v>
      </c>
      <c r="G79" s="487" t="s">
        <v>1134</v>
      </c>
      <c r="H79" s="487" t="s">
        <v>1135</v>
      </c>
      <c r="I79" s="490">
        <v>257.8905117034912</v>
      </c>
      <c r="J79" s="490">
        <v>20</v>
      </c>
      <c r="K79" s="491">
        <v>5157.8102340698242</v>
      </c>
    </row>
    <row r="80" spans="1:11" ht="14.45" customHeight="1" x14ac:dyDescent="0.2">
      <c r="A80" s="485" t="s">
        <v>531</v>
      </c>
      <c r="B80" s="486" t="s">
        <v>532</v>
      </c>
      <c r="C80" s="487" t="s">
        <v>537</v>
      </c>
      <c r="D80" s="488" t="s">
        <v>538</v>
      </c>
      <c r="E80" s="487" t="s">
        <v>990</v>
      </c>
      <c r="F80" s="488" t="s">
        <v>991</v>
      </c>
      <c r="G80" s="487" t="s">
        <v>1136</v>
      </c>
      <c r="H80" s="487" t="s">
        <v>1137</v>
      </c>
      <c r="I80" s="490">
        <v>3277.5</v>
      </c>
      <c r="J80" s="490">
        <v>1</v>
      </c>
      <c r="K80" s="491">
        <v>3277.5</v>
      </c>
    </row>
    <row r="81" spans="1:11" ht="14.45" customHeight="1" x14ac:dyDescent="0.2">
      <c r="A81" s="485" t="s">
        <v>531</v>
      </c>
      <c r="B81" s="486" t="s">
        <v>532</v>
      </c>
      <c r="C81" s="487" t="s">
        <v>537</v>
      </c>
      <c r="D81" s="488" t="s">
        <v>538</v>
      </c>
      <c r="E81" s="487" t="s">
        <v>990</v>
      </c>
      <c r="F81" s="488" t="s">
        <v>991</v>
      </c>
      <c r="G81" s="487" t="s">
        <v>1138</v>
      </c>
      <c r="H81" s="487" t="s">
        <v>1139</v>
      </c>
      <c r="I81" s="490">
        <v>2035.5</v>
      </c>
      <c r="J81" s="490">
        <v>4</v>
      </c>
      <c r="K81" s="491">
        <v>8142</v>
      </c>
    </row>
    <row r="82" spans="1:11" ht="14.45" customHeight="1" x14ac:dyDescent="0.2">
      <c r="A82" s="485" t="s">
        <v>531</v>
      </c>
      <c r="B82" s="486" t="s">
        <v>532</v>
      </c>
      <c r="C82" s="487" t="s">
        <v>537</v>
      </c>
      <c r="D82" s="488" t="s">
        <v>538</v>
      </c>
      <c r="E82" s="487" t="s">
        <v>990</v>
      </c>
      <c r="F82" s="488" t="s">
        <v>991</v>
      </c>
      <c r="G82" s="487" t="s">
        <v>1140</v>
      </c>
      <c r="H82" s="487" t="s">
        <v>1141</v>
      </c>
      <c r="I82" s="490">
        <v>1138.5</v>
      </c>
      <c r="J82" s="490">
        <v>25</v>
      </c>
      <c r="K82" s="491">
        <v>28462.5</v>
      </c>
    </row>
    <row r="83" spans="1:11" ht="14.45" customHeight="1" x14ac:dyDescent="0.2">
      <c r="A83" s="485" t="s">
        <v>531</v>
      </c>
      <c r="B83" s="486" t="s">
        <v>532</v>
      </c>
      <c r="C83" s="487" t="s">
        <v>537</v>
      </c>
      <c r="D83" s="488" t="s">
        <v>538</v>
      </c>
      <c r="E83" s="487" t="s">
        <v>990</v>
      </c>
      <c r="F83" s="488" t="s">
        <v>991</v>
      </c>
      <c r="G83" s="487" t="s">
        <v>1142</v>
      </c>
      <c r="H83" s="487" t="s">
        <v>1143</v>
      </c>
      <c r="I83" s="490">
        <v>8763</v>
      </c>
      <c r="J83" s="490">
        <v>1</v>
      </c>
      <c r="K83" s="491">
        <v>8763</v>
      </c>
    </row>
    <row r="84" spans="1:11" ht="14.45" customHeight="1" x14ac:dyDescent="0.2">
      <c r="A84" s="485" t="s">
        <v>531</v>
      </c>
      <c r="B84" s="486" t="s">
        <v>532</v>
      </c>
      <c r="C84" s="487" t="s">
        <v>537</v>
      </c>
      <c r="D84" s="488" t="s">
        <v>538</v>
      </c>
      <c r="E84" s="487" t="s">
        <v>990</v>
      </c>
      <c r="F84" s="488" t="s">
        <v>991</v>
      </c>
      <c r="G84" s="487" t="s">
        <v>1144</v>
      </c>
      <c r="H84" s="487" t="s">
        <v>1145</v>
      </c>
      <c r="I84" s="490">
        <v>10062.5</v>
      </c>
      <c r="J84" s="490">
        <v>1</v>
      </c>
      <c r="K84" s="491">
        <v>10062.5</v>
      </c>
    </row>
    <row r="85" spans="1:11" ht="14.45" customHeight="1" x14ac:dyDescent="0.2">
      <c r="A85" s="485" t="s">
        <v>531</v>
      </c>
      <c r="B85" s="486" t="s">
        <v>532</v>
      </c>
      <c r="C85" s="487" t="s">
        <v>537</v>
      </c>
      <c r="D85" s="488" t="s">
        <v>538</v>
      </c>
      <c r="E85" s="487" t="s">
        <v>990</v>
      </c>
      <c r="F85" s="488" t="s">
        <v>991</v>
      </c>
      <c r="G85" s="487" t="s">
        <v>1146</v>
      </c>
      <c r="H85" s="487" t="s">
        <v>1147</v>
      </c>
      <c r="I85" s="490">
        <v>2587.5</v>
      </c>
      <c r="J85" s="490">
        <v>1</v>
      </c>
      <c r="K85" s="491">
        <v>2587.5</v>
      </c>
    </row>
    <row r="86" spans="1:11" ht="14.45" customHeight="1" x14ac:dyDescent="0.2">
      <c r="A86" s="485" t="s">
        <v>531</v>
      </c>
      <c r="B86" s="486" t="s">
        <v>532</v>
      </c>
      <c r="C86" s="487" t="s">
        <v>537</v>
      </c>
      <c r="D86" s="488" t="s">
        <v>538</v>
      </c>
      <c r="E86" s="487" t="s">
        <v>990</v>
      </c>
      <c r="F86" s="488" t="s">
        <v>991</v>
      </c>
      <c r="G86" s="487" t="s">
        <v>1148</v>
      </c>
      <c r="H86" s="487" t="s">
        <v>1149</v>
      </c>
      <c r="I86" s="490">
        <v>379.5</v>
      </c>
      <c r="J86" s="490">
        <v>22</v>
      </c>
      <c r="K86" s="491">
        <v>8349</v>
      </c>
    </row>
    <row r="87" spans="1:11" ht="14.45" customHeight="1" x14ac:dyDescent="0.2">
      <c r="A87" s="485" t="s">
        <v>531</v>
      </c>
      <c r="B87" s="486" t="s">
        <v>532</v>
      </c>
      <c r="C87" s="487" t="s">
        <v>537</v>
      </c>
      <c r="D87" s="488" t="s">
        <v>538</v>
      </c>
      <c r="E87" s="487" t="s">
        <v>990</v>
      </c>
      <c r="F87" s="488" t="s">
        <v>991</v>
      </c>
      <c r="G87" s="487" t="s">
        <v>1150</v>
      </c>
      <c r="H87" s="487" t="s">
        <v>1151</v>
      </c>
      <c r="I87" s="490">
        <v>4650.60009765625</v>
      </c>
      <c r="J87" s="490">
        <v>1</v>
      </c>
      <c r="K87" s="491">
        <v>4650.60009765625</v>
      </c>
    </row>
    <row r="88" spans="1:11" ht="14.45" customHeight="1" x14ac:dyDescent="0.2">
      <c r="A88" s="485" t="s">
        <v>531</v>
      </c>
      <c r="B88" s="486" t="s">
        <v>532</v>
      </c>
      <c r="C88" s="487" t="s">
        <v>537</v>
      </c>
      <c r="D88" s="488" t="s">
        <v>538</v>
      </c>
      <c r="E88" s="487" t="s">
        <v>990</v>
      </c>
      <c r="F88" s="488" t="s">
        <v>991</v>
      </c>
      <c r="G88" s="487" t="s">
        <v>1152</v>
      </c>
      <c r="H88" s="487" t="s">
        <v>1153</v>
      </c>
      <c r="I88" s="490">
        <v>224.64999389648438</v>
      </c>
      <c r="J88" s="490">
        <v>20</v>
      </c>
      <c r="K88" s="491">
        <v>4493.0400390625</v>
      </c>
    </row>
    <row r="89" spans="1:11" ht="14.45" customHeight="1" x14ac:dyDescent="0.2">
      <c r="A89" s="485" t="s">
        <v>531</v>
      </c>
      <c r="B89" s="486" t="s">
        <v>532</v>
      </c>
      <c r="C89" s="487" t="s">
        <v>537</v>
      </c>
      <c r="D89" s="488" t="s">
        <v>538</v>
      </c>
      <c r="E89" s="487" t="s">
        <v>990</v>
      </c>
      <c r="F89" s="488" t="s">
        <v>991</v>
      </c>
      <c r="G89" s="487" t="s">
        <v>1154</v>
      </c>
      <c r="H89" s="487" t="s">
        <v>1155</v>
      </c>
      <c r="I89" s="490">
        <v>1161.9599609375</v>
      </c>
      <c r="J89" s="490">
        <v>2</v>
      </c>
      <c r="K89" s="491">
        <v>2323.919921875</v>
      </c>
    </row>
    <row r="90" spans="1:11" ht="14.45" customHeight="1" x14ac:dyDescent="0.2">
      <c r="A90" s="485" t="s">
        <v>531</v>
      </c>
      <c r="B90" s="486" t="s">
        <v>532</v>
      </c>
      <c r="C90" s="487" t="s">
        <v>537</v>
      </c>
      <c r="D90" s="488" t="s">
        <v>538</v>
      </c>
      <c r="E90" s="487" t="s">
        <v>990</v>
      </c>
      <c r="F90" s="488" t="s">
        <v>991</v>
      </c>
      <c r="G90" s="487" t="s">
        <v>1156</v>
      </c>
      <c r="H90" s="487" t="s">
        <v>1157</v>
      </c>
      <c r="I90" s="490">
        <v>788.27001953125</v>
      </c>
      <c r="J90" s="490">
        <v>2</v>
      </c>
      <c r="K90" s="491">
        <v>1576.5400390625</v>
      </c>
    </row>
    <row r="91" spans="1:11" ht="14.45" customHeight="1" x14ac:dyDescent="0.2">
      <c r="A91" s="485" t="s">
        <v>531</v>
      </c>
      <c r="B91" s="486" t="s">
        <v>532</v>
      </c>
      <c r="C91" s="487" t="s">
        <v>537</v>
      </c>
      <c r="D91" s="488" t="s">
        <v>538</v>
      </c>
      <c r="E91" s="487" t="s">
        <v>990</v>
      </c>
      <c r="F91" s="488" t="s">
        <v>991</v>
      </c>
      <c r="G91" s="487" t="s">
        <v>1158</v>
      </c>
      <c r="H91" s="487" t="s">
        <v>1159</v>
      </c>
      <c r="I91" s="490">
        <v>1608.6857561383929</v>
      </c>
      <c r="J91" s="490">
        <v>10</v>
      </c>
      <c r="K91" s="491">
        <v>16891.200439453125</v>
      </c>
    </row>
    <row r="92" spans="1:11" ht="14.45" customHeight="1" x14ac:dyDescent="0.2">
      <c r="A92" s="485" t="s">
        <v>531</v>
      </c>
      <c r="B92" s="486" t="s">
        <v>532</v>
      </c>
      <c r="C92" s="487" t="s">
        <v>537</v>
      </c>
      <c r="D92" s="488" t="s">
        <v>538</v>
      </c>
      <c r="E92" s="487" t="s">
        <v>990</v>
      </c>
      <c r="F92" s="488" t="s">
        <v>991</v>
      </c>
      <c r="G92" s="487" t="s">
        <v>1160</v>
      </c>
      <c r="H92" s="487" t="s">
        <v>1161</v>
      </c>
      <c r="I92" s="490">
        <v>1714.5</v>
      </c>
      <c r="J92" s="490">
        <v>3</v>
      </c>
      <c r="K92" s="491">
        <v>5143.5</v>
      </c>
    </row>
    <row r="93" spans="1:11" ht="14.45" customHeight="1" x14ac:dyDescent="0.2">
      <c r="A93" s="485" t="s">
        <v>531</v>
      </c>
      <c r="B93" s="486" t="s">
        <v>532</v>
      </c>
      <c r="C93" s="487" t="s">
        <v>537</v>
      </c>
      <c r="D93" s="488" t="s">
        <v>538</v>
      </c>
      <c r="E93" s="487" t="s">
        <v>990</v>
      </c>
      <c r="F93" s="488" t="s">
        <v>991</v>
      </c>
      <c r="G93" s="487" t="s">
        <v>1162</v>
      </c>
      <c r="H93" s="487" t="s">
        <v>1163</v>
      </c>
      <c r="I93" s="490">
        <v>1993.3333333333333</v>
      </c>
      <c r="J93" s="490">
        <v>3</v>
      </c>
      <c r="K93" s="491">
        <v>5980</v>
      </c>
    </row>
    <row r="94" spans="1:11" ht="14.45" customHeight="1" x14ac:dyDescent="0.2">
      <c r="A94" s="485" t="s">
        <v>531</v>
      </c>
      <c r="B94" s="486" t="s">
        <v>532</v>
      </c>
      <c r="C94" s="487" t="s">
        <v>537</v>
      </c>
      <c r="D94" s="488" t="s">
        <v>538</v>
      </c>
      <c r="E94" s="487" t="s">
        <v>990</v>
      </c>
      <c r="F94" s="488" t="s">
        <v>991</v>
      </c>
      <c r="G94" s="487" t="s">
        <v>1164</v>
      </c>
      <c r="H94" s="487" t="s">
        <v>1165</v>
      </c>
      <c r="I94" s="490">
        <v>2489.092529296875</v>
      </c>
      <c r="J94" s="490">
        <v>5</v>
      </c>
      <c r="K94" s="491">
        <v>13275.14990234375</v>
      </c>
    </row>
    <row r="95" spans="1:11" ht="14.45" customHeight="1" x14ac:dyDescent="0.2">
      <c r="A95" s="485" t="s">
        <v>531</v>
      </c>
      <c r="B95" s="486" t="s">
        <v>532</v>
      </c>
      <c r="C95" s="487" t="s">
        <v>537</v>
      </c>
      <c r="D95" s="488" t="s">
        <v>538</v>
      </c>
      <c r="E95" s="487" t="s">
        <v>990</v>
      </c>
      <c r="F95" s="488" t="s">
        <v>991</v>
      </c>
      <c r="G95" s="487" t="s">
        <v>1166</v>
      </c>
      <c r="H95" s="487" t="s">
        <v>1167</v>
      </c>
      <c r="I95" s="490">
        <v>2446.0499267578125</v>
      </c>
      <c r="J95" s="490">
        <v>5</v>
      </c>
      <c r="K95" s="491">
        <v>13045.599609375</v>
      </c>
    </row>
    <row r="96" spans="1:11" ht="14.45" customHeight="1" x14ac:dyDescent="0.2">
      <c r="A96" s="485" t="s">
        <v>531</v>
      </c>
      <c r="B96" s="486" t="s">
        <v>532</v>
      </c>
      <c r="C96" s="487" t="s">
        <v>537</v>
      </c>
      <c r="D96" s="488" t="s">
        <v>538</v>
      </c>
      <c r="E96" s="487" t="s">
        <v>990</v>
      </c>
      <c r="F96" s="488" t="s">
        <v>991</v>
      </c>
      <c r="G96" s="487" t="s">
        <v>1168</v>
      </c>
      <c r="H96" s="487" t="s">
        <v>1169</v>
      </c>
      <c r="I96" s="490">
        <v>1251.2000325520833</v>
      </c>
      <c r="J96" s="490">
        <v>6</v>
      </c>
      <c r="K96" s="491">
        <v>7507.2001953125</v>
      </c>
    </row>
    <row r="97" spans="1:11" ht="14.45" customHeight="1" x14ac:dyDescent="0.2">
      <c r="A97" s="485" t="s">
        <v>531</v>
      </c>
      <c r="B97" s="486" t="s">
        <v>532</v>
      </c>
      <c r="C97" s="487" t="s">
        <v>537</v>
      </c>
      <c r="D97" s="488" t="s">
        <v>538</v>
      </c>
      <c r="E97" s="487" t="s">
        <v>990</v>
      </c>
      <c r="F97" s="488" t="s">
        <v>991</v>
      </c>
      <c r="G97" s="487" t="s">
        <v>1170</v>
      </c>
      <c r="H97" s="487" t="s">
        <v>1171</v>
      </c>
      <c r="I97" s="490">
        <v>1251.2000325520833</v>
      </c>
      <c r="J97" s="490">
        <v>5</v>
      </c>
      <c r="K97" s="491">
        <v>5630.400146484375</v>
      </c>
    </row>
    <row r="98" spans="1:11" ht="14.45" customHeight="1" x14ac:dyDescent="0.2">
      <c r="A98" s="485" t="s">
        <v>531</v>
      </c>
      <c r="B98" s="486" t="s">
        <v>532</v>
      </c>
      <c r="C98" s="487" t="s">
        <v>537</v>
      </c>
      <c r="D98" s="488" t="s">
        <v>538</v>
      </c>
      <c r="E98" s="487" t="s">
        <v>990</v>
      </c>
      <c r="F98" s="488" t="s">
        <v>991</v>
      </c>
      <c r="G98" s="487" t="s">
        <v>1172</v>
      </c>
      <c r="H98" s="487" t="s">
        <v>1173</v>
      </c>
      <c r="I98" s="490">
        <v>1437.5</v>
      </c>
      <c r="J98" s="490">
        <v>2</v>
      </c>
      <c r="K98" s="491">
        <v>2875</v>
      </c>
    </row>
    <row r="99" spans="1:11" ht="14.45" customHeight="1" x14ac:dyDescent="0.2">
      <c r="A99" s="485" t="s">
        <v>531</v>
      </c>
      <c r="B99" s="486" t="s">
        <v>532</v>
      </c>
      <c r="C99" s="487" t="s">
        <v>537</v>
      </c>
      <c r="D99" s="488" t="s">
        <v>538</v>
      </c>
      <c r="E99" s="487" t="s">
        <v>990</v>
      </c>
      <c r="F99" s="488" t="s">
        <v>991</v>
      </c>
      <c r="G99" s="487" t="s">
        <v>1174</v>
      </c>
      <c r="H99" s="487" t="s">
        <v>1175</v>
      </c>
      <c r="I99" s="490">
        <v>0</v>
      </c>
      <c r="J99" s="490">
        <v>1</v>
      </c>
      <c r="K99" s="491">
        <v>0</v>
      </c>
    </row>
    <row r="100" spans="1:11" ht="14.45" customHeight="1" x14ac:dyDescent="0.2">
      <c r="A100" s="485" t="s">
        <v>531</v>
      </c>
      <c r="B100" s="486" t="s">
        <v>532</v>
      </c>
      <c r="C100" s="487" t="s">
        <v>537</v>
      </c>
      <c r="D100" s="488" t="s">
        <v>538</v>
      </c>
      <c r="E100" s="487" t="s">
        <v>990</v>
      </c>
      <c r="F100" s="488" t="s">
        <v>991</v>
      </c>
      <c r="G100" s="487" t="s">
        <v>1176</v>
      </c>
      <c r="H100" s="487" t="s">
        <v>1177</v>
      </c>
      <c r="I100" s="490">
        <v>0</v>
      </c>
      <c r="J100" s="490">
        <v>1</v>
      </c>
      <c r="K100" s="491">
        <v>0</v>
      </c>
    </row>
    <row r="101" spans="1:11" ht="14.45" customHeight="1" x14ac:dyDescent="0.2">
      <c r="A101" s="485" t="s">
        <v>531</v>
      </c>
      <c r="B101" s="486" t="s">
        <v>532</v>
      </c>
      <c r="C101" s="487" t="s">
        <v>537</v>
      </c>
      <c r="D101" s="488" t="s">
        <v>538</v>
      </c>
      <c r="E101" s="487" t="s">
        <v>990</v>
      </c>
      <c r="F101" s="488" t="s">
        <v>991</v>
      </c>
      <c r="G101" s="487" t="s">
        <v>1178</v>
      </c>
      <c r="H101" s="487" t="s">
        <v>1179</v>
      </c>
      <c r="I101" s="490">
        <v>126428.81640625</v>
      </c>
      <c r="J101" s="490">
        <v>2</v>
      </c>
      <c r="K101" s="491">
        <v>252857.6328125</v>
      </c>
    </row>
    <row r="102" spans="1:11" ht="14.45" customHeight="1" x14ac:dyDescent="0.2">
      <c r="A102" s="485" t="s">
        <v>531</v>
      </c>
      <c r="B102" s="486" t="s">
        <v>532</v>
      </c>
      <c r="C102" s="487" t="s">
        <v>537</v>
      </c>
      <c r="D102" s="488" t="s">
        <v>538</v>
      </c>
      <c r="E102" s="487" t="s">
        <v>990</v>
      </c>
      <c r="F102" s="488" t="s">
        <v>991</v>
      </c>
      <c r="G102" s="487" t="s">
        <v>1180</v>
      </c>
      <c r="H102" s="487" t="s">
        <v>1181</v>
      </c>
      <c r="I102" s="490">
        <v>58832.38671875</v>
      </c>
      <c r="J102" s="490">
        <v>3</v>
      </c>
      <c r="K102" s="491">
        <v>153303.2734375</v>
      </c>
    </row>
    <row r="103" spans="1:11" ht="14.45" customHeight="1" x14ac:dyDescent="0.2">
      <c r="A103" s="485" t="s">
        <v>531</v>
      </c>
      <c r="B103" s="486" t="s">
        <v>532</v>
      </c>
      <c r="C103" s="487" t="s">
        <v>537</v>
      </c>
      <c r="D103" s="488" t="s">
        <v>538</v>
      </c>
      <c r="E103" s="487" t="s">
        <v>990</v>
      </c>
      <c r="F103" s="488" t="s">
        <v>991</v>
      </c>
      <c r="G103" s="487" t="s">
        <v>1182</v>
      </c>
      <c r="H103" s="487" t="s">
        <v>1183</v>
      </c>
      <c r="I103" s="490">
        <v>0</v>
      </c>
      <c r="J103" s="490">
        <v>1</v>
      </c>
      <c r="K103" s="491">
        <v>0</v>
      </c>
    </row>
    <row r="104" spans="1:11" ht="14.45" customHeight="1" x14ac:dyDescent="0.2">
      <c r="A104" s="485" t="s">
        <v>531</v>
      </c>
      <c r="B104" s="486" t="s">
        <v>532</v>
      </c>
      <c r="C104" s="487" t="s">
        <v>537</v>
      </c>
      <c r="D104" s="488" t="s">
        <v>538</v>
      </c>
      <c r="E104" s="487" t="s">
        <v>990</v>
      </c>
      <c r="F104" s="488" t="s">
        <v>991</v>
      </c>
      <c r="G104" s="487" t="s">
        <v>1184</v>
      </c>
      <c r="H104" s="487" t="s">
        <v>1185</v>
      </c>
      <c r="I104" s="490">
        <v>44723.5</v>
      </c>
      <c r="J104" s="490">
        <v>1</v>
      </c>
      <c r="K104" s="491">
        <v>44723.5</v>
      </c>
    </row>
    <row r="105" spans="1:11" ht="14.45" customHeight="1" x14ac:dyDescent="0.2">
      <c r="A105" s="485" t="s">
        <v>531</v>
      </c>
      <c r="B105" s="486" t="s">
        <v>532</v>
      </c>
      <c r="C105" s="487" t="s">
        <v>537</v>
      </c>
      <c r="D105" s="488" t="s">
        <v>538</v>
      </c>
      <c r="E105" s="487" t="s">
        <v>990</v>
      </c>
      <c r="F105" s="488" t="s">
        <v>991</v>
      </c>
      <c r="G105" s="487" t="s">
        <v>1186</v>
      </c>
      <c r="H105" s="487" t="s">
        <v>1187</v>
      </c>
      <c r="I105" s="490">
        <v>329.76250457763672</v>
      </c>
      <c r="J105" s="490">
        <v>27</v>
      </c>
      <c r="K105" s="491">
        <v>8607.75</v>
      </c>
    </row>
    <row r="106" spans="1:11" ht="14.45" customHeight="1" x14ac:dyDescent="0.2">
      <c r="A106" s="485" t="s">
        <v>531</v>
      </c>
      <c r="B106" s="486" t="s">
        <v>532</v>
      </c>
      <c r="C106" s="487" t="s">
        <v>537</v>
      </c>
      <c r="D106" s="488" t="s">
        <v>538</v>
      </c>
      <c r="E106" s="487" t="s">
        <v>990</v>
      </c>
      <c r="F106" s="488" t="s">
        <v>991</v>
      </c>
      <c r="G106" s="487" t="s">
        <v>1188</v>
      </c>
      <c r="H106" s="487" t="s">
        <v>1189</v>
      </c>
      <c r="I106" s="490">
        <v>85.962501525878906</v>
      </c>
      <c r="J106" s="490">
        <v>41</v>
      </c>
      <c r="K106" s="491">
        <v>1719.25</v>
      </c>
    </row>
    <row r="107" spans="1:11" ht="14.45" customHeight="1" x14ac:dyDescent="0.2">
      <c r="A107" s="485" t="s">
        <v>531</v>
      </c>
      <c r="B107" s="486" t="s">
        <v>532</v>
      </c>
      <c r="C107" s="487" t="s">
        <v>537</v>
      </c>
      <c r="D107" s="488" t="s">
        <v>538</v>
      </c>
      <c r="E107" s="487" t="s">
        <v>990</v>
      </c>
      <c r="F107" s="488" t="s">
        <v>991</v>
      </c>
      <c r="G107" s="487" t="s">
        <v>1190</v>
      </c>
      <c r="H107" s="487" t="s">
        <v>1191</v>
      </c>
      <c r="I107" s="490">
        <v>699.47597656250002</v>
      </c>
      <c r="J107" s="490">
        <v>99</v>
      </c>
      <c r="K107" s="491">
        <v>112582.703125</v>
      </c>
    </row>
    <row r="108" spans="1:11" ht="14.45" customHeight="1" x14ac:dyDescent="0.2">
      <c r="A108" s="485" t="s">
        <v>531</v>
      </c>
      <c r="B108" s="486" t="s">
        <v>532</v>
      </c>
      <c r="C108" s="487" t="s">
        <v>537</v>
      </c>
      <c r="D108" s="488" t="s">
        <v>538</v>
      </c>
      <c r="E108" s="487" t="s">
        <v>990</v>
      </c>
      <c r="F108" s="488" t="s">
        <v>991</v>
      </c>
      <c r="G108" s="487" t="s">
        <v>1192</v>
      </c>
      <c r="H108" s="487" t="s">
        <v>1193</v>
      </c>
      <c r="I108" s="490">
        <v>636.73110622829859</v>
      </c>
      <c r="J108" s="490">
        <v>79</v>
      </c>
      <c r="K108" s="491">
        <v>87298.798828125</v>
      </c>
    </row>
    <row r="109" spans="1:11" ht="14.45" customHeight="1" x14ac:dyDescent="0.2">
      <c r="A109" s="485" t="s">
        <v>531</v>
      </c>
      <c r="B109" s="486" t="s">
        <v>532</v>
      </c>
      <c r="C109" s="487" t="s">
        <v>537</v>
      </c>
      <c r="D109" s="488" t="s">
        <v>538</v>
      </c>
      <c r="E109" s="487" t="s">
        <v>990</v>
      </c>
      <c r="F109" s="488" t="s">
        <v>991</v>
      </c>
      <c r="G109" s="487" t="s">
        <v>1194</v>
      </c>
      <c r="H109" s="487" t="s">
        <v>1195</v>
      </c>
      <c r="I109" s="490">
        <v>196.97666422526041</v>
      </c>
      <c r="J109" s="490">
        <v>82</v>
      </c>
      <c r="K109" s="491">
        <v>23637.099609375</v>
      </c>
    </row>
    <row r="110" spans="1:11" ht="14.45" customHeight="1" x14ac:dyDescent="0.2">
      <c r="A110" s="485" t="s">
        <v>531</v>
      </c>
      <c r="B110" s="486" t="s">
        <v>532</v>
      </c>
      <c r="C110" s="487" t="s">
        <v>537</v>
      </c>
      <c r="D110" s="488" t="s">
        <v>538</v>
      </c>
      <c r="E110" s="487" t="s">
        <v>990</v>
      </c>
      <c r="F110" s="488" t="s">
        <v>991</v>
      </c>
      <c r="G110" s="487" t="s">
        <v>1196</v>
      </c>
      <c r="H110" s="487" t="s">
        <v>1197</v>
      </c>
      <c r="I110" s="490">
        <v>0</v>
      </c>
      <c r="J110" s="490">
        <v>42</v>
      </c>
      <c r="K110" s="491">
        <v>0</v>
      </c>
    </row>
    <row r="111" spans="1:11" ht="14.45" customHeight="1" x14ac:dyDescent="0.2">
      <c r="A111" s="485" t="s">
        <v>531</v>
      </c>
      <c r="B111" s="486" t="s">
        <v>532</v>
      </c>
      <c r="C111" s="487" t="s">
        <v>537</v>
      </c>
      <c r="D111" s="488" t="s">
        <v>538</v>
      </c>
      <c r="E111" s="487" t="s">
        <v>990</v>
      </c>
      <c r="F111" s="488" t="s">
        <v>991</v>
      </c>
      <c r="G111" s="487" t="s">
        <v>1198</v>
      </c>
      <c r="H111" s="487" t="s">
        <v>1199</v>
      </c>
      <c r="I111" s="490">
        <v>237.47500610351563</v>
      </c>
      <c r="J111" s="490">
        <v>28</v>
      </c>
      <c r="K111" s="491">
        <v>6649.2998046875</v>
      </c>
    </row>
    <row r="112" spans="1:11" ht="14.45" customHeight="1" x14ac:dyDescent="0.2">
      <c r="A112" s="485" t="s">
        <v>531</v>
      </c>
      <c r="B112" s="486" t="s">
        <v>532</v>
      </c>
      <c r="C112" s="487" t="s">
        <v>537</v>
      </c>
      <c r="D112" s="488" t="s">
        <v>538</v>
      </c>
      <c r="E112" s="487" t="s">
        <v>990</v>
      </c>
      <c r="F112" s="488" t="s">
        <v>991</v>
      </c>
      <c r="G112" s="487" t="s">
        <v>1200</v>
      </c>
      <c r="H112" s="487" t="s">
        <v>1201</v>
      </c>
      <c r="I112" s="490">
        <v>1144.47998046875</v>
      </c>
      <c r="J112" s="490">
        <v>14</v>
      </c>
      <c r="K112" s="491">
        <v>16022.7197265625</v>
      </c>
    </row>
    <row r="113" spans="1:11" ht="14.45" customHeight="1" x14ac:dyDescent="0.2">
      <c r="A113" s="485" t="s">
        <v>531</v>
      </c>
      <c r="B113" s="486" t="s">
        <v>532</v>
      </c>
      <c r="C113" s="487" t="s">
        <v>537</v>
      </c>
      <c r="D113" s="488" t="s">
        <v>538</v>
      </c>
      <c r="E113" s="487" t="s">
        <v>990</v>
      </c>
      <c r="F113" s="488" t="s">
        <v>991</v>
      </c>
      <c r="G113" s="487" t="s">
        <v>1202</v>
      </c>
      <c r="H113" s="487" t="s">
        <v>1203</v>
      </c>
      <c r="I113" s="490">
        <v>37938.5</v>
      </c>
      <c r="J113" s="490">
        <v>1</v>
      </c>
      <c r="K113" s="491">
        <v>37938.5</v>
      </c>
    </row>
    <row r="114" spans="1:11" ht="14.45" customHeight="1" x14ac:dyDescent="0.2">
      <c r="A114" s="485" t="s">
        <v>531</v>
      </c>
      <c r="B114" s="486" t="s">
        <v>532</v>
      </c>
      <c r="C114" s="487" t="s">
        <v>537</v>
      </c>
      <c r="D114" s="488" t="s">
        <v>538</v>
      </c>
      <c r="E114" s="487" t="s">
        <v>990</v>
      </c>
      <c r="F114" s="488" t="s">
        <v>991</v>
      </c>
      <c r="G114" s="487" t="s">
        <v>1204</v>
      </c>
      <c r="H114" s="487" t="s">
        <v>1205</v>
      </c>
      <c r="I114" s="490">
        <v>39088.5</v>
      </c>
      <c r="J114" s="490">
        <v>1</v>
      </c>
      <c r="K114" s="491">
        <v>39088.5</v>
      </c>
    </row>
    <row r="115" spans="1:11" ht="14.45" customHeight="1" x14ac:dyDescent="0.2">
      <c r="A115" s="485" t="s">
        <v>531</v>
      </c>
      <c r="B115" s="486" t="s">
        <v>532</v>
      </c>
      <c r="C115" s="487" t="s">
        <v>537</v>
      </c>
      <c r="D115" s="488" t="s">
        <v>538</v>
      </c>
      <c r="E115" s="487" t="s">
        <v>990</v>
      </c>
      <c r="F115" s="488" t="s">
        <v>991</v>
      </c>
      <c r="G115" s="487" t="s">
        <v>1206</v>
      </c>
      <c r="H115" s="487" t="s">
        <v>1207</v>
      </c>
      <c r="I115" s="490">
        <v>95103.8515625</v>
      </c>
      <c r="J115" s="490">
        <v>1</v>
      </c>
      <c r="K115" s="491">
        <v>95103.8515625</v>
      </c>
    </row>
    <row r="116" spans="1:11" ht="14.45" customHeight="1" x14ac:dyDescent="0.2">
      <c r="A116" s="485" t="s">
        <v>531</v>
      </c>
      <c r="B116" s="486" t="s">
        <v>532</v>
      </c>
      <c r="C116" s="487" t="s">
        <v>537</v>
      </c>
      <c r="D116" s="488" t="s">
        <v>538</v>
      </c>
      <c r="E116" s="487" t="s">
        <v>990</v>
      </c>
      <c r="F116" s="488" t="s">
        <v>991</v>
      </c>
      <c r="G116" s="487" t="s">
        <v>1208</v>
      </c>
      <c r="H116" s="487" t="s">
        <v>1209</v>
      </c>
      <c r="I116" s="490">
        <v>2596.905029296875</v>
      </c>
      <c r="J116" s="490">
        <v>32</v>
      </c>
      <c r="K116" s="491">
        <v>76175.78857421875</v>
      </c>
    </row>
    <row r="117" spans="1:11" ht="14.45" customHeight="1" x14ac:dyDescent="0.2">
      <c r="A117" s="485" t="s">
        <v>531</v>
      </c>
      <c r="B117" s="486" t="s">
        <v>532</v>
      </c>
      <c r="C117" s="487" t="s">
        <v>537</v>
      </c>
      <c r="D117" s="488" t="s">
        <v>538</v>
      </c>
      <c r="E117" s="487" t="s">
        <v>990</v>
      </c>
      <c r="F117" s="488" t="s">
        <v>991</v>
      </c>
      <c r="G117" s="487" t="s">
        <v>1210</v>
      </c>
      <c r="H117" s="487" t="s">
        <v>1211</v>
      </c>
      <c r="I117" s="490">
        <v>2783.60498046875</v>
      </c>
      <c r="J117" s="490">
        <v>2</v>
      </c>
      <c r="K117" s="491">
        <v>5567.2099609375</v>
      </c>
    </row>
    <row r="118" spans="1:11" ht="14.45" customHeight="1" x14ac:dyDescent="0.2">
      <c r="A118" s="485" t="s">
        <v>531</v>
      </c>
      <c r="B118" s="486" t="s">
        <v>532</v>
      </c>
      <c r="C118" s="487" t="s">
        <v>537</v>
      </c>
      <c r="D118" s="488" t="s">
        <v>538</v>
      </c>
      <c r="E118" s="487" t="s">
        <v>990</v>
      </c>
      <c r="F118" s="488" t="s">
        <v>991</v>
      </c>
      <c r="G118" s="487" t="s">
        <v>1212</v>
      </c>
      <c r="H118" s="487" t="s">
        <v>1213</v>
      </c>
      <c r="I118" s="490">
        <v>2354.9624633789063</v>
      </c>
      <c r="J118" s="490">
        <v>25</v>
      </c>
      <c r="K118" s="491">
        <v>55266.749755859375</v>
      </c>
    </row>
    <row r="119" spans="1:11" ht="14.45" customHeight="1" x14ac:dyDescent="0.2">
      <c r="A119" s="485" t="s">
        <v>531</v>
      </c>
      <c r="B119" s="486" t="s">
        <v>532</v>
      </c>
      <c r="C119" s="487" t="s">
        <v>537</v>
      </c>
      <c r="D119" s="488" t="s">
        <v>538</v>
      </c>
      <c r="E119" s="487" t="s">
        <v>990</v>
      </c>
      <c r="F119" s="488" t="s">
        <v>991</v>
      </c>
      <c r="G119" s="487" t="s">
        <v>1214</v>
      </c>
      <c r="H119" s="487" t="s">
        <v>1215</v>
      </c>
      <c r="I119" s="490">
        <v>816.75</v>
      </c>
      <c r="J119" s="490">
        <v>55</v>
      </c>
      <c r="K119" s="491">
        <v>49005</v>
      </c>
    </row>
    <row r="120" spans="1:11" ht="14.45" customHeight="1" x14ac:dyDescent="0.2">
      <c r="A120" s="485" t="s">
        <v>531</v>
      </c>
      <c r="B120" s="486" t="s">
        <v>532</v>
      </c>
      <c r="C120" s="487" t="s">
        <v>537</v>
      </c>
      <c r="D120" s="488" t="s">
        <v>538</v>
      </c>
      <c r="E120" s="487" t="s">
        <v>990</v>
      </c>
      <c r="F120" s="488" t="s">
        <v>991</v>
      </c>
      <c r="G120" s="487" t="s">
        <v>1216</v>
      </c>
      <c r="H120" s="487" t="s">
        <v>1217</v>
      </c>
      <c r="I120" s="490">
        <v>2427.909912109375</v>
      </c>
      <c r="J120" s="490">
        <v>11</v>
      </c>
      <c r="K120" s="491">
        <v>26707.009033203125</v>
      </c>
    </row>
    <row r="121" spans="1:11" ht="14.45" customHeight="1" x14ac:dyDescent="0.2">
      <c r="A121" s="485" t="s">
        <v>531</v>
      </c>
      <c r="B121" s="486" t="s">
        <v>532</v>
      </c>
      <c r="C121" s="487" t="s">
        <v>537</v>
      </c>
      <c r="D121" s="488" t="s">
        <v>538</v>
      </c>
      <c r="E121" s="487" t="s">
        <v>990</v>
      </c>
      <c r="F121" s="488" t="s">
        <v>991</v>
      </c>
      <c r="G121" s="487" t="s">
        <v>1218</v>
      </c>
      <c r="H121" s="487" t="s">
        <v>1219</v>
      </c>
      <c r="I121" s="490">
        <v>3088.159912109375</v>
      </c>
      <c r="J121" s="490">
        <v>11</v>
      </c>
      <c r="K121" s="491">
        <v>33969.759033203125</v>
      </c>
    </row>
    <row r="122" spans="1:11" ht="14.45" customHeight="1" x14ac:dyDescent="0.2">
      <c r="A122" s="485" t="s">
        <v>531</v>
      </c>
      <c r="B122" s="486" t="s">
        <v>532</v>
      </c>
      <c r="C122" s="487" t="s">
        <v>537</v>
      </c>
      <c r="D122" s="488" t="s">
        <v>538</v>
      </c>
      <c r="E122" s="487" t="s">
        <v>990</v>
      </c>
      <c r="F122" s="488" t="s">
        <v>991</v>
      </c>
      <c r="G122" s="487" t="s">
        <v>1220</v>
      </c>
      <c r="H122" s="487" t="s">
        <v>1221</v>
      </c>
      <c r="I122" s="490">
        <v>2013.5306854248047</v>
      </c>
      <c r="J122" s="490">
        <v>42</v>
      </c>
      <c r="K122" s="491">
        <v>85910.540283203125</v>
      </c>
    </row>
    <row r="123" spans="1:11" ht="14.45" customHeight="1" x14ac:dyDescent="0.2">
      <c r="A123" s="485" t="s">
        <v>531</v>
      </c>
      <c r="B123" s="486" t="s">
        <v>532</v>
      </c>
      <c r="C123" s="487" t="s">
        <v>537</v>
      </c>
      <c r="D123" s="488" t="s">
        <v>538</v>
      </c>
      <c r="E123" s="487" t="s">
        <v>990</v>
      </c>
      <c r="F123" s="488" t="s">
        <v>991</v>
      </c>
      <c r="G123" s="487" t="s">
        <v>1222</v>
      </c>
      <c r="H123" s="487" t="s">
        <v>1223</v>
      </c>
      <c r="I123" s="490">
        <v>39088.5</v>
      </c>
      <c r="J123" s="490">
        <v>1</v>
      </c>
      <c r="K123" s="491">
        <v>39088.5</v>
      </c>
    </row>
    <row r="124" spans="1:11" ht="14.45" customHeight="1" x14ac:dyDescent="0.2">
      <c r="A124" s="485" t="s">
        <v>531</v>
      </c>
      <c r="B124" s="486" t="s">
        <v>532</v>
      </c>
      <c r="C124" s="487" t="s">
        <v>537</v>
      </c>
      <c r="D124" s="488" t="s">
        <v>538</v>
      </c>
      <c r="E124" s="487" t="s">
        <v>990</v>
      </c>
      <c r="F124" s="488" t="s">
        <v>991</v>
      </c>
      <c r="G124" s="487" t="s">
        <v>1224</v>
      </c>
      <c r="H124" s="487" t="s">
        <v>1225</v>
      </c>
      <c r="I124" s="490">
        <v>16031</v>
      </c>
      <c r="J124" s="490">
        <v>1</v>
      </c>
      <c r="K124" s="491">
        <v>16031</v>
      </c>
    </row>
    <row r="125" spans="1:11" ht="14.45" customHeight="1" x14ac:dyDescent="0.2">
      <c r="A125" s="485" t="s">
        <v>531</v>
      </c>
      <c r="B125" s="486" t="s">
        <v>532</v>
      </c>
      <c r="C125" s="487" t="s">
        <v>537</v>
      </c>
      <c r="D125" s="488" t="s">
        <v>538</v>
      </c>
      <c r="E125" s="487" t="s">
        <v>990</v>
      </c>
      <c r="F125" s="488" t="s">
        <v>991</v>
      </c>
      <c r="G125" s="487" t="s">
        <v>1226</v>
      </c>
      <c r="H125" s="487" t="s">
        <v>1227</v>
      </c>
      <c r="I125" s="490">
        <v>44723.5</v>
      </c>
      <c r="J125" s="490">
        <v>1</v>
      </c>
      <c r="K125" s="491">
        <v>44723.5</v>
      </c>
    </row>
    <row r="126" spans="1:11" ht="14.45" customHeight="1" x14ac:dyDescent="0.2">
      <c r="A126" s="485" t="s">
        <v>531</v>
      </c>
      <c r="B126" s="486" t="s">
        <v>532</v>
      </c>
      <c r="C126" s="487" t="s">
        <v>537</v>
      </c>
      <c r="D126" s="488" t="s">
        <v>538</v>
      </c>
      <c r="E126" s="487" t="s">
        <v>990</v>
      </c>
      <c r="F126" s="488" t="s">
        <v>991</v>
      </c>
      <c r="G126" s="487" t="s">
        <v>1228</v>
      </c>
      <c r="H126" s="487" t="s">
        <v>1229</v>
      </c>
      <c r="I126" s="490">
        <v>34773.69921875</v>
      </c>
      <c r="J126" s="490">
        <v>2</v>
      </c>
      <c r="K126" s="491">
        <v>69547.3984375</v>
      </c>
    </row>
    <row r="127" spans="1:11" ht="14.45" customHeight="1" x14ac:dyDescent="0.2">
      <c r="A127" s="485" t="s">
        <v>531</v>
      </c>
      <c r="B127" s="486" t="s">
        <v>532</v>
      </c>
      <c r="C127" s="487" t="s">
        <v>537</v>
      </c>
      <c r="D127" s="488" t="s">
        <v>538</v>
      </c>
      <c r="E127" s="487" t="s">
        <v>990</v>
      </c>
      <c r="F127" s="488" t="s">
        <v>991</v>
      </c>
      <c r="G127" s="487" t="s">
        <v>1230</v>
      </c>
      <c r="H127" s="487" t="s">
        <v>1231</v>
      </c>
      <c r="I127" s="490">
        <v>0</v>
      </c>
      <c r="J127" s="490">
        <v>1</v>
      </c>
      <c r="K127" s="491">
        <v>0</v>
      </c>
    </row>
    <row r="128" spans="1:11" ht="14.45" customHeight="1" x14ac:dyDescent="0.2">
      <c r="A128" s="485" t="s">
        <v>531</v>
      </c>
      <c r="B128" s="486" t="s">
        <v>532</v>
      </c>
      <c r="C128" s="487" t="s">
        <v>537</v>
      </c>
      <c r="D128" s="488" t="s">
        <v>538</v>
      </c>
      <c r="E128" s="487" t="s">
        <v>990</v>
      </c>
      <c r="F128" s="488" t="s">
        <v>991</v>
      </c>
      <c r="G128" s="487" t="s">
        <v>1232</v>
      </c>
      <c r="H128" s="487" t="s">
        <v>1233</v>
      </c>
      <c r="I128" s="490">
        <v>1144.47998046875</v>
      </c>
      <c r="J128" s="490">
        <v>19</v>
      </c>
      <c r="K128" s="491">
        <v>22889.599609375</v>
      </c>
    </row>
    <row r="129" spans="1:11" ht="14.45" customHeight="1" x14ac:dyDescent="0.2">
      <c r="A129" s="485" t="s">
        <v>531</v>
      </c>
      <c r="B129" s="486" t="s">
        <v>532</v>
      </c>
      <c r="C129" s="487" t="s">
        <v>537</v>
      </c>
      <c r="D129" s="488" t="s">
        <v>538</v>
      </c>
      <c r="E129" s="487" t="s">
        <v>990</v>
      </c>
      <c r="F129" s="488" t="s">
        <v>991</v>
      </c>
      <c r="G129" s="487" t="s">
        <v>1234</v>
      </c>
      <c r="H129" s="487" t="s">
        <v>1235</v>
      </c>
      <c r="I129" s="490">
        <v>1271.6444227430557</v>
      </c>
      <c r="J129" s="490">
        <v>18</v>
      </c>
      <c r="K129" s="491">
        <v>22889.599609375</v>
      </c>
    </row>
    <row r="130" spans="1:11" ht="14.45" customHeight="1" x14ac:dyDescent="0.2">
      <c r="A130" s="485" t="s">
        <v>531</v>
      </c>
      <c r="B130" s="486" t="s">
        <v>532</v>
      </c>
      <c r="C130" s="487" t="s">
        <v>537</v>
      </c>
      <c r="D130" s="488" t="s">
        <v>538</v>
      </c>
      <c r="E130" s="487" t="s">
        <v>990</v>
      </c>
      <c r="F130" s="488" t="s">
        <v>991</v>
      </c>
      <c r="G130" s="487" t="s">
        <v>1236</v>
      </c>
      <c r="H130" s="487" t="s">
        <v>1237</v>
      </c>
      <c r="I130" s="490">
        <v>1144.25</v>
      </c>
      <c r="J130" s="490">
        <v>1</v>
      </c>
      <c r="K130" s="491">
        <v>1144.25</v>
      </c>
    </row>
    <row r="131" spans="1:11" ht="14.45" customHeight="1" x14ac:dyDescent="0.2">
      <c r="A131" s="485" t="s">
        <v>531</v>
      </c>
      <c r="B131" s="486" t="s">
        <v>532</v>
      </c>
      <c r="C131" s="487" t="s">
        <v>537</v>
      </c>
      <c r="D131" s="488" t="s">
        <v>538</v>
      </c>
      <c r="E131" s="487" t="s">
        <v>990</v>
      </c>
      <c r="F131" s="488" t="s">
        <v>991</v>
      </c>
      <c r="G131" s="487" t="s">
        <v>1238</v>
      </c>
      <c r="H131" s="487" t="s">
        <v>1239</v>
      </c>
      <c r="I131" s="490">
        <v>807.29998779296875</v>
      </c>
      <c r="J131" s="490">
        <v>17</v>
      </c>
      <c r="K131" s="491">
        <v>13724.099792480469</v>
      </c>
    </row>
    <row r="132" spans="1:11" ht="14.45" customHeight="1" x14ac:dyDescent="0.2">
      <c r="A132" s="485" t="s">
        <v>531</v>
      </c>
      <c r="B132" s="486" t="s">
        <v>532</v>
      </c>
      <c r="C132" s="487" t="s">
        <v>537</v>
      </c>
      <c r="D132" s="488" t="s">
        <v>538</v>
      </c>
      <c r="E132" s="487" t="s">
        <v>990</v>
      </c>
      <c r="F132" s="488" t="s">
        <v>991</v>
      </c>
      <c r="G132" s="487" t="s">
        <v>1240</v>
      </c>
      <c r="H132" s="487" t="s">
        <v>1241</v>
      </c>
      <c r="I132" s="490">
        <v>12420</v>
      </c>
      <c r="J132" s="490">
        <v>2</v>
      </c>
      <c r="K132" s="491">
        <v>24840</v>
      </c>
    </row>
    <row r="133" spans="1:11" ht="14.45" customHeight="1" x14ac:dyDescent="0.2">
      <c r="A133" s="485" t="s">
        <v>531</v>
      </c>
      <c r="B133" s="486" t="s">
        <v>532</v>
      </c>
      <c r="C133" s="487" t="s">
        <v>537</v>
      </c>
      <c r="D133" s="488" t="s">
        <v>538</v>
      </c>
      <c r="E133" s="487" t="s">
        <v>990</v>
      </c>
      <c r="F133" s="488" t="s">
        <v>991</v>
      </c>
      <c r="G133" s="487" t="s">
        <v>1242</v>
      </c>
      <c r="H133" s="487" t="s">
        <v>1243</v>
      </c>
      <c r="I133" s="490">
        <v>6348</v>
      </c>
      <c r="J133" s="490">
        <v>2</v>
      </c>
      <c r="K133" s="491">
        <v>12696</v>
      </c>
    </row>
    <row r="134" spans="1:11" ht="14.45" customHeight="1" x14ac:dyDescent="0.2">
      <c r="A134" s="485" t="s">
        <v>531</v>
      </c>
      <c r="B134" s="486" t="s">
        <v>532</v>
      </c>
      <c r="C134" s="487" t="s">
        <v>537</v>
      </c>
      <c r="D134" s="488" t="s">
        <v>538</v>
      </c>
      <c r="E134" s="487" t="s">
        <v>990</v>
      </c>
      <c r="F134" s="488" t="s">
        <v>991</v>
      </c>
      <c r="G134" s="487" t="s">
        <v>1244</v>
      </c>
      <c r="H134" s="487" t="s">
        <v>1245</v>
      </c>
      <c r="I134" s="490">
        <v>8763</v>
      </c>
      <c r="J134" s="490">
        <v>1</v>
      </c>
      <c r="K134" s="491">
        <v>8763</v>
      </c>
    </row>
    <row r="135" spans="1:11" ht="14.45" customHeight="1" x14ac:dyDescent="0.2">
      <c r="A135" s="485" t="s">
        <v>531</v>
      </c>
      <c r="B135" s="486" t="s">
        <v>532</v>
      </c>
      <c r="C135" s="487" t="s">
        <v>537</v>
      </c>
      <c r="D135" s="488" t="s">
        <v>538</v>
      </c>
      <c r="E135" s="487" t="s">
        <v>990</v>
      </c>
      <c r="F135" s="488" t="s">
        <v>991</v>
      </c>
      <c r="G135" s="487" t="s">
        <v>1246</v>
      </c>
      <c r="H135" s="487" t="s">
        <v>1247</v>
      </c>
      <c r="I135" s="490">
        <v>10062.5</v>
      </c>
      <c r="J135" s="490">
        <v>1</v>
      </c>
      <c r="K135" s="491">
        <v>10062.5</v>
      </c>
    </row>
    <row r="136" spans="1:11" ht="14.45" customHeight="1" x14ac:dyDescent="0.2">
      <c r="A136" s="485" t="s">
        <v>531</v>
      </c>
      <c r="B136" s="486" t="s">
        <v>532</v>
      </c>
      <c r="C136" s="487" t="s">
        <v>537</v>
      </c>
      <c r="D136" s="488" t="s">
        <v>538</v>
      </c>
      <c r="E136" s="487" t="s">
        <v>990</v>
      </c>
      <c r="F136" s="488" t="s">
        <v>991</v>
      </c>
      <c r="G136" s="487" t="s">
        <v>1248</v>
      </c>
      <c r="H136" s="487" t="s">
        <v>1249</v>
      </c>
      <c r="I136" s="490">
        <v>2587.5</v>
      </c>
      <c r="J136" s="490">
        <v>1</v>
      </c>
      <c r="K136" s="491">
        <v>2587.5</v>
      </c>
    </row>
    <row r="137" spans="1:11" ht="14.45" customHeight="1" x14ac:dyDescent="0.2">
      <c r="A137" s="485" t="s">
        <v>531</v>
      </c>
      <c r="B137" s="486" t="s">
        <v>532</v>
      </c>
      <c r="C137" s="487" t="s">
        <v>537</v>
      </c>
      <c r="D137" s="488" t="s">
        <v>538</v>
      </c>
      <c r="E137" s="487" t="s">
        <v>990</v>
      </c>
      <c r="F137" s="488" t="s">
        <v>991</v>
      </c>
      <c r="G137" s="487" t="s">
        <v>1250</v>
      </c>
      <c r="H137" s="487" t="s">
        <v>1251</v>
      </c>
      <c r="I137" s="490">
        <v>4899</v>
      </c>
      <c r="J137" s="490">
        <v>1</v>
      </c>
      <c r="K137" s="491">
        <v>4899</v>
      </c>
    </row>
    <row r="138" spans="1:11" ht="14.45" customHeight="1" x14ac:dyDescent="0.2">
      <c r="A138" s="485" t="s">
        <v>531</v>
      </c>
      <c r="B138" s="486" t="s">
        <v>532</v>
      </c>
      <c r="C138" s="487" t="s">
        <v>537</v>
      </c>
      <c r="D138" s="488" t="s">
        <v>538</v>
      </c>
      <c r="E138" s="487" t="s">
        <v>990</v>
      </c>
      <c r="F138" s="488" t="s">
        <v>991</v>
      </c>
      <c r="G138" s="487" t="s">
        <v>1252</v>
      </c>
      <c r="H138" s="487" t="s">
        <v>1253</v>
      </c>
      <c r="I138" s="490">
        <v>322</v>
      </c>
      <c r="J138" s="490">
        <v>9</v>
      </c>
      <c r="K138" s="491">
        <v>2898</v>
      </c>
    </row>
    <row r="139" spans="1:11" ht="14.45" customHeight="1" x14ac:dyDescent="0.2">
      <c r="A139" s="485" t="s">
        <v>531</v>
      </c>
      <c r="B139" s="486" t="s">
        <v>532</v>
      </c>
      <c r="C139" s="487" t="s">
        <v>537</v>
      </c>
      <c r="D139" s="488" t="s">
        <v>538</v>
      </c>
      <c r="E139" s="487" t="s">
        <v>990</v>
      </c>
      <c r="F139" s="488" t="s">
        <v>991</v>
      </c>
      <c r="G139" s="487" t="s">
        <v>1254</v>
      </c>
      <c r="H139" s="487" t="s">
        <v>1255</v>
      </c>
      <c r="I139" s="490">
        <v>2178</v>
      </c>
      <c r="J139" s="490">
        <v>5</v>
      </c>
      <c r="K139" s="491">
        <v>10890</v>
      </c>
    </row>
    <row r="140" spans="1:11" ht="14.45" customHeight="1" x14ac:dyDescent="0.2">
      <c r="A140" s="485" t="s">
        <v>531</v>
      </c>
      <c r="B140" s="486" t="s">
        <v>532</v>
      </c>
      <c r="C140" s="487" t="s">
        <v>537</v>
      </c>
      <c r="D140" s="488" t="s">
        <v>538</v>
      </c>
      <c r="E140" s="487" t="s">
        <v>990</v>
      </c>
      <c r="F140" s="488" t="s">
        <v>991</v>
      </c>
      <c r="G140" s="487" t="s">
        <v>1256</v>
      </c>
      <c r="H140" s="487" t="s">
        <v>1257</v>
      </c>
      <c r="I140" s="490">
        <v>332.75</v>
      </c>
      <c r="J140" s="490">
        <v>50</v>
      </c>
      <c r="K140" s="491">
        <v>13310</v>
      </c>
    </row>
    <row r="141" spans="1:11" ht="14.45" customHeight="1" x14ac:dyDescent="0.2">
      <c r="A141" s="485" t="s">
        <v>531</v>
      </c>
      <c r="B141" s="486" t="s">
        <v>532</v>
      </c>
      <c r="C141" s="487" t="s">
        <v>537</v>
      </c>
      <c r="D141" s="488" t="s">
        <v>538</v>
      </c>
      <c r="E141" s="487" t="s">
        <v>990</v>
      </c>
      <c r="F141" s="488" t="s">
        <v>991</v>
      </c>
      <c r="G141" s="487" t="s">
        <v>1258</v>
      </c>
      <c r="H141" s="487" t="s">
        <v>1259</v>
      </c>
      <c r="I141" s="490">
        <v>571.1199951171875</v>
      </c>
      <c r="J141" s="490">
        <v>1</v>
      </c>
      <c r="K141" s="491">
        <v>571.1199951171875</v>
      </c>
    </row>
    <row r="142" spans="1:11" ht="14.45" customHeight="1" x14ac:dyDescent="0.2">
      <c r="A142" s="485" t="s">
        <v>531</v>
      </c>
      <c r="B142" s="486" t="s">
        <v>532</v>
      </c>
      <c r="C142" s="487" t="s">
        <v>537</v>
      </c>
      <c r="D142" s="488" t="s">
        <v>538</v>
      </c>
      <c r="E142" s="487" t="s">
        <v>990</v>
      </c>
      <c r="F142" s="488" t="s">
        <v>991</v>
      </c>
      <c r="G142" s="487" t="s">
        <v>1260</v>
      </c>
      <c r="H142" s="487" t="s">
        <v>1261</v>
      </c>
      <c r="I142" s="490">
        <v>688.489990234375</v>
      </c>
      <c r="J142" s="490">
        <v>2</v>
      </c>
      <c r="K142" s="491">
        <v>1376.97998046875</v>
      </c>
    </row>
    <row r="143" spans="1:11" ht="14.45" customHeight="1" x14ac:dyDescent="0.2">
      <c r="A143" s="485" t="s">
        <v>531</v>
      </c>
      <c r="B143" s="486" t="s">
        <v>532</v>
      </c>
      <c r="C143" s="487" t="s">
        <v>537</v>
      </c>
      <c r="D143" s="488" t="s">
        <v>538</v>
      </c>
      <c r="E143" s="487" t="s">
        <v>990</v>
      </c>
      <c r="F143" s="488" t="s">
        <v>991</v>
      </c>
      <c r="G143" s="487" t="s">
        <v>1262</v>
      </c>
      <c r="H143" s="487" t="s">
        <v>1263</v>
      </c>
      <c r="I143" s="490">
        <v>1437.5</v>
      </c>
      <c r="J143" s="490">
        <v>1</v>
      </c>
      <c r="K143" s="491">
        <v>1437.5</v>
      </c>
    </row>
    <row r="144" spans="1:11" ht="14.45" customHeight="1" x14ac:dyDescent="0.2">
      <c r="A144" s="485" t="s">
        <v>531</v>
      </c>
      <c r="B144" s="486" t="s">
        <v>532</v>
      </c>
      <c r="C144" s="487" t="s">
        <v>537</v>
      </c>
      <c r="D144" s="488" t="s">
        <v>538</v>
      </c>
      <c r="E144" s="487" t="s">
        <v>990</v>
      </c>
      <c r="F144" s="488" t="s">
        <v>991</v>
      </c>
      <c r="G144" s="487" t="s">
        <v>1264</v>
      </c>
      <c r="H144" s="487" t="s">
        <v>1265</v>
      </c>
      <c r="I144" s="490">
        <v>2588.18994140625</v>
      </c>
      <c r="J144" s="490">
        <v>11</v>
      </c>
      <c r="K144" s="491">
        <v>28470.08935546875</v>
      </c>
    </row>
    <row r="145" spans="1:11" ht="14.45" customHeight="1" x14ac:dyDescent="0.2">
      <c r="A145" s="485" t="s">
        <v>531</v>
      </c>
      <c r="B145" s="486" t="s">
        <v>532</v>
      </c>
      <c r="C145" s="487" t="s">
        <v>537</v>
      </c>
      <c r="D145" s="488" t="s">
        <v>538</v>
      </c>
      <c r="E145" s="487" t="s">
        <v>990</v>
      </c>
      <c r="F145" s="488" t="s">
        <v>991</v>
      </c>
      <c r="G145" s="487" t="s">
        <v>1266</v>
      </c>
      <c r="H145" s="487" t="s">
        <v>1267</v>
      </c>
      <c r="I145" s="490">
        <v>2117.5</v>
      </c>
      <c r="J145" s="490">
        <v>4</v>
      </c>
      <c r="K145" s="491">
        <v>8470</v>
      </c>
    </row>
    <row r="146" spans="1:11" ht="14.45" customHeight="1" x14ac:dyDescent="0.2">
      <c r="A146" s="485" t="s">
        <v>531</v>
      </c>
      <c r="B146" s="486" t="s">
        <v>532</v>
      </c>
      <c r="C146" s="487" t="s">
        <v>537</v>
      </c>
      <c r="D146" s="488" t="s">
        <v>538</v>
      </c>
      <c r="E146" s="487" t="s">
        <v>990</v>
      </c>
      <c r="F146" s="488" t="s">
        <v>991</v>
      </c>
      <c r="G146" s="487" t="s">
        <v>1268</v>
      </c>
      <c r="H146" s="487" t="s">
        <v>1269</v>
      </c>
      <c r="I146" s="490">
        <v>2117.5</v>
      </c>
      <c r="J146" s="490">
        <v>4</v>
      </c>
      <c r="K146" s="491">
        <v>8470</v>
      </c>
    </row>
    <row r="147" spans="1:11" ht="14.45" customHeight="1" x14ac:dyDescent="0.2">
      <c r="A147" s="485" t="s">
        <v>531</v>
      </c>
      <c r="B147" s="486" t="s">
        <v>532</v>
      </c>
      <c r="C147" s="487" t="s">
        <v>537</v>
      </c>
      <c r="D147" s="488" t="s">
        <v>538</v>
      </c>
      <c r="E147" s="487" t="s">
        <v>990</v>
      </c>
      <c r="F147" s="488" t="s">
        <v>991</v>
      </c>
      <c r="G147" s="487" t="s">
        <v>1270</v>
      </c>
      <c r="H147" s="487" t="s">
        <v>1271</v>
      </c>
      <c r="I147" s="490">
        <v>676.20001220703125</v>
      </c>
      <c r="J147" s="490">
        <v>11</v>
      </c>
      <c r="K147" s="491">
        <v>10819.2001953125</v>
      </c>
    </row>
    <row r="148" spans="1:11" ht="14.45" customHeight="1" x14ac:dyDescent="0.2">
      <c r="A148" s="485" t="s">
        <v>531</v>
      </c>
      <c r="B148" s="486" t="s">
        <v>532</v>
      </c>
      <c r="C148" s="487" t="s">
        <v>537</v>
      </c>
      <c r="D148" s="488" t="s">
        <v>538</v>
      </c>
      <c r="E148" s="487" t="s">
        <v>990</v>
      </c>
      <c r="F148" s="488" t="s">
        <v>991</v>
      </c>
      <c r="G148" s="487" t="s">
        <v>1272</v>
      </c>
      <c r="H148" s="487" t="s">
        <v>1273</v>
      </c>
      <c r="I148" s="490">
        <v>969.68001302083337</v>
      </c>
      <c r="J148" s="490">
        <v>30</v>
      </c>
      <c r="K148" s="491">
        <v>33453.9609375</v>
      </c>
    </row>
    <row r="149" spans="1:11" ht="14.45" customHeight="1" x14ac:dyDescent="0.2">
      <c r="A149" s="485" t="s">
        <v>531</v>
      </c>
      <c r="B149" s="486" t="s">
        <v>532</v>
      </c>
      <c r="C149" s="487" t="s">
        <v>537</v>
      </c>
      <c r="D149" s="488" t="s">
        <v>538</v>
      </c>
      <c r="E149" s="487" t="s">
        <v>990</v>
      </c>
      <c r="F149" s="488" t="s">
        <v>991</v>
      </c>
      <c r="G149" s="487" t="s">
        <v>1274</v>
      </c>
      <c r="H149" s="487" t="s">
        <v>1275</v>
      </c>
      <c r="I149" s="490">
        <v>3438.9599609375</v>
      </c>
      <c r="J149" s="490">
        <v>4</v>
      </c>
      <c r="K149" s="491">
        <v>13755.83984375</v>
      </c>
    </row>
    <row r="150" spans="1:11" ht="14.45" customHeight="1" x14ac:dyDescent="0.2">
      <c r="A150" s="485" t="s">
        <v>531</v>
      </c>
      <c r="B150" s="486" t="s">
        <v>532</v>
      </c>
      <c r="C150" s="487" t="s">
        <v>537</v>
      </c>
      <c r="D150" s="488" t="s">
        <v>538</v>
      </c>
      <c r="E150" s="487" t="s">
        <v>990</v>
      </c>
      <c r="F150" s="488" t="s">
        <v>991</v>
      </c>
      <c r="G150" s="487" t="s">
        <v>1276</v>
      </c>
      <c r="H150" s="487" t="s">
        <v>1277</v>
      </c>
      <c r="I150" s="490">
        <v>23759</v>
      </c>
      <c r="J150" s="490">
        <v>3</v>
      </c>
      <c r="K150" s="491">
        <v>71277</v>
      </c>
    </row>
    <row r="151" spans="1:11" ht="14.45" customHeight="1" x14ac:dyDescent="0.2">
      <c r="A151" s="485" t="s">
        <v>531</v>
      </c>
      <c r="B151" s="486" t="s">
        <v>532</v>
      </c>
      <c r="C151" s="487" t="s">
        <v>537</v>
      </c>
      <c r="D151" s="488" t="s">
        <v>538</v>
      </c>
      <c r="E151" s="487" t="s">
        <v>990</v>
      </c>
      <c r="F151" s="488" t="s">
        <v>991</v>
      </c>
      <c r="G151" s="487" t="s">
        <v>1278</v>
      </c>
      <c r="H151" s="487" t="s">
        <v>1279</v>
      </c>
      <c r="I151" s="490">
        <v>307.33999633789063</v>
      </c>
      <c r="J151" s="490">
        <v>16</v>
      </c>
      <c r="K151" s="491">
        <v>4917.43994140625</v>
      </c>
    </row>
    <row r="152" spans="1:11" ht="14.45" customHeight="1" x14ac:dyDescent="0.2">
      <c r="A152" s="485" t="s">
        <v>531</v>
      </c>
      <c r="B152" s="486" t="s">
        <v>532</v>
      </c>
      <c r="C152" s="487" t="s">
        <v>537</v>
      </c>
      <c r="D152" s="488" t="s">
        <v>538</v>
      </c>
      <c r="E152" s="487" t="s">
        <v>990</v>
      </c>
      <c r="F152" s="488" t="s">
        <v>991</v>
      </c>
      <c r="G152" s="487" t="s">
        <v>1280</v>
      </c>
      <c r="H152" s="487" t="s">
        <v>1281</v>
      </c>
      <c r="I152" s="490">
        <v>2208</v>
      </c>
      <c r="J152" s="490">
        <v>1</v>
      </c>
      <c r="K152" s="491">
        <v>2208</v>
      </c>
    </row>
    <row r="153" spans="1:11" ht="14.45" customHeight="1" x14ac:dyDescent="0.2">
      <c r="A153" s="485" t="s">
        <v>531</v>
      </c>
      <c r="B153" s="486" t="s">
        <v>532</v>
      </c>
      <c r="C153" s="487" t="s">
        <v>537</v>
      </c>
      <c r="D153" s="488" t="s">
        <v>538</v>
      </c>
      <c r="E153" s="487" t="s">
        <v>990</v>
      </c>
      <c r="F153" s="488" t="s">
        <v>991</v>
      </c>
      <c r="G153" s="487" t="s">
        <v>1282</v>
      </c>
      <c r="H153" s="487" t="s">
        <v>1283</v>
      </c>
      <c r="I153" s="490">
        <v>5520</v>
      </c>
      <c r="J153" s="490">
        <v>2</v>
      </c>
      <c r="K153" s="491">
        <v>11040</v>
      </c>
    </row>
    <row r="154" spans="1:11" ht="14.45" customHeight="1" x14ac:dyDescent="0.2">
      <c r="A154" s="485" t="s">
        <v>531</v>
      </c>
      <c r="B154" s="486" t="s">
        <v>532</v>
      </c>
      <c r="C154" s="487" t="s">
        <v>537</v>
      </c>
      <c r="D154" s="488" t="s">
        <v>538</v>
      </c>
      <c r="E154" s="487" t="s">
        <v>990</v>
      </c>
      <c r="F154" s="488" t="s">
        <v>991</v>
      </c>
      <c r="G154" s="487" t="s">
        <v>1284</v>
      </c>
      <c r="H154" s="487" t="s">
        <v>1285</v>
      </c>
      <c r="I154" s="490">
        <v>1437.5</v>
      </c>
      <c r="J154" s="490">
        <v>1</v>
      </c>
      <c r="K154" s="491">
        <v>1437.5</v>
      </c>
    </row>
    <row r="155" spans="1:11" ht="14.45" customHeight="1" x14ac:dyDescent="0.2">
      <c r="A155" s="485" t="s">
        <v>531</v>
      </c>
      <c r="B155" s="486" t="s">
        <v>532</v>
      </c>
      <c r="C155" s="487" t="s">
        <v>537</v>
      </c>
      <c r="D155" s="488" t="s">
        <v>538</v>
      </c>
      <c r="E155" s="487" t="s">
        <v>990</v>
      </c>
      <c r="F155" s="488" t="s">
        <v>991</v>
      </c>
      <c r="G155" s="487" t="s">
        <v>1286</v>
      </c>
      <c r="H155" s="487" t="s">
        <v>1287</v>
      </c>
      <c r="I155" s="490">
        <v>1598.5</v>
      </c>
      <c r="J155" s="490">
        <v>32</v>
      </c>
      <c r="K155" s="491">
        <v>51152</v>
      </c>
    </row>
    <row r="156" spans="1:11" ht="14.45" customHeight="1" x14ac:dyDescent="0.2">
      <c r="A156" s="485" t="s">
        <v>531</v>
      </c>
      <c r="B156" s="486" t="s">
        <v>532</v>
      </c>
      <c r="C156" s="487" t="s">
        <v>537</v>
      </c>
      <c r="D156" s="488" t="s">
        <v>538</v>
      </c>
      <c r="E156" s="487" t="s">
        <v>990</v>
      </c>
      <c r="F156" s="488" t="s">
        <v>991</v>
      </c>
      <c r="G156" s="487" t="s">
        <v>1288</v>
      </c>
      <c r="H156" s="487" t="s">
        <v>1289</v>
      </c>
      <c r="I156" s="490">
        <v>1003.6240234375</v>
      </c>
      <c r="J156" s="490">
        <v>60</v>
      </c>
      <c r="K156" s="491">
        <v>56453.7607421875</v>
      </c>
    </row>
    <row r="157" spans="1:11" ht="14.45" customHeight="1" x14ac:dyDescent="0.2">
      <c r="A157" s="485" t="s">
        <v>531</v>
      </c>
      <c r="B157" s="486" t="s">
        <v>532</v>
      </c>
      <c r="C157" s="487" t="s">
        <v>537</v>
      </c>
      <c r="D157" s="488" t="s">
        <v>538</v>
      </c>
      <c r="E157" s="487" t="s">
        <v>990</v>
      </c>
      <c r="F157" s="488" t="s">
        <v>991</v>
      </c>
      <c r="G157" s="487" t="s">
        <v>1290</v>
      </c>
      <c r="H157" s="487" t="s">
        <v>1291</v>
      </c>
      <c r="I157" s="490">
        <v>1003.6240234375</v>
      </c>
      <c r="J157" s="490">
        <v>11</v>
      </c>
      <c r="K157" s="491">
        <v>10036.230224609375</v>
      </c>
    </row>
    <row r="158" spans="1:11" ht="14.45" customHeight="1" x14ac:dyDescent="0.2">
      <c r="A158" s="485" t="s">
        <v>531</v>
      </c>
      <c r="B158" s="486" t="s">
        <v>532</v>
      </c>
      <c r="C158" s="487" t="s">
        <v>537</v>
      </c>
      <c r="D158" s="488" t="s">
        <v>538</v>
      </c>
      <c r="E158" s="487" t="s">
        <v>990</v>
      </c>
      <c r="F158" s="488" t="s">
        <v>991</v>
      </c>
      <c r="G158" s="487" t="s">
        <v>1292</v>
      </c>
      <c r="H158" s="487" t="s">
        <v>1293</v>
      </c>
      <c r="I158" s="490">
        <v>84.699996948242188</v>
      </c>
      <c r="J158" s="490">
        <v>5</v>
      </c>
      <c r="K158" s="491">
        <v>423.5</v>
      </c>
    </row>
    <row r="159" spans="1:11" ht="14.45" customHeight="1" x14ac:dyDescent="0.2">
      <c r="A159" s="485" t="s">
        <v>531</v>
      </c>
      <c r="B159" s="486" t="s">
        <v>532</v>
      </c>
      <c r="C159" s="487" t="s">
        <v>537</v>
      </c>
      <c r="D159" s="488" t="s">
        <v>538</v>
      </c>
      <c r="E159" s="487" t="s">
        <v>990</v>
      </c>
      <c r="F159" s="488" t="s">
        <v>991</v>
      </c>
      <c r="G159" s="487" t="s">
        <v>1294</v>
      </c>
      <c r="H159" s="487" t="s">
        <v>1295</v>
      </c>
      <c r="I159" s="490">
        <v>108.90000152587891</v>
      </c>
      <c r="J159" s="490">
        <v>5</v>
      </c>
      <c r="K159" s="491">
        <v>544.5</v>
      </c>
    </row>
    <row r="160" spans="1:11" ht="14.45" customHeight="1" x14ac:dyDescent="0.2">
      <c r="A160" s="485" t="s">
        <v>531</v>
      </c>
      <c r="B160" s="486" t="s">
        <v>532</v>
      </c>
      <c r="C160" s="487" t="s">
        <v>537</v>
      </c>
      <c r="D160" s="488" t="s">
        <v>538</v>
      </c>
      <c r="E160" s="487" t="s">
        <v>990</v>
      </c>
      <c r="F160" s="488" t="s">
        <v>991</v>
      </c>
      <c r="G160" s="487" t="s">
        <v>1296</v>
      </c>
      <c r="H160" s="487" t="s">
        <v>1297</v>
      </c>
      <c r="I160" s="490">
        <v>1400.3800048828125</v>
      </c>
      <c r="J160" s="490">
        <v>11</v>
      </c>
      <c r="K160" s="491">
        <v>15404.180053710938</v>
      </c>
    </row>
    <row r="161" spans="1:11" ht="14.45" customHeight="1" x14ac:dyDescent="0.2">
      <c r="A161" s="485" t="s">
        <v>531</v>
      </c>
      <c r="B161" s="486" t="s">
        <v>532</v>
      </c>
      <c r="C161" s="487" t="s">
        <v>537</v>
      </c>
      <c r="D161" s="488" t="s">
        <v>538</v>
      </c>
      <c r="E161" s="487" t="s">
        <v>990</v>
      </c>
      <c r="F161" s="488" t="s">
        <v>991</v>
      </c>
      <c r="G161" s="487" t="s">
        <v>1298</v>
      </c>
      <c r="H161" s="487" t="s">
        <v>1299</v>
      </c>
      <c r="I161" s="490">
        <v>1582.3499755859375</v>
      </c>
      <c r="J161" s="490">
        <v>11</v>
      </c>
      <c r="K161" s="491">
        <v>17405.849731445313</v>
      </c>
    </row>
    <row r="162" spans="1:11" ht="14.45" customHeight="1" x14ac:dyDescent="0.2">
      <c r="A162" s="485" t="s">
        <v>531</v>
      </c>
      <c r="B162" s="486" t="s">
        <v>532</v>
      </c>
      <c r="C162" s="487" t="s">
        <v>537</v>
      </c>
      <c r="D162" s="488" t="s">
        <v>538</v>
      </c>
      <c r="E162" s="487" t="s">
        <v>990</v>
      </c>
      <c r="F162" s="488" t="s">
        <v>991</v>
      </c>
      <c r="G162" s="487" t="s">
        <v>1300</v>
      </c>
      <c r="H162" s="487" t="s">
        <v>1301</v>
      </c>
      <c r="I162" s="490">
        <v>1197.9000244140625</v>
      </c>
      <c r="J162" s="490">
        <v>1</v>
      </c>
      <c r="K162" s="491">
        <v>1197.9000244140625</v>
      </c>
    </row>
    <row r="163" spans="1:11" ht="14.45" customHeight="1" x14ac:dyDescent="0.2">
      <c r="A163" s="485" t="s">
        <v>531</v>
      </c>
      <c r="B163" s="486" t="s">
        <v>532</v>
      </c>
      <c r="C163" s="487" t="s">
        <v>537</v>
      </c>
      <c r="D163" s="488" t="s">
        <v>538</v>
      </c>
      <c r="E163" s="487" t="s">
        <v>990</v>
      </c>
      <c r="F163" s="488" t="s">
        <v>991</v>
      </c>
      <c r="G163" s="487" t="s">
        <v>1302</v>
      </c>
      <c r="H163" s="487" t="s">
        <v>1303</v>
      </c>
      <c r="I163" s="490">
        <v>2178</v>
      </c>
      <c r="J163" s="490">
        <v>2</v>
      </c>
      <c r="K163" s="491">
        <v>4356</v>
      </c>
    </row>
    <row r="164" spans="1:11" ht="14.45" customHeight="1" x14ac:dyDescent="0.2">
      <c r="A164" s="485" t="s">
        <v>531</v>
      </c>
      <c r="B164" s="486" t="s">
        <v>532</v>
      </c>
      <c r="C164" s="487" t="s">
        <v>537</v>
      </c>
      <c r="D164" s="488" t="s">
        <v>538</v>
      </c>
      <c r="E164" s="487" t="s">
        <v>990</v>
      </c>
      <c r="F164" s="488" t="s">
        <v>991</v>
      </c>
      <c r="G164" s="487" t="s">
        <v>1304</v>
      </c>
      <c r="H164" s="487" t="s">
        <v>1305</v>
      </c>
      <c r="I164" s="490">
        <v>1974.550048828125</v>
      </c>
      <c r="J164" s="490">
        <v>1</v>
      </c>
      <c r="K164" s="491">
        <v>1974.550048828125</v>
      </c>
    </row>
    <row r="165" spans="1:11" ht="14.45" customHeight="1" x14ac:dyDescent="0.2">
      <c r="A165" s="485" t="s">
        <v>531</v>
      </c>
      <c r="B165" s="486" t="s">
        <v>532</v>
      </c>
      <c r="C165" s="487" t="s">
        <v>537</v>
      </c>
      <c r="D165" s="488" t="s">
        <v>538</v>
      </c>
      <c r="E165" s="487" t="s">
        <v>990</v>
      </c>
      <c r="F165" s="488" t="s">
        <v>991</v>
      </c>
      <c r="G165" s="487" t="s">
        <v>1306</v>
      </c>
      <c r="H165" s="487" t="s">
        <v>1307</v>
      </c>
      <c r="I165" s="490">
        <v>2076.89990234375</v>
      </c>
      <c r="J165" s="490">
        <v>1</v>
      </c>
      <c r="K165" s="491">
        <v>2076.89990234375</v>
      </c>
    </row>
    <row r="166" spans="1:11" ht="14.45" customHeight="1" x14ac:dyDescent="0.2">
      <c r="A166" s="485" t="s">
        <v>531</v>
      </c>
      <c r="B166" s="486" t="s">
        <v>532</v>
      </c>
      <c r="C166" s="487" t="s">
        <v>537</v>
      </c>
      <c r="D166" s="488" t="s">
        <v>538</v>
      </c>
      <c r="E166" s="487" t="s">
        <v>990</v>
      </c>
      <c r="F166" s="488" t="s">
        <v>991</v>
      </c>
      <c r="G166" s="487" t="s">
        <v>1308</v>
      </c>
      <c r="H166" s="487" t="s">
        <v>1309</v>
      </c>
      <c r="I166" s="490">
        <v>1974.550048828125</v>
      </c>
      <c r="J166" s="490">
        <v>2</v>
      </c>
      <c r="K166" s="491">
        <v>3949.10009765625</v>
      </c>
    </row>
    <row r="167" spans="1:11" ht="14.45" customHeight="1" x14ac:dyDescent="0.2">
      <c r="A167" s="485" t="s">
        <v>531</v>
      </c>
      <c r="B167" s="486" t="s">
        <v>532</v>
      </c>
      <c r="C167" s="487" t="s">
        <v>537</v>
      </c>
      <c r="D167" s="488" t="s">
        <v>538</v>
      </c>
      <c r="E167" s="487" t="s">
        <v>990</v>
      </c>
      <c r="F167" s="488" t="s">
        <v>991</v>
      </c>
      <c r="G167" s="487" t="s">
        <v>1310</v>
      </c>
      <c r="H167" s="487" t="s">
        <v>1311</v>
      </c>
      <c r="I167" s="490">
        <v>665.5</v>
      </c>
      <c r="J167" s="490">
        <v>10</v>
      </c>
      <c r="K167" s="491">
        <v>6655</v>
      </c>
    </row>
    <row r="168" spans="1:11" ht="14.45" customHeight="1" x14ac:dyDescent="0.2">
      <c r="A168" s="485" t="s">
        <v>531</v>
      </c>
      <c r="B168" s="486" t="s">
        <v>532</v>
      </c>
      <c r="C168" s="487" t="s">
        <v>537</v>
      </c>
      <c r="D168" s="488" t="s">
        <v>538</v>
      </c>
      <c r="E168" s="487" t="s">
        <v>990</v>
      </c>
      <c r="F168" s="488" t="s">
        <v>991</v>
      </c>
      <c r="G168" s="487" t="s">
        <v>1312</v>
      </c>
      <c r="H168" s="487" t="s">
        <v>1313</v>
      </c>
      <c r="I168" s="490">
        <v>494.5</v>
      </c>
      <c r="J168" s="490">
        <v>4</v>
      </c>
      <c r="K168" s="491">
        <v>1978</v>
      </c>
    </row>
    <row r="169" spans="1:11" ht="14.45" customHeight="1" x14ac:dyDescent="0.2">
      <c r="A169" s="485" t="s">
        <v>531</v>
      </c>
      <c r="B169" s="486" t="s">
        <v>532</v>
      </c>
      <c r="C169" s="487" t="s">
        <v>537</v>
      </c>
      <c r="D169" s="488" t="s">
        <v>538</v>
      </c>
      <c r="E169" s="487" t="s">
        <v>1314</v>
      </c>
      <c r="F169" s="488" t="s">
        <v>1315</v>
      </c>
      <c r="G169" s="487" t="s">
        <v>1316</v>
      </c>
      <c r="H169" s="487" t="s">
        <v>1317</v>
      </c>
      <c r="I169" s="490">
        <v>7.25</v>
      </c>
      <c r="J169" s="490">
        <v>900</v>
      </c>
      <c r="K169" s="491">
        <v>6523.1098022460938</v>
      </c>
    </row>
    <row r="170" spans="1:11" ht="14.45" customHeight="1" x14ac:dyDescent="0.2">
      <c r="A170" s="485" t="s">
        <v>531</v>
      </c>
      <c r="B170" s="486" t="s">
        <v>532</v>
      </c>
      <c r="C170" s="487" t="s">
        <v>537</v>
      </c>
      <c r="D170" s="488" t="s">
        <v>538</v>
      </c>
      <c r="E170" s="487" t="s">
        <v>1314</v>
      </c>
      <c r="F170" s="488" t="s">
        <v>1315</v>
      </c>
      <c r="G170" s="487" t="s">
        <v>1318</v>
      </c>
      <c r="H170" s="487" t="s">
        <v>1319</v>
      </c>
      <c r="I170" s="490">
        <v>32.310001373291016</v>
      </c>
      <c r="J170" s="490">
        <v>1</v>
      </c>
      <c r="K170" s="491">
        <v>32.310001373291016</v>
      </c>
    </row>
    <row r="171" spans="1:11" ht="14.45" customHeight="1" x14ac:dyDescent="0.2">
      <c r="A171" s="485" t="s">
        <v>531</v>
      </c>
      <c r="B171" s="486" t="s">
        <v>532</v>
      </c>
      <c r="C171" s="487" t="s">
        <v>537</v>
      </c>
      <c r="D171" s="488" t="s">
        <v>538</v>
      </c>
      <c r="E171" s="487" t="s">
        <v>1314</v>
      </c>
      <c r="F171" s="488" t="s">
        <v>1315</v>
      </c>
      <c r="G171" s="487" t="s">
        <v>1320</v>
      </c>
      <c r="H171" s="487" t="s">
        <v>1321</v>
      </c>
      <c r="I171" s="490">
        <v>0.33000001311302185</v>
      </c>
      <c r="J171" s="490">
        <v>6000</v>
      </c>
      <c r="K171" s="491">
        <v>1960.2000732421875</v>
      </c>
    </row>
    <row r="172" spans="1:11" ht="14.45" customHeight="1" x14ac:dyDescent="0.2">
      <c r="A172" s="485" t="s">
        <v>531</v>
      </c>
      <c r="B172" s="486" t="s">
        <v>532</v>
      </c>
      <c r="C172" s="487" t="s">
        <v>537</v>
      </c>
      <c r="D172" s="488" t="s">
        <v>538</v>
      </c>
      <c r="E172" s="487" t="s">
        <v>1314</v>
      </c>
      <c r="F172" s="488" t="s">
        <v>1315</v>
      </c>
      <c r="G172" s="487" t="s">
        <v>1322</v>
      </c>
      <c r="H172" s="487" t="s">
        <v>1323</v>
      </c>
      <c r="I172" s="490">
        <v>2.4900000095367432</v>
      </c>
      <c r="J172" s="490">
        <v>1000</v>
      </c>
      <c r="K172" s="491">
        <v>2490.659912109375</v>
      </c>
    </row>
    <row r="173" spans="1:11" ht="14.45" customHeight="1" x14ac:dyDescent="0.2">
      <c r="A173" s="485" t="s">
        <v>531</v>
      </c>
      <c r="B173" s="486" t="s">
        <v>532</v>
      </c>
      <c r="C173" s="487" t="s">
        <v>537</v>
      </c>
      <c r="D173" s="488" t="s">
        <v>538</v>
      </c>
      <c r="E173" s="487" t="s">
        <v>1314</v>
      </c>
      <c r="F173" s="488" t="s">
        <v>1315</v>
      </c>
      <c r="G173" s="487" t="s">
        <v>1324</v>
      </c>
      <c r="H173" s="487" t="s">
        <v>1325</v>
      </c>
      <c r="I173" s="490">
        <v>0.26777778400315178</v>
      </c>
      <c r="J173" s="490">
        <v>34000</v>
      </c>
      <c r="K173" s="491">
        <v>9043.2000732421875</v>
      </c>
    </row>
    <row r="174" spans="1:11" ht="14.45" customHeight="1" x14ac:dyDescent="0.2">
      <c r="A174" s="485" t="s">
        <v>531</v>
      </c>
      <c r="B174" s="486" t="s">
        <v>532</v>
      </c>
      <c r="C174" s="487" t="s">
        <v>537</v>
      </c>
      <c r="D174" s="488" t="s">
        <v>538</v>
      </c>
      <c r="E174" s="487" t="s">
        <v>1314</v>
      </c>
      <c r="F174" s="488" t="s">
        <v>1315</v>
      </c>
      <c r="G174" s="487" t="s">
        <v>1326</v>
      </c>
      <c r="H174" s="487" t="s">
        <v>1327</v>
      </c>
      <c r="I174" s="490">
        <v>0.35333333412806195</v>
      </c>
      <c r="J174" s="490">
        <v>3000</v>
      </c>
      <c r="K174" s="491">
        <v>1061.489990234375</v>
      </c>
    </row>
    <row r="175" spans="1:11" ht="14.45" customHeight="1" x14ac:dyDescent="0.2">
      <c r="A175" s="485" t="s">
        <v>531</v>
      </c>
      <c r="B175" s="486" t="s">
        <v>532</v>
      </c>
      <c r="C175" s="487" t="s">
        <v>537</v>
      </c>
      <c r="D175" s="488" t="s">
        <v>538</v>
      </c>
      <c r="E175" s="487" t="s">
        <v>1314</v>
      </c>
      <c r="F175" s="488" t="s">
        <v>1315</v>
      </c>
      <c r="G175" s="487" t="s">
        <v>1328</v>
      </c>
      <c r="H175" s="487" t="s">
        <v>1329</v>
      </c>
      <c r="I175" s="490">
        <v>87.120002746582031</v>
      </c>
      <c r="J175" s="490">
        <v>2</v>
      </c>
      <c r="K175" s="491">
        <v>174.24000549316406</v>
      </c>
    </row>
    <row r="176" spans="1:11" ht="14.45" customHeight="1" x14ac:dyDescent="0.2">
      <c r="A176" s="485" t="s">
        <v>531</v>
      </c>
      <c r="B176" s="486" t="s">
        <v>532</v>
      </c>
      <c r="C176" s="487" t="s">
        <v>537</v>
      </c>
      <c r="D176" s="488" t="s">
        <v>538</v>
      </c>
      <c r="E176" s="487" t="s">
        <v>1314</v>
      </c>
      <c r="F176" s="488" t="s">
        <v>1315</v>
      </c>
      <c r="G176" s="487" t="s">
        <v>1330</v>
      </c>
      <c r="H176" s="487" t="s">
        <v>1331</v>
      </c>
      <c r="I176" s="490">
        <v>1.2699999809265137</v>
      </c>
      <c r="J176" s="490">
        <v>24000</v>
      </c>
      <c r="K176" s="491">
        <v>30439.599609375</v>
      </c>
    </row>
    <row r="177" spans="1:11" ht="14.45" customHeight="1" x14ac:dyDescent="0.2">
      <c r="A177" s="485" t="s">
        <v>531</v>
      </c>
      <c r="B177" s="486" t="s">
        <v>532</v>
      </c>
      <c r="C177" s="487" t="s">
        <v>537</v>
      </c>
      <c r="D177" s="488" t="s">
        <v>538</v>
      </c>
      <c r="E177" s="487" t="s">
        <v>1332</v>
      </c>
      <c r="F177" s="488" t="s">
        <v>1333</v>
      </c>
      <c r="G177" s="487" t="s">
        <v>1334</v>
      </c>
      <c r="H177" s="487" t="s">
        <v>1335</v>
      </c>
      <c r="I177" s="490">
        <v>13.013333638509115</v>
      </c>
      <c r="J177" s="490">
        <v>6</v>
      </c>
      <c r="K177" s="491">
        <v>78.069999694824219</v>
      </c>
    </row>
    <row r="178" spans="1:11" ht="14.45" customHeight="1" x14ac:dyDescent="0.2">
      <c r="A178" s="485" t="s">
        <v>531</v>
      </c>
      <c r="B178" s="486" t="s">
        <v>532</v>
      </c>
      <c r="C178" s="487" t="s">
        <v>537</v>
      </c>
      <c r="D178" s="488" t="s">
        <v>538</v>
      </c>
      <c r="E178" s="487" t="s">
        <v>1332</v>
      </c>
      <c r="F178" s="488" t="s">
        <v>1333</v>
      </c>
      <c r="G178" s="487" t="s">
        <v>1336</v>
      </c>
      <c r="H178" s="487" t="s">
        <v>1337</v>
      </c>
      <c r="I178" s="490">
        <v>8.3299999237060547</v>
      </c>
      <c r="J178" s="490">
        <v>1</v>
      </c>
      <c r="K178" s="491">
        <v>8.3299999237060547</v>
      </c>
    </row>
    <row r="179" spans="1:11" ht="14.45" customHeight="1" x14ac:dyDescent="0.2">
      <c r="A179" s="485" t="s">
        <v>531</v>
      </c>
      <c r="B179" s="486" t="s">
        <v>532</v>
      </c>
      <c r="C179" s="487" t="s">
        <v>537</v>
      </c>
      <c r="D179" s="488" t="s">
        <v>538</v>
      </c>
      <c r="E179" s="487" t="s">
        <v>1332</v>
      </c>
      <c r="F179" s="488" t="s">
        <v>1333</v>
      </c>
      <c r="G179" s="487" t="s">
        <v>1338</v>
      </c>
      <c r="H179" s="487" t="s">
        <v>1339</v>
      </c>
      <c r="I179" s="490">
        <v>30.575555801391602</v>
      </c>
      <c r="J179" s="490">
        <v>51</v>
      </c>
      <c r="K179" s="491">
        <v>1561.4799728393555</v>
      </c>
    </row>
    <row r="180" spans="1:11" ht="14.45" customHeight="1" x14ac:dyDescent="0.2">
      <c r="A180" s="485" t="s">
        <v>531</v>
      </c>
      <c r="B180" s="486" t="s">
        <v>532</v>
      </c>
      <c r="C180" s="487" t="s">
        <v>537</v>
      </c>
      <c r="D180" s="488" t="s">
        <v>538</v>
      </c>
      <c r="E180" s="487" t="s">
        <v>1340</v>
      </c>
      <c r="F180" s="488" t="s">
        <v>1341</v>
      </c>
      <c r="G180" s="487" t="s">
        <v>1342</v>
      </c>
      <c r="H180" s="487" t="s">
        <v>1343</v>
      </c>
      <c r="I180" s="490">
        <v>9.6099996566772461</v>
      </c>
      <c r="J180" s="490">
        <v>240</v>
      </c>
      <c r="K180" s="491">
        <v>2305.489990234375</v>
      </c>
    </row>
    <row r="181" spans="1:11" ht="14.45" customHeight="1" x14ac:dyDescent="0.2">
      <c r="A181" s="485" t="s">
        <v>531</v>
      </c>
      <c r="B181" s="486" t="s">
        <v>532</v>
      </c>
      <c r="C181" s="487" t="s">
        <v>537</v>
      </c>
      <c r="D181" s="488" t="s">
        <v>538</v>
      </c>
      <c r="E181" s="487" t="s">
        <v>1340</v>
      </c>
      <c r="F181" s="488" t="s">
        <v>1341</v>
      </c>
      <c r="G181" s="487" t="s">
        <v>1344</v>
      </c>
      <c r="H181" s="487" t="s">
        <v>1345</v>
      </c>
      <c r="I181" s="490">
        <v>748.989990234375</v>
      </c>
      <c r="J181" s="490">
        <v>3</v>
      </c>
      <c r="K181" s="491">
        <v>2246.969970703125</v>
      </c>
    </row>
    <row r="182" spans="1:11" ht="14.45" customHeight="1" x14ac:dyDescent="0.2">
      <c r="A182" s="485" t="s">
        <v>531</v>
      </c>
      <c r="B182" s="486" t="s">
        <v>532</v>
      </c>
      <c r="C182" s="487" t="s">
        <v>537</v>
      </c>
      <c r="D182" s="488" t="s">
        <v>538</v>
      </c>
      <c r="E182" s="487" t="s">
        <v>1340</v>
      </c>
      <c r="F182" s="488" t="s">
        <v>1341</v>
      </c>
      <c r="G182" s="487" t="s">
        <v>1346</v>
      </c>
      <c r="H182" s="487" t="s">
        <v>1347</v>
      </c>
      <c r="I182" s="490">
        <v>0.63555554548899329</v>
      </c>
      <c r="J182" s="490">
        <v>17200</v>
      </c>
      <c r="K182" s="491">
        <v>10934</v>
      </c>
    </row>
    <row r="183" spans="1:11" ht="14.45" customHeight="1" x14ac:dyDescent="0.2">
      <c r="A183" s="485" t="s">
        <v>531</v>
      </c>
      <c r="B183" s="486" t="s">
        <v>532</v>
      </c>
      <c r="C183" s="487" t="s">
        <v>537</v>
      </c>
      <c r="D183" s="488" t="s">
        <v>538</v>
      </c>
      <c r="E183" s="487" t="s">
        <v>1340</v>
      </c>
      <c r="F183" s="488" t="s">
        <v>1341</v>
      </c>
      <c r="G183" s="487" t="s">
        <v>1348</v>
      </c>
      <c r="H183" s="487" t="s">
        <v>1349</v>
      </c>
      <c r="I183" s="490">
        <v>0.31999999284744263</v>
      </c>
      <c r="J183" s="490">
        <v>10000</v>
      </c>
      <c r="K183" s="491">
        <v>3176.9700927734375</v>
      </c>
    </row>
    <row r="184" spans="1:11" ht="14.45" customHeight="1" x14ac:dyDescent="0.2">
      <c r="A184" s="485" t="s">
        <v>531</v>
      </c>
      <c r="B184" s="486" t="s">
        <v>532</v>
      </c>
      <c r="C184" s="487" t="s">
        <v>537</v>
      </c>
      <c r="D184" s="488" t="s">
        <v>538</v>
      </c>
      <c r="E184" s="487" t="s">
        <v>1340</v>
      </c>
      <c r="F184" s="488" t="s">
        <v>1341</v>
      </c>
      <c r="G184" s="487" t="s">
        <v>1350</v>
      </c>
      <c r="H184" s="487" t="s">
        <v>1351</v>
      </c>
      <c r="I184" s="490">
        <v>0.51999998092651367</v>
      </c>
      <c r="J184" s="490">
        <v>16000</v>
      </c>
      <c r="K184" s="491">
        <v>8324.7998046875</v>
      </c>
    </row>
    <row r="185" spans="1:11" ht="14.45" customHeight="1" x14ac:dyDescent="0.2">
      <c r="A185" s="485" t="s">
        <v>531</v>
      </c>
      <c r="B185" s="486" t="s">
        <v>532</v>
      </c>
      <c r="C185" s="487" t="s">
        <v>537</v>
      </c>
      <c r="D185" s="488" t="s">
        <v>538</v>
      </c>
      <c r="E185" s="487" t="s">
        <v>1352</v>
      </c>
      <c r="F185" s="488" t="s">
        <v>1353</v>
      </c>
      <c r="G185" s="487" t="s">
        <v>1354</v>
      </c>
      <c r="H185" s="487" t="s">
        <v>1355</v>
      </c>
      <c r="I185" s="490">
        <v>0.6550000011920929</v>
      </c>
      <c r="J185" s="490">
        <v>2800</v>
      </c>
      <c r="K185" s="491">
        <v>1864</v>
      </c>
    </row>
    <row r="186" spans="1:11" ht="14.45" customHeight="1" x14ac:dyDescent="0.2">
      <c r="A186" s="485" t="s">
        <v>531</v>
      </c>
      <c r="B186" s="486" t="s">
        <v>532</v>
      </c>
      <c r="C186" s="487" t="s">
        <v>537</v>
      </c>
      <c r="D186" s="488" t="s">
        <v>538</v>
      </c>
      <c r="E186" s="487" t="s">
        <v>1352</v>
      </c>
      <c r="F186" s="488" t="s">
        <v>1353</v>
      </c>
      <c r="G186" s="487" t="s">
        <v>1356</v>
      </c>
      <c r="H186" s="487" t="s">
        <v>1357</v>
      </c>
      <c r="I186" s="490">
        <v>0.73000000715255742</v>
      </c>
      <c r="J186" s="490">
        <v>6000</v>
      </c>
      <c r="K186" s="491">
        <v>4468</v>
      </c>
    </row>
    <row r="187" spans="1:11" ht="14.45" customHeight="1" x14ac:dyDescent="0.2">
      <c r="A187" s="485" t="s">
        <v>531</v>
      </c>
      <c r="B187" s="486" t="s">
        <v>532</v>
      </c>
      <c r="C187" s="487" t="s">
        <v>537</v>
      </c>
      <c r="D187" s="488" t="s">
        <v>538</v>
      </c>
      <c r="E187" s="487" t="s">
        <v>1352</v>
      </c>
      <c r="F187" s="488" t="s">
        <v>1353</v>
      </c>
      <c r="G187" s="487" t="s">
        <v>1358</v>
      </c>
      <c r="H187" s="487" t="s">
        <v>1359</v>
      </c>
      <c r="I187" s="490">
        <v>0.77500000596046448</v>
      </c>
      <c r="J187" s="490">
        <v>1600</v>
      </c>
      <c r="K187" s="491">
        <v>1270</v>
      </c>
    </row>
    <row r="188" spans="1:11" ht="14.45" customHeight="1" x14ac:dyDescent="0.2">
      <c r="A188" s="485" t="s">
        <v>531</v>
      </c>
      <c r="B188" s="486" t="s">
        <v>532</v>
      </c>
      <c r="C188" s="487" t="s">
        <v>537</v>
      </c>
      <c r="D188" s="488" t="s">
        <v>538</v>
      </c>
      <c r="E188" s="487" t="s">
        <v>1352</v>
      </c>
      <c r="F188" s="488" t="s">
        <v>1353</v>
      </c>
      <c r="G188" s="487" t="s">
        <v>1360</v>
      </c>
      <c r="H188" s="487" t="s">
        <v>1361</v>
      </c>
      <c r="I188" s="490">
        <v>0.82999998331069946</v>
      </c>
      <c r="J188" s="490">
        <v>400</v>
      </c>
      <c r="K188" s="491">
        <v>332</v>
      </c>
    </row>
    <row r="189" spans="1:11" ht="14.45" customHeight="1" x14ac:dyDescent="0.2">
      <c r="A189" s="485" t="s">
        <v>531</v>
      </c>
      <c r="B189" s="486" t="s">
        <v>532</v>
      </c>
      <c r="C189" s="487" t="s">
        <v>537</v>
      </c>
      <c r="D189" s="488" t="s">
        <v>538</v>
      </c>
      <c r="E189" s="487" t="s">
        <v>1352</v>
      </c>
      <c r="F189" s="488" t="s">
        <v>1353</v>
      </c>
      <c r="G189" s="487" t="s">
        <v>1354</v>
      </c>
      <c r="H189" s="487" t="s">
        <v>1362</v>
      </c>
      <c r="I189" s="490">
        <v>0.85000002384185791</v>
      </c>
      <c r="J189" s="490">
        <v>200</v>
      </c>
      <c r="K189" s="491">
        <v>170</v>
      </c>
    </row>
    <row r="190" spans="1:11" ht="14.45" customHeight="1" x14ac:dyDescent="0.2">
      <c r="A190" s="485" t="s">
        <v>531</v>
      </c>
      <c r="B190" s="486" t="s">
        <v>532</v>
      </c>
      <c r="C190" s="487" t="s">
        <v>537</v>
      </c>
      <c r="D190" s="488" t="s">
        <v>538</v>
      </c>
      <c r="E190" s="487" t="s">
        <v>1352</v>
      </c>
      <c r="F190" s="488" t="s">
        <v>1353</v>
      </c>
      <c r="G190" s="487" t="s">
        <v>1356</v>
      </c>
      <c r="H190" s="487" t="s">
        <v>1363</v>
      </c>
      <c r="I190" s="490">
        <v>1.1299999952316284</v>
      </c>
      <c r="J190" s="490">
        <v>4600</v>
      </c>
      <c r="K190" s="491">
        <v>5576</v>
      </c>
    </row>
    <row r="191" spans="1:11" ht="14.45" customHeight="1" x14ac:dyDescent="0.2">
      <c r="A191" s="485" t="s">
        <v>531</v>
      </c>
      <c r="B191" s="486" t="s">
        <v>532</v>
      </c>
      <c r="C191" s="487" t="s">
        <v>537</v>
      </c>
      <c r="D191" s="488" t="s">
        <v>538</v>
      </c>
      <c r="E191" s="487" t="s">
        <v>1352</v>
      </c>
      <c r="F191" s="488" t="s">
        <v>1353</v>
      </c>
      <c r="G191" s="487" t="s">
        <v>1358</v>
      </c>
      <c r="H191" s="487" t="s">
        <v>1364</v>
      </c>
      <c r="I191" s="490">
        <v>1.1150000095367432</v>
      </c>
      <c r="J191" s="490">
        <v>1600</v>
      </c>
      <c r="K191" s="491">
        <v>1754</v>
      </c>
    </row>
    <row r="192" spans="1:11" ht="14.45" customHeight="1" x14ac:dyDescent="0.2">
      <c r="A192" s="485" t="s">
        <v>531</v>
      </c>
      <c r="B192" s="486" t="s">
        <v>532</v>
      </c>
      <c r="C192" s="487" t="s">
        <v>537</v>
      </c>
      <c r="D192" s="488" t="s">
        <v>538</v>
      </c>
      <c r="E192" s="487" t="s">
        <v>1352</v>
      </c>
      <c r="F192" s="488" t="s">
        <v>1353</v>
      </c>
      <c r="G192" s="487" t="s">
        <v>1365</v>
      </c>
      <c r="H192" s="487" t="s">
        <v>1366</v>
      </c>
      <c r="I192" s="490">
        <v>1.3500000238418579</v>
      </c>
      <c r="J192" s="490">
        <v>200</v>
      </c>
      <c r="K192" s="491">
        <v>270</v>
      </c>
    </row>
    <row r="193" spans="1:11" ht="14.45" customHeight="1" x14ac:dyDescent="0.2">
      <c r="A193" s="485" t="s">
        <v>531</v>
      </c>
      <c r="B193" s="486" t="s">
        <v>532</v>
      </c>
      <c r="C193" s="487" t="s">
        <v>979</v>
      </c>
      <c r="D193" s="488" t="s">
        <v>980</v>
      </c>
      <c r="E193" s="487" t="s">
        <v>1352</v>
      </c>
      <c r="F193" s="488" t="s">
        <v>1353</v>
      </c>
      <c r="G193" s="487" t="s">
        <v>1354</v>
      </c>
      <c r="H193" s="487" t="s">
        <v>1355</v>
      </c>
      <c r="I193" s="490">
        <v>0.73000001907348633</v>
      </c>
      <c r="J193" s="490">
        <v>400</v>
      </c>
      <c r="K193" s="491">
        <v>292</v>
      </c>
    </row>
    <row r="194" spans="1:11" ht="14.45" customHeight="1" x14ac:dyDescent="0.2">
      <c r="A194" s="485" t="s">
        <v>531</v>
      </c>
      <c r="B194" s="486" t="s">
        <v>532</v>
      </c>
      <c r="C194" s="487" t="s">
        <v>979</v>
      </c>
      <c r="D194" s="488" t="s">
        <v>980</v>
      </c>
      <c r="E194" s="487" t="s">
        <v>1352</v>
      </c>
      <c r="F194" s="488" t="s">
        <v>1353</v>
      </c>
      <c r="G194" s="487" t="s">
        <v>1356</v>
      </c>
      <c r="H194" s="487" t="s">
        <v>1357</v>
      </c>
      <c r="I194" s="490">
        <v>0.74000000953674316</v>
      </c>
      <c r="J194" s="490">
        <v>600</v>
      </c>
      <c r="K194" s="491">
        <v>444</v>
      </c>
    </row>
    <row r="195" spans="1:11" ht="14.45" customHeight="1" x14ac:dyDescent="0.2">
      <c r="A195" s="485" t="s">
        <v>531</v>
      </c>
      <c r="B195" s="486" t="s">
        <v>532</v>
      </c>
      <c r="C195" s="487" t="s">
        <v>542</v>
      </c>
      <c r="D195" s="488" t="s">
        <v>543</v>
      </c>
      <c r="E195" s="487" t="s">
        <v>990</v>
      </c>
      <c r="F195" s="488" t="s">
        <v>991</v>
      </c>
      <c r="G195" s="487" t="s">
        <v>992</v>
      </c>
      <c r="H195" s="487" t="s">
        <v>993</v>
      </c>
      <c r="I195" s="490">
        <v>31869</v>
      </c>
      <c r="J195" s="490">
        <v>4</v>
      </c>
      <c r="K195" s="491">
        <v>127476</v>
      </c>
    </row>
    <row r="196" spans="1:11" ht="14.45" customHeight="1" x14ac:dyDescent="0.2">
      <c r="A196" s="485" t="s">
        <v>531</v>
      </c>
      <c r="B196" s="486" t="s">
        <v>532</v>
      </c>
      <c r="C196" s="487" t="s">
        <v>542</v>
      </c>
      <c r="D196" s="488" t="s">
        <v>543</v>
      </c>
      <c r="E196" s="487" t="s">
        <v>990</v>
      </c>
      <c r="F196" s="488" t="s">
        <v>991</v>
      </c>
      <c r="G196" s="487" t="s">
        <v>1367</v>
      </c>
      <c r="H196" s="487" t="s">
        <v>1368</v>
      </c>
      <c r="I196" s="490">
        <v>1887.5999755859375</v>
      </c>
      <c r="J196" s="490">
        <v>5</v>
      </c>
      <c r="K196" s="491">
        <v>9438</v>
      </c>
    </row>
    <row r="197" spans="1:11" ht="14.45" customHeight="1" x14ac:dyDescent="0.2">
      <c r="A197" s="485" t="s">
        <v>531</v>
      </c>
      <c r="B197" s="486" t="s">
        <v>532</v>
      </c>
      <c r="C197" s="487" t="s">
        <v>542</v>
      </c>
      <c r="D197" s="488" t="s">
        <v>543</v>
      </c>
      <c r="E197" s="487" t="s">
        <v>990</v>
      </c>
      <c r="F197" s="488" t="s">
        <v>991</v>
      </c>
      <c r="G197" s="487" t="s">
        <v>1369</v>
      </c>
      <c r="H197" s="487" t="s">
        <v>1370</v>
      </c>
      <c r="I197" s="490">
        <v>3170.199951171875</v>
      </c>
      <c r="J197" s="490">
        <v>1</v>
      </c>
      <c r="K197" s="491">
        <v>3170.199951171875</v>
      </c>
    </row>
    <row r="198" spans="1:11" ht="14.45" customHeight="1" x14ac:dyDescent="0.2">
      <c r="A198" s="485" t="s">
        <v>531</v>
      </c>
      <c r="B198" s="486" t="s">
        <v>532</v>
      </c>
      <c r="C198" s="487" t="s">
        <v>542</v>
      </c>
      <c r="D198" s="488" t="s">
        <v>543</v>
      </c>
      <c r="E198" s="487" t="s">
        <v>990</v>
      </c>
      <c r="F198" s="488" t="s">
        <v>991</v>
      </c>
      <c r="G198" s="487" t="s">
        <v>1002</v>
      </c>
      <c r="H198" s="487" t="s">
        <v>1003</v>
      </c>
      <c r="I198" s="490">
        <v>2990</v>
      </c>
      <c r="J198" s="490">
        <v>1</v>
      </c>
      <c r="K198" s="491">
        <v>2990</v>
      </c>
    </row>
    <row r="199" spans="1:11" ht="14.45" customHeight="1" x14ac:dyDescent="0.2">
      <c r="A199" s="485" t="s">
        <v>531</v>
      </c>
      <c r="B199" s="486" t="s">
        <v>532</v>
      </c>
      <c r="C199" s="487" t="s">
        <v>542</v>
      </c>
      <c r="D199" s="488" t="s">
        <v>543</v>
      </c>
      <c r="E199" s="487" t="s">
        <v>990</v>
      </c>
      <c r="F199" s="488" t="s">
        <v>991</v>
      </c>
      <c r="G199" s="487" t="s">
        <v>1371</v>
      </c>
      <c r="H199" s="487" t="s">
        <v>1372</v>
      </c>
      <c r="I199" s="490">
        <v>2875</v>
      </c>
      <c r="J199" s="490">
        <v>1</v>
      </c>
      <c r="K199" s="491">
        <v>2875</v>
      </c>
    </row>
    <row r="200" spans="1:11" ht="14.45" customHeight="1" x14ac:dyDescent="0.2">
      <c r="A200" s="485" t="s">
        <v>531</v>
      </c>
      <c r="B200" s="486" t="s">
        <v>532</v>
      </c>
      <c r="C200" s="487" t="s">
        <v>542</v>
      </c>
      <c r="D200" s="488" t="s">
        <v>543</v>
      </c>
      <c r="E200" s="487" t="s">
        <v>990</v>
      </c>
      <c r="F200" s="488" t="s">
        <v>991</v>
      </c>
      <c r="G200" s="487" t="s">
        <v>1034</v>
      </c>
      <c r="H200" s="487" t="s">
        <v>1035</v>
      </c>
      <c r="I200" s="490">
        <v>2002.550048828125</v>
      </c>
      <c r="J200" s="490">
        <v>1</v>
      </c>
      <c r="K200" s="491">
        <v>2002.550048828125</v>
      </c>
    </row>
    <row r="201" spans="1:11" ht="14.45" customHeight="1" x14ac:dyDescent="0.2">
      <c r="A201" s="485" t="s">
        <v>531</v>
      </c>
      <c r="B201" s="486" t="s">
        <v>532</v>
      </c>
      <c r="C201" s="487" t="s">
        <v>542</v>
      </c>
      <c r="D201" s="488" t="s">
        <v>543</v>
      </c>
      <c r="E201" s="487" t="s">
        <v>990</v>
      </c>
      <c r="F201" s="488" t="s">
        <v>991</v>
      </c>
      <c r="G201" s="487" t="s">
        <v>1044</v>
      </c>
      <c r="H201" s="487" t="s">
        <v>1045</v>
      </c>
      <c r="I201" s="490">
        <v>157300</v>
      </c>
      <c r="J201" s="490">
        <v>15</v>
      </c>
      <c r="K201" s="491">
        <v>2359500</v>
      </c>
    </row>
    <row r="202" spans="1:11" ht="14.45" customHeight="1" x14ac:dyDescent="0.2">
      <c r="A202" s="485" t="s">
        <v>531</v>
      </c>
      <c r="B202" s="486" t="s">
        <v>532</v>
      </c>
      <c r="C202" s="487" t="s">
        <v>542</v>
      </c>
      <c r="D202" s="488" t="s">
        <v>543</v>
      </c>
      <c r="E202" s="487" t="s">
        <v>990</v>
      </c>
      <c r="F202" s="488" t="s">
        <v>991</v>
      </c>
      <c r="G202" s="487" t="s">
        <v>1046</v>
      </c>
      <c r="H202" s="487" t="s">
        <v>1047</v>
      </c>
      <c r="I202" s="490">
        <v>5521.22998046875</v>
      </c>
      <c r="J202" s="490">
        <v>20</v>
      </c>
      <c r="K202" s="491">
        <v>110424.59765625</v>
      </c>
    </row>
    <row r="203" spans="1:11" ht="14.45" customHeight="1" x14ac:dyDescent="0.2">
      <c r="A203" s="485" t="s">
        <v>531</v>
      </c>
      <c r="B203" s="486" t="s">
        <v>532</v>
      </c>
      <c r="C203" s="487" t="s">
        <v>542</v>
      </c>
      <c r="D203" s="488" t="s">
        <v>543</v>
      </c>
      <c r="E203" s="487" t="s">
        <v>990</v>
      </c>
      <c r="F203" s="488" t="s">
        <v>991</v>
      </c>
      <c r="G203" s="487" t="s">
        <v>1050</v>
      </c>
      <c r="H203" s="487" t="s">
        <v>1051</v>
      </c>
      <c r="I203" s="490">
        <v>2904</v>
      </c>
      <c r="J203" s="490">
        <v>1</v>
      </c>
      <c r="K203" s="491">
        <v>2904</v>
      </c>
    </row>
    <row r="204" spans="1:11" ht="14.45" customHeight="1" x14ac:dyDescent="0.2">
      <c r="A204" s="485" t="s">
        <v>531</v>
      </c>
      <c r="B204" s="486" t="s">
        <v>532</v>
      </c>
      <c r="C204" s="487" t="s">
        <v>542</v>
      </c>
      <c r="D204" s="488" t="s">
        <v>543</v>
      </c>
      <c r="E204" s="487" t="s">
        <v>990</v>
      </c>
      <c r="F204" s="488" t="s">
        <v>991</v>
      </c>
      <c r="G204" s="487" t="s">
        <v>1052</v>
      </c>
      <c r="H204" s="487" t="s">
        <v>1053</v>
      </c>
      <c r="I204" s="490">
        <v>1161.5999755859375</v>
      </c>
      <c r="J204" s="490">
        <v>10</v>
      </c>
      <c r="K204" s="491">
        <v>11616</v>
      </c>
    </row>
    <row r="205" spans="1:11" ht="14.45" customHeight="1" x14ac:dyDescent="0.2">
      <c r="A205" s="485" t="s">
        <v>531</v>
      </c>
      <c r="B205" s="486" t="s">
        <v>532</v>
      </c>
      <c r="C205" s="487" t="s">
        <v>542</v>
      </c>
      <c r="D205" s="488" t="s">
        <v>543</v>
      </c>
      <c r="E205" s="487" t="s">
        <v>990</v>
      </c>
      <c r="F205" s="488" t="s">
        <v>991</v>
      </c>
      <c r="G205" s="487" t="s">
        <v>1054</v>
      </c>
      <c r="H205" s="487" t="s">
        <v>1055</v>
      </c>
      <c r="I205" s="490">
        <v>4247.10009765625</v>
      </c>
      <c r="J205" s="490">
        <v>3</v>
      </c>
      <c r="K205" s="491">
        <v>12741.30029296875</v>
      </c>
    </row>
    <row r="206" spans="1:11" ht="14.45" customHeight="1" x14ac:dyDescent="0.2">
      <c r="A206" s="485" t="s">
        <v>531</v>
      </c>
      <c r="B206" s="486" t="s">
        <v>532</v>
      </c>
      <c r="C206" s="487" t="s">
        <v>542</v>
      </c>
      <c r="D206" s="488" t="s">
        <v>543</v>
      </c>
      <c r="E206" s="487" t="s">
        <v>990</v>
      </c>
      <c r="F206" s="488" t="s">
        <v>991</v>
      </c>
      <c r="G206" s="487" t="s">
        <v>1058</v>
      </c>
      <c r="H206" s="487" t="s">
        <v>1059</v>
      </c>
      <c r="I206" s="490">
        <v>37824.6015625</v>
      </c>
      <c r="J206" s="490">
        <v>12</v>
      </c>
      <c r="K206" s="491">
        <v>453895.21875</v>
      </c>
    </row>
    <row r="207" spans="1:11" ht="14.45" customHeight="1" x14ac:dyDescent="0.2">
      <c r="A207" s="485" t="s">
        <v>531</v>
      </c>
      <c r="B207" s="486" t="s">
        <v>532</v>
      </c>
      <c r="C207" s="487" t="s">
        <v>542</v>
      </c>
      <c r="D207" s="488" t="s">
        <v>543</v>
      </c>
      <c r="E207" s="487" t="s">
        <v>990</v>
      </c>
      <c r="F207" s="488" t="s">
        <v>991</v>
      </c>
      <c r="G207" s="487" t="s">
        <v>1062</v>
      </c>
      <c r="H207" s="487" t="s">
        <v>1063</v>
      </c>
      <c r="I207" s="490">
        <v>4719</v>
      </c>
      <c r="J207" s="490">
        <v>1</v>
      </c>
      <c r="K207" s="491">
        <v>4719</v>
      </c>
    </row>
    <row r="208" spans="1:11" ht="14.45" customHeight="1" x14ac:dyDescent="0.2">
      <c r="A208" s="485" t="s">
        <v>531</v>
      </c>
      <c r="B208" s="486" t="s">
        <v>532</v>
      </c>
      <c r="C208" s="487" t="s">
        <v>542</v>
      </c>
      <c r="D208" s="488" t="s">
        <v>543</v>
      </c>
      <c r="E208" s="487" t="s">
        <v>990</v>
      </c>
      <c r="F208" s="488" t="s">
        <v>991</v>
      </c>
      <c r="G208" s="487" t="s">
        <v>1064</v>
      </c>
      <c r="H208" s="487" t="s">
        <v>1065</v>
      </c>
      <c r="I208" s="490">
        <v>51425</v>
      </c>
      <c r="J208" s="490">
        <v>16</v>
      </c>
      <c r="K208" s="491">
        <v>822800</v>
      </c>
    </row>
    <row r="209" spans="1:11" ht="14.45" customHeight="1" x14ac:dyDescent="0.2">
      <c r="A209" s="485" t="s">
        <v>531</v>
      </c>
      <c r="B209" s="486" t="s">
        <v>532</v>
      </c>
      <c r="C209" s="487" t="s">
        <v>542</v>
      </c>
      <c r="D209" s="488" t="s">
        <v>543</v>
      </c>
      <c r="E209" s="487" t="s">
        <v>990</v>
      </c>
      <c r="F209" s="488" t="s">
        <v>991</v>
      </c>
      <c r="G209" s="487" t="s">
        <v>1066</v>
      </c>
      <c r="H209" s="487" t="s">
        <v>1067</v>
      </c>
      <c r="I209" s="490">
        <v>5115.8798828125</v>
      </c>
      <c r="J209" s="490">
        <v>2</v>
      </c>
      <c r="K209" s="491">
        <v>10231.759765625</v>
      </c>
    </row>
    <row r="210" spans="1:11" ht="14.45" customHeight="1" x14ac:dyDescent="0.2">
      <c r="A210" s="485" t="s">
        <v>531</v>
      </c>
      <c r="B210" s="486" t="s">
        <v>532</v>
      </c>
      <c r="C210" s="487" t="s">
        <v>542</v>
      </c>
      <c r="D210" s="488" t="s">
        <v>543</v>
      </c>
      <c r="E210" s="487" t="s">
        <v>990</v>
      </c>
      <c r="F210" s="488" t="s">
        <v>991</v>
      </c>
      <c r="G210" s="487" t="s">
        <v>1068</v>
      </c>
      <c r="H210" s="487" t="s">
        <v>1069</v>
      </c>
      <c r="I210" s="490">
        <v>4904.1298828125</v>
      </c>
      <c r="J210" s="490">
        <v>1</v>
      </c>
      <c r="K210" s="491">
        <v>4904.1298828125</v>
      </c>
    </row>
    <row r="211" spans="1:11" ht="14.45" customHeight="1" x14ac:dyDescent="0.2">
      <c r="A211" s="485" t="s">
        <v>531</v>
      </c>
      <c r="B211" s="486" t="s">
        <v>532</v>
      </c>
      <c r="C211" s="487" t="s">
        <v>542</v>
      </c>
      <c r="D211" s="488" t="s">
        <v>543</v>
      </c>
      <c r="E211" s="487" t="s">
        <v>990</v>
      </c>
      <c r="F211" s="488" t="s">
        <v>991</v>
      </c>
      <c r="G211" s="487" t="s">
        <v>1074</v>
      </c>
      <c r="H211" s="487" t="s">
        <v>1075</v>
      </c>
      <c r="I211" s="490">
        <v>9952.25</v>
      </c>
      <c r="J211" s="490">
        <v>36</v>
      </c>
      <c r="K211" s="491">
        <v>358281</v>
      </c>
    </row>
    <row r="212" spans="1:11" ht="14.45" customHeight="1" x14ac:dyDescent="0.2">
      <c r="A212" s="485" t="s">
        <v>531</v>
      </c>
      <c r="B212" s="486" t="s">
        <v>532</v>
      </c>
      <c r="C212" s="487" t="s">
        <v>542</v>
      </c>
      <c r="D212" s="488" t="s">
        <v>543</v>
      </c>
      <c r="E212" s="487" t="s">
        <v>990</v>
      </c>
      <c r="F212" s="488" t="s">
        <v>991</v>
      </c>
      <c r="G212" s="487" t="s">
        <v>1076</v>
      </c>
      <c r="H212" s="487" t="s">
        <v>1077</v>
      </c>
      <c r="I212" s="490">
        <v>1988.030029296875</v>
      </c>
      <c r="J212" s="490">
        <v>3</v>
      </c>
      <c r="K212" s="491">
        <v>5964.090087890625</v>
      </c>
    </row>
    <row r="213" spans="1:11" ht="14.45" customHeight="1" x14ac:dyDescent="0.2">
      <c r="A213" s="485" t="s">
        <v>531</v>
      </c>
      <c r="B213" s="486" t="s">
        <v>532</v>
      </c>
      <c r="C213" s="487" t="s">
        <v>542</v>
      </c>
      <c r="D213" s="488" t="s">
        <v>543</v>
      </c>
      <c r="E213" s="487" t="s">
        <v>990</v>
      </c>
      <c r="F213" s="488" t="s">
        <v>991</v>
      </c>
      <c r="G213" s="487" t="s">
        <v>1078</v>
      </c>
      <c r="H213" s="487" t="s">
        <v>1079</v>
      </c>
      <c r="I213" s="490">
        <v>4278.56005859375</v>
      </c>
      <c r="J213" s="490">
        <v>1</v>
      </c>
      <c r="K213" s="491">
        <v>4278.56005859375</v>
      </c>
    </row>
    <row r="214" spans="1:11" ht="14.45" customHeight="1" x14ac:dyDescent="0.2">
      <c r="A214" s="485" t="s">
        <v>531</v>
      </c>
      <c r="B214" s="486" t="s">
        <v>532</v>
      </c>
      <c r="C214" s="487" t="s">
        <v>542</v>
      </c>
      <c r="D214" s="488" t="s">
        <v>543</v>
      </c>
      <c r="E214" s="487" t="s">
        <v>990</v>
      </c>
      <c r="F214" s="488" t="s">
        <v>991</v>
      </c>
      <c r="G214" s="487" t="s">
        <v>1080</v>
      </c>
      <c r="H214" s="487" t="s">
        <v>1081</v>
      </c>
      <c r="I214" s="490">
        <v>2994.75</v>
      </c>
      <c r="J214" s="490">
        <v>3</v>
      </c>
      <c r="K214" s="491">
        <v>8984.25</v>
      </c>
    </row>
    <row r="215" spans="1:11" ht="14.45" customHeight="1" x14ac:dyDescent="0.2">
      <c r="A215" s="485" t="s">
        <v>531</v>
      </c>
      <c r="B215" s="486" t="s">
        <v>532</v>
      </c>
      <c r="C215" s="487" t="s">
        <v>542</v>
      </c>
      <c r="D215" s="488" t="s">
        <v>543</v>
      </c>
      <c r="E215" s="487" t="s">
        <v>990</v>
      </c>
      <c r="F215" s="488" t="s">
        <v>991</v>
      </c>
      <c r="G215" s="487" t="s">
        <v>1373</v>
      </c>
      <c r="H215" s="487" t="s">
        <v>1374</v>
      </c>
      <c r="I215" s="490">
        <v>23159.400390625</v>
      </c>
      <c r="J215" s="490">
        <v>30</v>
      </c>
      <c r="K215" s="491">
        <v>694782.015625</v>
      </c>
    </row>
    <row r="216" spans="1:11" ht="14.45" customHeight="1" x14ac:dyDescent="0.2">
      <c r="A216" s="485" t="s">
        <v>531</v>
      </c>
      <c r="B216" s="486" t="s">
        <v>532</v>
      </c>
      <c r="C216" s="487" t="s">
        <v>542</v>
      </c>
      <c r="D216" s="488" t="s">
        <v>543</v>
      </c>
      <c r="E216" s="487" t="s">
        <v>990</v>
      </c>
      <c r="F216" s="488" t="s">
        <v>991</v>
      </c>
      <c r="G216" s="487" t="s">
        <v>1375</v>
      </c>
      <c r="H216" s="487" t="s">
        <v>1376</v>
      </c>
      <c r="I216" s="490">
        <v>1815</v>
      </c>
      <c r="J216" s="490">
        <v>4</v>
      </c>
      <c r="K216" s="491">
        <v>7260</v>
      </c>
    </row>
    <row r="217" spans="1:11" ht="14.45" customHeight="1" x14ac:dyDescent="0.2">
      <c r="A217" s="485" t="s">
        <v>531</v>
      </c>
      <c r="B217" s="486" t="s">
        <v>532</v>
      </c>
      <c r="C217" s="487" t="s">
        <v>542</v>
      </c>
      <c r="D217" s="488" t="s">
        <v>543</v>
      </c>
      <c r="E217" s="487" t="s">
        <v>990</v>
      </c>
      <c r="F217" s="488" t="s">
        <v>991</v>
      </c>
      <c r="G217" s="487" t="s">
        <v>1377</v>
      </c>
      <c r="H217" s="487" t="s">
        <v>1378</v>
      </c>
      <c r="I217" s="490">
        <v>1724.25</v>
      </c>
      <c r="J217" s="490">
        <v>58</v>
      </c>
      <c r="K217" s="491">
        <v>100006.5</v>
      </c>
    </row>
    <row r="218" spans="1:11" ht="14.45" customHeight="1" x14ac:dyDescent="0.2">
      <c r="A218" s="485" t="s">
        <v>531</v>
      </c>
      <c r="B218" s="486" t="s">
        <v>532</v>
      </c>
      <c r="C218" s="487" t="s">
        <v>542</v>
      </c>
      <c r="D218" s="488" t="s">
        <v>543</v>
      </c>
      <c r="E218" s="487" t="s">
        <v>990</v>
      </c>
      <c r="F218" s="488" t="s">
        <v>991</v>
      </c>
      <c r="G218" s="487" t="s">
        <v>1379</v>
      </c>
      <c r="H218" s="487" t="s">
        <v>1380</v>
      </c>
      <c r="I218" s="490">
        <v>12.310000419616699</v>
      </c>
      <c r="J218" s="490">
        <v>300</v>
      </c>
      <c r="K218" s="491">
        <v>3691.7100677490234</v>
      </c>
    </row>
    <row r="219" spans="1:11" ht="14.45" customHeight="1" x14ac:dyDescent="0.2">
      <c r="A219" s="485" t="s">
        <v>531</v>
      </c>
      <c r="B219" s="486" t="s">
        <v>532</v>
      </c>
      <c r="C219" s="487" t="s">
        <v>542</v>
      </c>
      <c r="D219" s="488" t="s">
        <v>543</v>
      </c>
      <c r="E219" s="487" t="s">
        <v>990</v>
      </c>
      <c r="F219" s="488" t="s">
        <v>991</v>
      </c>
      <c r="G219" s="487" t="s">
        <v>1082</v>
      </c>
      <c r="H219" s="487" t="s">
        <v>1083</v>
      </c>
      <c r="I219" s="490">
        <v>793.5</v>
      </c>
      <c r="J219" s="490">
        <v>1</v>
      </c>
      <c r="K219" s="491">
        <v>793.5</v>
      </c>
    </row>
    <row r="220" spans="1:11" ht="14.45" customHeight="1" x14ac:dyDescent="0.2">
      <c r="A220" s="485" t="s">
        <v>531</v>
      </c>
      <c r="B220" s="486" t="s">
        <v>532</v>
      </c>
      <c r="C220" s="487" t="s">
        <v>542</v>
      </c>
      <c r="D220" s="488" t="s">
        <v>543</v>
      </c>
      <c r="E220" s="487" t="s">
        <v>990</v>
      </c>
      <c r="F220" s="488" t="s">
        <v>991</v>
      </c>
      <c r="G220" s="487" t="s">
        <v>1088</v>
      </c>
      <c r="H220" s="487" t="s">
        <v>1089</v>
      </c>
      <c r="I220" s="490">
        <v>6253.3349609375</v>
      </c>
      <c r="J220" s="490">
        <v>2</v>
      </c>
      <c r="K220" s="491">
        <v>12506.669921875</v>
      </c>
    </row>
    <row r="221" spans="1:11" ht="14.45" customHeight="1" x14ac:dyDescent="0.2">
      <c r="A221" s="485" t="s">
        <v>531</v>
      </c>
      <c r="B221" s="486" t="s">
        <v>532</v>
      </c>
      <c r="C221" s="487" t="s">
        <v>542</v>
      </c>
      <c r="D221" s="488" t="s">
        <v>543</v>
      </c>
      <c r="E221" s="487" t="s">
        <v>990</v>
      </c>
      <c r="F221" s="488" t="s">
        <v>991</v>
      </c>
      <c r="G221" s="487" t="s">
        <v>1090</v>
      </c>
      <c r="H221" s="487" t="s">
        <v>1091</v>
      </c>
      <c r="I221" s="490">
        <v>5189.93017578125</v>
      </c>
      <c r="J221" s="490">
        <v>2</v>
      </c>
      <c r="K221" s="491">
        <v>10379.8603515625</v>
      </c>
    </row>
    <row r="222" spans="1:11" ht="14.45" customHeight="1" x14ac:dyDescent="0.2">
      <c r="A222" s="485" t="s">
        <v>531</v>
      </c>
      <c r="B222" s="486" t="s">
        <v>532</v>
      </c>
      <c r="C222" s="487" t="s">
        <v>542</v>
      </c>
      <c r="D222" s="488" t="s">
        <v>543</v>
      </c>
      <c r="E222" s="487" t="s">
        <v>990</v>
      </c>
      <c r="F222" s="488" t="s">
        <v>991</v>
      </c>
      <c r="G222" s="487" t="s">
        <v>1096</v>
      </c>
      <c r="H222" s="487" t="s">
        <v>1097</v>
      </c>
      <c r="I222" s="490">
        <v>1083.47998046875</v>
      </c>
      <c r="J222" s="490">
        <v>2</v>
      </c>
      <c r="K222" s="491">
        <v>2166.9599609375</v>
      </c>
    </row>
    <row r="223" spans="1:11" ht="14.45" customHeight="1" x14ac:dyDescent="0.2">
      <c r="A223" s="485" t="s">
        <v>531</v>
      </c>
      <c r="B223" s="486" t="s">
        <v>532</v>
      </c>
      <c r="C223" s="487" t="s">
        <v>542</v>
      </c>
      <c r="D223" s="488" t="s">
        <v>543</v>
      </c>
      <c r="E223" s="487" t="s">
        <v>990</v>
      </c>
      <c r="F223" s="488" t="s">
        <v>991</v>
      </c>
      <c r="G223" s="487" t="s">
        <v>1098</v>
      </c>
      <c r="H223" s="487" t="s">
        <v>1099</v>
      </c>
      <c r="I223" s="490">
        <v>1374.199951171875</v>
      </c>
      <c r="J223" s="490">
        <v>4</v>
      </c>
      <c r="K223" s="491">
        <v>5496.789794921875</v>
      </c>
    </row>
    <row r="224" spans="1:11" ht="14.45" customHeight="1" x14ac:dyDescent="0.2">
      <c r="A224" s="485" t="s">
        <v>531</v>
      </c>
      <c r="B224" s="486" t="s">
        <v>532</v>
      </c>
      <c r="C224" s="487" t="s">
        <v>542</v>
      </c>
      <c r="D224" s="488" t="s">
        <v>543</v>
      </c>
      <c r="E224" s="487" t="s">
        <v>990</v>
      </c>
      <c r="F224" s="488" t="s">
        <v>991</v>
      </c>
      <c r="G224" s="487" t="s">
        <v>1100</v>
      </c>
      <c r="H224" s="487" t="s">
        <v>1101</v>
      </c>
      <c r="I224" s="490">
        <v>344.07998657226563</v>
      </c>
      <c r="J224" s="490">
        <v>24</v>
      </c>
      <c r="K224" s="491">
        <v>8257.919921875</v>
      </c>
    </row>
    <row r="225" spans="1:11" ht="14.45" customHeight="1" x14ac:dyDescent="0.2">
      <c r="A225" s="485" t="s">
        <v>531</v>
      </c>
      <c r="B225" s="486" t="s">
        <v>532</v>
      </c>
      <c r="C225" s="487" t="s">
        <v>542</v>
      </c>
      <c r="D225" s="488" t="s">
        <v>543</v>
      </c>
      <c r="E225" s="487" t="s">
        <v>990</v>
      </c>
      <c r="F225" s="488" t="s">
        <v>991</v>
      </c>
      <c r="G225" s="487" t="s">
        <v>1130</v>
      </c>
      <c r="H225" s="487" t="s">
        <v>1131</v>
      </c>
      <c r="I225" s="490">
        <v>221.37781515004312</v>
      </c>
      <c r="J225" s="490">
        <v>2</v>
      </c>
      <c r="K225" s="491">
        <v>442.75563030008624</v>
      </c>
    </row>
    <row r="226" spans="1:11" ht="14.45" customHeight="1" x14ac:dyDescent="0.2">
      <c r="A226" s="485" t="s">
        <v>531</v>
      </c>
      <c r="B226" s="486" t="s">
        <v>532</v>
      </c>
      <c r="C226" s="487" t="s">
        <v>542</v>
      </c>
      <c r="D226" s="488" t="s">
        <v>543</v>
      </c>
      <c r="E226" s="487" t="s">
        <v>990</v>
      </c>
      <c r="F226" s="488" t="s">
        <v>991</v>
      </c>
      <c r="G226" s="487" t="s">
        <v>1134</v>
      </c>
      <c r="H226" s="487" t="s">
        <v>1135</v>
      </c>
      <c r="I226" s="490">
        <v>324.27999877929688</v>
      </c>
      <c r="J226" s="490">
        <v>1</v>
      </c>
      <c r="K226" s="491">
        <v>324.27999877929688</v>
      </c>
    </row>
    <row r="227" spans="1:11" ht="14.45" customHeight="1" x14ac:dyDescent="0.2">
      <c r="A227" s="485" t="s">
        <v>531</v>
      </c>
      <c r="B227" s="486" t="s">
        <v>532</v>
      </c>
      <c r="C227" s="487" t="s">
        <v>542</v>
      </c>
      <c r="D227" s="488" t="s">
        <v>543</v>
      </c>
      <c r="E227" s="487" t="s">
        <v>990</v>
      </c>
      <c r="F227" s="488" t="s">
        <v>991</v>
      </c>
      <c r="G227" s="487" t="s">
        <v>1381</v>
      </c>
      <c r="H227" s="487" t="s">
        <v>1382</v>
      </c>
      <c r="I227" s="490">
        <v>9501.2998046875</v>
      </c>
      <c r="J227" s="490">
        <v>3</v>
      </c>
      <c r="K227" s="491">
        <v>28503.8994140625</v>
      </c>
    </row>
    <row r="228" spans="1:11" ht="14.45" customHeight="1" x14ac:dyDescent="0.2">
      <c r="A228" s="485" t="s">
        <v>531</v>
      </c>
      <c r="B228" s="486" t="s">
        <v>532</v>
      </c>
      <c r="C228" s="487" t="s">
        <v>542</v>
      </c>
      <c r="D228" s="488" t="s">
        <v>543</v>
      </c>
      <c r="E228" s="487" t="s">
        <v>990</v>
      </c>
      <c r="F228" s="488" t="s">
        <v>991</v>
      </c>
      <c r="G228" s="487" t="s">
        <v>1383</v>
      </c>
      <c r="H228" s="487" t="s">
        <v>1384</v>
      </c>
      <c r="I228" s="490">
        <v>1524.5999755859375</v>
      </c>
      <c r="J228" s="490">
        <v>1</v>
      </c>
      <c r="K228" s="491">
        <v>1524.5999755859375</v>
      </c>
    </row>
    <row r="229" spans="1:11" ht="14.45" customHeight="1" x14ac:dyDescent="0.2">
      <c r="A229" s="485" t="s">
        <v>531</v>
      </c>
      <c r="B229" s="486" t="s">
        <v>532</v>
      </c>
      <c r="C229" s="487" t="s">
        <v>542</v>
      </c>
      <c r="D229" s="488" t="s">
        <v>543</v>
      </c>
      <c r="E229" s="487" t="s">
        <v>990</v>
      </c>
      <c r="F229" s="488" t="s">
        <v>991</v>
      </c>
      <c r="G229" s="487" t="s">
        <v>1385</v>
      </c>
      <c r="H229" s="487" t="s">
        <v>1386</v>
      </c>
      <c r="I229" s="490">
        <v>1524.5999755859375</v>
      </c>
      <c r="J229" s="490">
        <v>1</v>
      </c>
      <c r="K229" s="491">
        <v>1524.5999755859375</v>
      </c>
    </row>
    <row r="230" spans="1:11" ht="14.45" customHeight="1" x14ac:dyDescent="0.2">
      <c r="A230" s="485" t="s">
        <v>531</v>
      </c>
      <c r="B230" s="486" t="s">
        <v>532</v>
      </c>
      <c r="C230" s="487" t="s">
        <v>542</v>
      </c>
      <c r="D230" s="488" t="s">
        <v>543</v>
      </c>
      <c r="E230" s="487" t="s">
        <v>990</v>
      </c>
      <c r="F230" s="488" t="s">
        <v>991</v>
      </c>
      <c r="G230" s="487" t="s">
        <v>1387</v>
      </c>
      <c r="H230" s="487" t="s">
        <v>1388</v>
      </c>
      <c r="I230" s="490">
        <v>1524.5999755859375</v>
      </c>
      <c r="J230" s="490">
        <v>1</v>
      </c>
      <c r="K230" s="491">
        <v>1524.5999755859375</v>
      </c>
    </row>
    <row r="231" spans="1:11" ht="14.45" customHeight="1" x14ac:dyDescent="0.2">
      <c r="A231" s="485" t="s">
        <v>531</v>
      </c>
      <c r="B231" s="486" t="s">
        <v>532</v>
      </c>
      <c r="C231" s="487" t="s">
        <v>542</v>
      </c>
      <c r="D231" s="488" t="s">
        <v>543</v>
      </c>
      <c r="E231" s="487" t="s">
        <v>990</v>
      </c>
      <c r="F231" s="488" t="s">
        <v>991</v>
      </c>
      <c r="G231" s="487" t="s">
        <v>1389</v>
      </c>
      <c r="H231" s="487" t="s">
        <v>1390</v>
      </c>
      <c r="I231" s="490">
        <v>1524.5999755859375</v>
      </c>
      <c r="J231" s="490">
        <v>1</v>
      </c>
      <c r="K231" s="491">
        <v>1524.5999755859375</v>
      </c>
    </row>
    <row r="232" spans="1:11" ht="14.45" customHeight="1" x14ac:dyDescent="0.2">
      <c r="A232" s="485" t="s">
        <v>531</v>
      </c>
      <c r="B232" s="486" t="s">
        <v>532</v>
      </c>
      <c r="C232" s="487" t="s">
        <v>542</v>
      </c>
      <c r="D232" s="488" t="s">
        <v>543</v>
      </c>
      <c r="E232" s="487" t="s">
        <v>990</v>
      </c>
      <c r="F232" s="488" t="s">
        <v>991</v>
      </c>
      <c r="G232" s="487" t="s">
        <v>1391</v>
      </c>
      <c r="H232" s="487" t="s">
        <v>1392</v>
      </c>
      <c r="I232" s="490">
        <v>1524.5999755859375</v>
      </c>
      <c r="J232" s="490">
        <v>1</v>
      </c>
      <c r="K232" s="491">
        <v>1524.5999755859375</v>
      </c>
    </row>
    <row r="233" spans="1:11" ht="14.45" customHeight="1" x14ac:dyDescent="0.2">
      <c r="A233" s="485" t="s">
        <v>531</v>
      </c>
      <c r="B233" s="486" t="s">
        <v>532</v>
      </c>
      <c r="C233" s="487" t="s">
        <v>542</v>
      </c>
      <c r="D233" s="488" t="s">
        <v>543</v>
      </c>
      <c r="E233" s="487" t="s">
        <v>990</v>
      </c>
      <c r="F233" s="488" t="s">
        <v>991</v>
      </c>
      <c r="G233" s="487" t="s">
        <v>1393</v>
      </c>
      <c r="H233" s="487" t="s">
        <v>1394</v>
      </c>
      <c r="I233" s="490">
        <v>208.1199951171875</v>
      </c>
      <c r="J233" s="490">
        <v>1</v>
      </c>
      <c r="K233" s="491">
        <v>208.1199951171875</v>
      </c>
    </row>
    <row r="234" spans="1:11" ht="14.45" customHeight="1" x14ac:dyDescent="0.2">
      <c r="A234" s="485" t="s">
        <v>531</v>
      </c>
      <c r="B234" s="486" t="s">
        <v>532</v>
      </c>
      <c r="C234" s="487" t="s">
        <v>542</v>
      </c>
      <c r="D234" s="488" t="s">
        <v>543</v>
      </c>
      <c r="E234" s="487" t="s">
        <v>990</v>
      </c>
      <c r="F234" s="488" t="s">
        <v>991</v>
      </c>
      <c r="G234" s="487" t="s">
        <v>1395</v>
      </c>
      <c r="H234" s="487" t="s">
        <v>1396</v>
      </c>
      <c r="I234" s="490">
        <v>3070.0400390625</v>
      </c>
      <c r="J234" s="490">
        <v>1</v>
      </c>
      <c r="K234" s="491">
        <v>3070.0400390625</v>
      </c>
    </row>
    <row r="235" spans="1:11" ht="14.45" customHeight="1" x14ac:dyDescent="0.2">
      <c r="A235" s="485" t="s">
        <v>531</v>
      </c>
      <c r="B235" s="486" t="s">
        <v>532</v>
      </c>
      <c r="C235" s="487" t="s">
        <v>542</v>
      </c>
      <c r="D235" s="488" t="s">
        <v>543</v>
      </c>
      <c r="E235" s="487" t="s">
        <v>990</v>
      </c>
      <c r="F235" s="488" t="s">
        <v>991</v>
      </c>
      <c r="G235" s="487" t="s">
        <v>1160</v>
      </c>
      <c r="H235" s="487" t="s">
        <v>1161</v>
      </c>
      <c r="I235" s="490">
        <v>2571.75</v>
      </c>
      <c r="J235" s="490">
        <v>1</v>
      </c>
      <c r="K235" s="491">
        <v>2571.75</v>
      </c>
    </row>
    <row r="236" spans="1:11" ht="14.45" customHeight="1" x14ac:dyDescent="0.2">
      <c r="A236" s="485" t="s">
        <v>531</v>
      </c>
      <c r="B236" s="486" t="s">
        <v>532</v>
      </c>
      <c r="C236" s="487" t="s">
        <v>542</v>
      </c>
      <c r="D236" s="488" t="s">
        <v>543</v>
      </c>
      <c r="E236" s="487" t="s">
        <v>990</v>
      </c>
      <c r="F236" s="488" t="s">
        <v>991</v>
      </c>
      <c r="G236" s="487" t="s">
        <v>1162</v>
      </c>
      <c r="H236" s="487" t="s">
        <v>1163</v>
      </c>
      <c r="I236" s="490">
        <v>2990</v>
      </c>
      <c r="J236" s="490">
        <v>1</v>
      </c>
      <c r="K236" s="491">
        <v>2990</v>
      </c>
    </row>
    <row r="237" spans="1:11" ht="14.45" customHeight="1" x14ac:dyDescent="0.2">
      <c r="A237" s="485" t="s">
        <v>531</v>
      </c>
      <c r="B237" s="486" t="s">
        <v>532</v>
      </c>
      <c r="C237" s="487" t="s">
        <v>542</v>
      </c>
      <c r="D237" s="488" t="s">
        <v>543</v>
      </c>
      <c r="E237" s="487" t="s">
        <v>990</v>
      </c>
      <c r="F237" s="488" t="s">
        <v>991</v>
      </c>
      <c r="G237" s="487" t="s">
        <v>1164</v>
      </c>
      <c r="H237" s="487" t="s">
        <v>1165</v>
      </c>
      <c r="I237" s="490">
        <v>3318.780029296875</v>
      </c>
      <c r="J237" s="490">
        <v>1</v>
      </c>
      <c r="K237" s="491">
        <v>3318.780029296875</v>
      </c>
    </row>
    <row r="238" spans="1:11" ht="14.45" customHeight="1" x14ac:dyDescent="0.2">
      <c r="A238" s="485" t="s">
        <v>531</v>
      </c>
      <c r="B238" s="486" t="s">
        <v>532</v>
      </c>
      <c r="C238" s="487" t="s">
        <v>542</v>
      </c>
      <c r="D238" s="488" t="s">
        <v>543</v>
      </c>
      <c r="E238" s="487" t="s">
        <v>990</v>
      </c>
      <c r="F238" s="488" t="s">
        <v>991</v>
      </c>
      <c r="G238" s="487" t="s">
        <v>1166</v>
      </c>
      <c r="H238" s="487" t="s">
        <v>1167</v>
      </c>
      <c r="I238" s="490">
        <v>3261.39990234375</v>
      </c>
      <c r="J238" s="490">
        <v>1</v>
      </c>
      <c r="K238" s="491">
        <v>3261.39990234375</v>
      </c>
    </row>
    <row r="239" spans="1:11" ht="14.45" customHeight="1" x14ac:dyDescent="0.2">
      <c r="A239" s="485" t="s">
        <v>531</v>
      </c>
      <c r="B239" s="486" t="s">
        <v>532</v>
      </c>
      <c r="C239" s="487" t="s">
        <v>542</v>
      </c>
      <c r="D239" s="488" t="s">
        <v>543</v>
      </c>
      <c r="E239" s="487" t="s">
        <v>990</v>
      </c>
      <c r="F239" s="488" t="s">
        <v>991</v>
      </c>
      <c r="G239" s="487" t="s">
        <v>1168</v>
      </c>
      <c r="H239" s="487" t="s">
        <v>1169</v>
      </c>
      <c r="I239" s="490">
        <v>1876.800048828125</v>
      </c>
      <c r="J239" s="490">
        <v>1</v>
      </c>
      <c r="K239" s="491">
        <v>1876.800048828125</v>
      </c>
    </row>
    <row r="240" spans="1:11" ht="14.45" customHeight="1" x14ac:dyDescent="0.2">
      <c r="A240" s="485" t="s">
        <v>531</v>
      </c>
      <c r="B240" s="486" t="s">
        <v>532</v>
      </c>
      <c r="C240" s="487" t="s">
        <v>542</v>
      </c>
      <c r="D240" s="488" t="s">
        <v>543</v>
      </c>
      <c r="E240" s="487" t="s">
        <v>990</v>
      </c>
      <c r="F240" s="488" t="s">
        <v>991</v>
      </c>
      <c r="G240" s="487" t="s">
        <v>1170</v>
      </c>
      <c r="H240" s="487" t="s">
        <v>1171</v>
      </c>
      <c r="I240" s="490">
        <v>1876.800048828125</v>
      </c>
      <c r="J240" s="490">
        <v>1</v>
      </c>
      <c r="K240" s="491">
        <v>1876.800048828125</v>
      </c>
    </row>
    <row r="241" spans="1:11" ht="14.45" customHeight="1" x14ac:dyDescent="0.2">
      <c r="A241" s="485" t="s">
        <v>531</v>
      </c>
      <c r="B241" s="486" t="s">
        <v>532</v>
      </c>
      <c r="C241" s="487" t="s">
        <v>542</v>
      </c>
      <c r="D241" s="488" t="s">
        <v>543</v>
      </c>
      <c r="E241" s="487" t="s">
        <v>990</v>
      </c>
      <c r="F241" s="488" t="s">
        <v>991</v>
      </c>
      <c r="G241" s="487" t="s">
        <v>1172</v>
      </c>
      <c r="H241" s="487" t="s">
        <v>1173</v>
      </c>
      <c r="I241" s="490">
        <v>2875</v>
      </c>
      <c r="J241" s="490">
        <v>1</v>
      </c>
      <c r="K241" s="491">
        <v>2875</v>
      </c>
    </row>
    <row r="242" spans="1:11" ht="14.45" customHeight="1" x14ac:dyDescent="0.2">
      <c r="A242" s="485" t="s">
        <v>531</v>
      </c>
      <c r="B242" s="486" t="s">
        <v>532</v>
      </c>
      <c r="C242" s="487" t="s">
        <v>542</v>
      </c>
      <c r="D242" s="488" t="s">
        <v>543</v>
      </c>
      <c r="E242" s="487" t="s">
        <v>990</v>
      </c>
      <c r="F242" s="488" t="s">
        <v>991</v>
      </c>
      <c r="G242" s="487" t="s">
        <v>1178</v>
      </c>
      <c r="H242" s="487" t="s">
        <v>1179</v>
      </c>
      <c r="I242" s="490">
        <v>126428.8203125</v>
      </c>
      <c r="J242" s="490">
        <v>1</v>
      </c>
      <c r="K242" s="491">
        <v>126428.8203125</v>
      </c>
    </row>
    <row r="243" spans="1:11" ht="14.45" customHeight="1" x14ac:dyDescent="0.2">
      <c r="A243" s="485" t="s">
        <v>531</v>
      </c>
      <c r="B243" s="486" t="s">
        <v>532</v>
      </c>
      <c r="C243" s="487" t="s">
        <v>542</v>
      </c>
      <c r="D243" s="488" t="s">
        <v>543</v>
      </c>
      <c r="E243" s="487" t="s">
        <v>990</v>
      </c>
      <c r="F243" s="488" t="s">
        <v>991</v>
      </c>
      <c r="G243" s="487" t="s">
        <v>1190</v>
      </c>
      <c r="H243" s="487" t="s">
        <v>1191</v>
      </c>
      <c r="I243" s="490">
        <v>0</v>
      </c>
      <c r="J243" s="490">
        <v>1</v>
      </c>
      <c r="K243" s="491">
        <v>0</v>
      </c>
    </row>
    <row r="244" spans="1:11" ht="14.45" customHeight="1" x14ac:dyDescent="0.2">
      <c r="A244" s="485" t="s">
        <v>531</v>
      </c>
      <c r="B244" s="486" t="s">
        <v>532</v>
      </c>
      <c r="C244" s="487" t="s">
        <v>542</v>
      </c>
      <c r="D244" s="488" t="s">
        <v>543</v>
      </c>
      <c r="E244" s="487" t="s">
        <v>990</v>
      </c>
      <c r="F244" s="488" t="s">
        <v>991</v>
      </c>
      <c r="G244" s="487" t="s">
        <v>1200</v>
      </c>
      <c r="H244" s="487" t="s">
        <v>1201</v>
      </c>
      <c r="I244" s="490">
        <v>1144.47998046875</v>
      </c>
      <c r="J244" s="490">
        <v>14</v>
      </c>
      <c r="K244" s="491">
        <v>16022.7197265625</v>
      </c>
    </row>
    <row r="245" spans="1:11" ht="14.45" customHeight="1" x14ac:dyDescent="0.2">
      <c r="A245" s="485" t="s">
        <v>531</v>
      </c>
      <c r="B245" s="486" t="s">
        <v>532</v>
      </c>
      <c r="C245" s="487" t="s">
        <v>542</v>
      </c>
      <c r="D245" s="488" t="s">
        <v>543</v>
      </c>
      <c r="E245" s="487" t="s">
        <v>990</v>
      </c>
      <c r="F245" s="488" t="s">
        <v>991</v>
      </c>
      <c r="G245" s="487" t="s">
        <v>1397</v>
      </c>
      <c r="H245" s="487" t="s">
        <v>1398</v>
      </c>
      <c r="I245" s="490">
        <v>39088.5</v>
      </c>
      <c r="J245" s="490">
        <v>5</v>
      </c>
      <c r="K245" s="491">
        <v>195442.5</v>
      </c>
    </row>
    <row r="246" spans="1:11" ht="14.45" customHeight="1" x14ac:dyDescent="0.2">
      <c r="A246" s="485" t="s">
        <v>531</v>
      </c>
      <c r="B246" s="486" t="s">
        <v>532</v>
      </c>
      <c r="C246" s="487" t="s">
        <v>542</v>
      </c>
      <c r="D246" s="488" t="s">
        <v>543</v>
      </c>
      <c r="E246" s="487" t="s">
        <v>990</v>
      </c>
      <c r="F246" s="488" t="s">
        <v>991</v>
      </c>
      <c r="G246" s="487" t="s">
        <v>1399</v>
      </c>
      <c r="H246" s="487" t="s">
        <v>1400</v>
      </c>
      <c r="I246" s="490">
        <v>37938.5</v>
      </c>
      <c r="J246" s="490">
        <v>2</v>
      </c>
      <c r="K246" s="491">
        <v>75877</v>
      </c>
    </row>
    <row r="247" spans="1:11" ht="14.45" customHeight="1" x14ac:dyDescent="0.2">
      <c r="A247" s="485" t="s">
        <v>531</v>
      </c>
      <c r="B247" s="486" t="s">
        <v>532</v>
      </c>
      <c r="C247" s="487" t="s">
        <v>542</v>
      </c>
      <c r="D247" s="488" t="s">
        <v>543</v>
      </c>
      <c r="E247" s="487" t="s">
        <v>990</v>
      </c>
      <c r="F247" s="488" t="s">
        <v>991</v>
      </c>
      <c r="G247" s="487" t="s">
        <v>1210</v>
      </c>
      <c r="H247" s="487" t="s">
        <v>1211</v>
      </c>
      <c r="I247" s="490">
        <v>5567.2099609375</v>
      </c>
      <c r="J247" s="490">
        <v>2</v>
      </c>
      <c r="K247" s="491">
        <v>11134.419921875</v>
      </c>
    </row>
    <row r="248" spans="1:11" ht="14.45" customHeight="1" x14ac:dyDescent="0.2">
      <c r="A248" s="485" t="s">
        <v>531</v>
      </c>
      <c r="B248" s="486" t="s">
        <v>532</v>
      </c>
      <c r="C248" s="487" t="s">
        <v>542</v>
      </c>
      <c r="D248" s="488" t="s">
        <v>543</v>
      </c>
      <c r="E248" s="487" t="s">
        <v>990</v>
      </c>
      <c r="F248" s="488" t="s">
        <v>991</v>
      </c>
      <c r="G248" s="487" t="s">
        <v>1214</v>
      </c>
      <c r="H248" s="487" t="s">
        <v>1215</v>
      </c>
      <c r="I248" s="490">
        <v>1633.5</v>
      </c>
      <c r="J248" s="490">
        <v>10</v>
      </c>
      <c r="K248" s="491">
        <v>16335</v>
      </c>
    </row>
    <row r="249" spans="1:11" ht="14.45" customHeight="1" x14ac:dyDescent="0.2">
      <c r="A249" s="485" t="s">
        <v>531</v>
      </c>
      <c r="B249" s="486" t="s">
        <v>532</v>
      </c>
      <c r="C249" s="487" t="s">
        <v>542</v>
      </c>
      <c r="D249" s="488" t="s">
        <v>543</v>
      </c>
      <c r="E249" s="487" t="s">
        <v>990</v>
      </c>
      <c r="F249" s="488" t="s">
        <v>991</v>
      </c>
      <c r="G249" s="487" t="s">
        <v>1220</v>
      </c>
      <c r="H249" s="487" t="s">
        <v>1221</v>
      </c>
      <c r="I249" s="490">
        <v>1789.8050537109375</v>
      </c>
      <c r="J249" s="490">
        <v>4</v>
      </c>
      <c r="K249" s="491">
        <v>3579.610107421875</v>
      </c>
    </row>
    <row r="250" spans="1:11" ht="14.45" customHeight="1" x14ac:dyDescent="0.2">
      <c r="A250" s="485" t="s">
        <v>531</v>
      </c>
      <c r="B250" s="486" t="s">
        <v>532</v>
      </c>
      <c r="C250" s="487" t="s">
        <v>542</v>
      </c>
      <c r="D250" s="488" t="s">
        <v>543</v>
      </c>
      <c r="E250" s="487" t="s">
        <v>990</v>
      </c>
      <c r="F250" s="488" t="s">
        <v>991</v>
      </c>
      <c r="G250" s="487" t="s">
        <v>1228</v>
      </c>
      <c r="H250" s="487" t="s">
        <v>1229</v>
      </c>
      <c r="I250" s="490">
        <v>69547.3984375</v>
      </c>
      <c r="J250" s="490">
        <v>1</v>
      </c>
      <c r="K250" s="491">
        <v>69547.3984375</v>
      </c>
    </row>
    <row r="251" spans="1:11" ht="14.45" customHeight="1" x14ac:dyDescent="0.2">
      <c r="A251" s="485" t="s">
        <v>531</v>
      </c>
      <c r="B251" s="486" t="s">
        <v>532</v>
      </c>
      <c r="C251" s="487" t="s">
        <v>542</v>
      </c>
      <c r="D251" s="488" t="s">
        <v>543</v>
      </c>
      <c r="E251" s="487" t="s">
        <v>990</v>
      </c>
      <c r="F251" s="488" t="s">
        <v>991</v>
      </c>
      <c r="G251" s="487" t="s">
        <v>1401</v>
      </c>
      <c r="H251" s="487" t="s">
        <v>1402</v>
      </c>
      <c r="I251" s="490">
        <v>102952.140625</v>
      </c>
      <c r="J251" s="490">
        <v>1</v>
      </c>
      <c r="K251" s="491">
        <v>102952.140625</v>
      </c>
    </row>
    <row r="252" spans="1:11" ht="14.45" customHeight="1" x14ac:dyDescent="0.2">
      <c r="A252" s="485" t="s">
        <v>531</v>
      </c>
      <c r="B252" s="486" t="s">
        <v>532</v>
      </c>
      <c r="C252" s="487" t="s">
        <v>542</v>
      </c>
      <c r="D252" s="488" t="s">
        <v>543</v>
      </c>
      <c r="E252" s="487" t="s">
        <v>990</v>
      </c>
      <c r="F252" s="488" t="s">
        <v>991</v>
      </c>
      <c r="G252" s="487" t="s">
        <v>1232</v>
      </c>
      <c r="H252" s="487" t="s">
        <v>1233</v>
      </c>
      <c r="I252" s="490">
        <v>0</v>
      </c>
      <c r="J252" s="490">
        <v>2</v>
      </c>
      <c r="K252" s="491">
        <v>0</v>
      </c>
    </row>
    <row r="253" spans="1:11" ht="14.45" customHeight="1" x14ac:dyDescent="0.2">
      <c r="A253" s="485" t="s">
        <v>531</v>
      </c>
      <c r="B253" s="486" t="s">
        <v>532</v>
      </c>
      <c r="C253" s="487" t="s">
        <v>542</v>
      </c>
      <c r="D253" s="488" t="s">
        <v>543</v>
      </c>
      <c r="E253" s="487" t="s">
        <v>990</v>
      </c>
      <c r="F253" s="488" t="s">
        <v>991</v>
      </c>
      <c r="G253" s="487" t="s">
        <v>1234</v>
      </c>
      <c r="H253" s="487" t="s">
        <v>1235</v>
      </c>
      <c r="I253" s="490">
        <v>0</v>
      </c>
      <c r="J253" s="490">
        <v>2</v>
      </c>
      <c r="K253" s="491">
        <v>0</v>
      </c>
    </row>
    <row r="254" spans="1:11" ht="14.45" customHeight="1" x14ac:dyDescent="0.2">
      <c r="A254" s="485" t="s">
        <v>531</v>
      </c>
      <c r="B254" s="486" t="s">
        <v>532</v>
      </c>
      <c r="C254" s="487" t="s">
        <v>542</v>
      </c>
      <c r="D254" s="488" t="s">
        <v>543</v>
      </c>
      <c r="E254" s="487" t="s">
        <v>990</v>
      </c>
      <c r="F254" s="488" t="s">
        <v>991</v>
      </c>
      <c r="G254" s="487" t="s">
        <v>1238</v>
      </c>
      <c r="H254" s="487" t="s">
        <v>1239</v>
      </c>
      <c r="I254" s="490">
        <v>807.29998779296875</v>
      </c>
      <c r="J254" s="490">
        <v>2</v>
      </c>
      <c r="K254" s="491">
        <v>1614.5999755859375</v>
      </c>
    </row>
    <row r="255" spans="1:11" ht="14.45" customHeight="1" x14ac:dyDescent="0.2">
      <c r="A255" s="485" t="s">
        <v>531</v>
      </c>
      <c r="B255" s="486" t="s">
        <v>532</v>
      </c>
      <c r="C255" s="487" t="s">
        <v>542</v>
      </c>
      <c r="D255" s="488" t="s">
        <v>543</v>
      </c>
      <c r="E255" s="487" t="s">
        <v>990</v>
      </c>
      <c r="F255" s="488" t="s">
        <v>991</v>
      </c>
      <c r="G255" s="487" t="s">
        <v>1256</v>
      </c>
      <c r="H255" s="487" t="s">
        <v>1257</v>
      </c>
      <c r="I255" s="490">
        <v>665.5</v>
      </c>
      <c r="J255" s="490">
        <v>5</v>
      </c>
      <c r="K255" s="491">
        <v>3327.5</v>
      </c>
    </row>
    <row r="256" spans="1:11" ht="14.45" customHeight="1" x14ac:dyDescent="0.2">
      <c r="A256" s="485" t="s">
        <v>531</v>
      </c>
      <c r="B256" s="486" t="s">
        <v>532</v>
      </c>
      <c r="C256" s="487" t="s">
        <v>542</v>
      </c>
      <c r="D256" s="488" t="s">
        <v>543</v>
      </c>
      <c r="E256" s="487" t="s">
        <v>990</v>
      </c>
      <c r="F256" s="488" t="s">
        <v>991</v>
      </c>
      <c r="G256" s="487" t="s">
        <v>1403</v>
      </c>
      <c r="H256" s="487" t="s">
        <v>1404</v>
      </c>
      <c r="I256" s="490">
        <v>213.6835454221665</v>
      </c>
      <c r="J256" s="490">
        <v>2</v>
      </c>
      <c r="K256" s="491">
        <v>427.36709084433301</v>
      </c>
    </row>
    <row r="257" spans="1:11" ht="14.45" customHeight="1" x14ac:dyDescent="0.2">
      <c r="A257" s="485" t="s">
        <v>531</v>
      </c>
      <c r="B257" s="486" t="s">
        <v>532</v>
      </c>
      <c r="C257" s="487" t="s">
        <v>542</v>
      </c>
      <c r="D257" s="488" t="s">
        <v>543</v>
      </c>
      <c r="E257" s="487" t="s">
        <v>990</v>
      </c>
      <c r="F257" s="488" t="s">
        <v>991</v>
      </c>
      <c r="G257" s="487" t="s">
        <v>1405</v>
      </c>
      <c r="H257" s="487" t="s">
        <v>1406</v>
      </c>
      <c r="I257" s="490">
        <v>640.78997802734375</v>
      </c>
      <c r="J257" s="490">
        <v>4</v>
      </c>
      <c r="K257" s="491">
        <v>2563.169921875</v>
      </c>
    </row>
    <row r="258" spans="1:11" ht="14.45" customHeight="1" x14ac:dyDescent="0.2">
      <c r="A258" s="485" t="s">
        <v>531</v>
      </c>
      <c r="B258" s="486" t="s">
        <v>532</v>
      </c>
      <c r="C258" s="487" t="s">
        <v>542</v>
      </c>
      <c r="D258" s="488" t="s">
        <v>543</v>
      </c>
      <c r="E258" s="487" t="s">
        <v>990</v>
      </c>
      <c r="F258" s="488" t="s">
        <v>991</v>
      </c>
      <c r="G258" s="487" t="s">
        <v>1407</v>
      </c>
      <c r="H258" s="487" t="s">
        <v>1408</v>
      </c>
      <c r="I258" s="490">
        <v>468.85000610351563</v>
      </c>
      <c r="J258" s="490">
        <v>1</v>
      </c>
      <c r="K258" s="491">
        <v>468.85000610351563</v>
      </c>
    </row>
    <row r="259" spans="1:11" ht="14.45" customHeight="1" x14ac:dyDescent="0.2">
      <c r="A259" s="485" t="s">
        <v>531</v>
      </c>
      <c r="B259" s="486" t="s">
        <v>532</v>
      </c>
      <c r="C259" s="487" t="s">
        <v>542</v>
      </c>
      <c r="D259" s="488" t="s">
        <v>543</v>
      </c>
      <c r="E259" s="487" t="s">
        <v>990</v>
      </c>
      <c r="F259" s="488" t="s">
        <v>991</v>
      </c>
      <c r="G259" s="487" t="s">
        <v>1409</v>
      </c>
      <c r="H259" s="487" t="s">
        <v>1410</v>
      </c>
      <c r="I259" s="490">
        <v>17.549999237060547</v>
      </c>
      <c r="J259" s="490">
        <v>280</v>
      </c>
      <c r="K259" s="491">
        <v>4912.599853515625</v>
      </c>
    </row>
    <row r="260" spans="1:11" ht="14.45" customHeight="1" x14ac:dyDescent="0.2">
      <c r="A260" s="485" t="s">
        <v>531</v>
      </c>
      <c r="B260" s="486" t="s">
        <v>532</v>
      </c>
      <c r="C260" s="487" t="s">
        <v>542</v>
      </c>
      <c r="D260" s="488" t="s">
        <v>543</v>
      </c>
      <c r="E260" s="487" t="s">
        <v>990</v>
      </c>
      <c r="F260" s="488" t="s">
        <v>991</v>
      </c>
      <c r="G260" s="487" t="s">
        <v>1411</v>
      </c>
      <c r="H260" s="487" t="s">
        <v>1412</v>
      </c>
      <c r="I260" s="490">
        <v>6823.18994140625</v>
      </c>
      <c r="J260" s="490">
        <v>19</v>
      </c>
      <c r="K260" s="491">
        <v>129640.6103515625</v>
      </c>
    </row>
    <row r="261" spans="1:11" ht="14.45" customHeight="1" x14ac:dyDescent="0.2">
      <c r="A261" s="485" t="s">
        <v>531</v>
      </c>
      <c r="B261" s="486" t="s">
        <v>532</v>
      </c>
      <c r="C261" s="487" t="s">
        <v>542</v>
      </c>
      <c r="D261" s="488" t="s">
        <v>543</v>
      </c>
      <c r="E261" s="487" t="s">
        <v>990</v>
      </c>
      <c r="F261" s="488" t="s">
        <v>991</v>
      </c>
      <c r="G261" s="487" t="s">
        <v>1304</v>
      </c>
      <c r="H261" s="487" t="s">
        <v>1305</v>
      </c>
      <c r="I261" s="490">
        <v>1974.550048828125</v>
      </c>
      <c r="J261" s="490">
        <v>1</v>
      </c>
      <c r="K261" s="491">
        <v>1974.550048828125</v>
      </c>
    </row>
    <row r="262" spans="1:11" ht="14.45" customHeight="1" x14ac:dyDescent="0.2">
      <c r="A262" s="485" t="s">
        <v>531</v>
      </c>
      <c r="B262" s="486" t="s">
        <v>532</v>
      </c>
      <c r="C262" s="487" t="s">
        <v>542</v>
      </c>
      <c r="D262" s="488" t="s">
        <v>543</v>
      </c>
      <c r="E262" s="487" t="s">
        <v>990</v>
      </c>
      <c r="F262" s="488" t="s">
        <v>991</v>
      </c>
      <c r="G262" s="487" t="s">
        <v>1306</v>
      </c>
      <c r="H262" s="487" t="s">
        <v>1307</v>
      </c>
      <c r="I262" s="490">
        <v>2076.89990234375</v>
      </c>
      <c r="J262" s="490">
        <v>1</v>
      </c>
      <c r="K262" s="491">
        <v>2076.89990234375</v>
      </c>
    </row>
    <row r="263" spans="1:11" ht="14.45" customHeight="1" x14ac:dyDescent="0.2">
      <c r="A263" s="485" t="s">
        <v>531</v>
      </c>
      <c r="B263" s="486" t="s">
        <v>532</v>
      </c>
      <c r="C263" s="487" t="s">
        <v>542</v>
      </c>
      <c r="D263" s="488" t="s">
        <v>543</v>
      </c>
      <c r="E263" s="487" t="s">
        <v>990</v>
      </c>
      <c r="F263" s="488" t="s">
        <v>991</v>
      </c>
      <c r="G263" s="487" t="s">
        <v>1413</v>
      </c>
      <c r="H263" s="487" t="s">
        <v>1414</v>
      </c>
      <c r="I263" s="490">
        <v>9.0799999237060547</v>
      </c>
      <c r="J263" s="490">
        <v>2520</v>
      </c>
      <c r="K263" s="491">
        <v>22869</v>
      </c>
    </row>
    <row r="264" spans="1:11" ht="14.45" customHeight="1" x14ac:dyDescent="0.2">
      <c r="A264" s="485" t="s">
        <v>531</v>
      </c>
      <c r="B264" s="486" t="s">
        <v>532</v>
      </c>
      <c r="C264" s="487" t="s">
        <v>542</v>
      </c>
      <c r="D264" s="488" t="s">
        <v>543</v>
      </c>
      <c r="E264" s="487" t="s">
        <v>990</v>
      </c>
      <c r="F264" s="488" t="s">
        <v>991</v>
      </c>
      <c r="G264" s="487" t="s">
        <v>1415</v>
      </c>
      <c r="H264" s="487" t="s">
        <v>1416</v>
      </c>
      <c r="I264" s="490">
        <v>12.579999923706055</v>
      </c>
      <c r="J264" s="490">
        <v>320</v>
      </c>
      <c r="K264" s="491">
        <v>4026.8798828125</v>
      </c>
    </row>
    <row r="265" spans="1:11" ht="14.45" customHeight="1" x14ac:dyDescent="0.2">
      <c r="A265" s="485" t="s">
        <v>531</v>
      </c>
      <c r="B265" s="486" t="s">
        <v>532</v>
      </c>
      <c r="C265" s="487" t="s">
        <v>542</v>
      </c>
      <c r="D265" s="488" t="s">
        <v>543</v>
      </c>
      <c r="E265" s="487" t="s">
        <v>990</v>
      </c>
      <c r="F265" s="488" t="s">
        <v>991</v>
      </c>
      <c r="G265" s="487" t="s">
        <v>1417</v>
      </c>
      <c r="H265" s="487" t="s">
        <v>1418</v>
      </c>
      <c r="I265" s="490">
        <v>10.890000343322754</v>
      </c>
      <c r="J265" s="490">
        <v>1400</v>
      </c>
      <c r="K265" s="491">
        <v>15246</v>
      </c>
    </row>
    <row r="266" spans="1:11" ht="14.45" customHeight="1" x14ac:dyDescent="0.2">
      <c r="A266" s="485" t="s">
        <v>531</v>
      </c>
      <c r="B266" s="486" t="s">
        <v>532</v>
      </c>
      <c r="C266" s="487" t="s">
        <v>542</v>
      </c>
      <c r="D266" s="488" t="s">
        <v>543</v>
      </c>
      <c r="E266" s="487" t="s">
        <v>1419</v>
      </c>
      <c r="F266" s="488" t="s">
        <v>1420</v>
      </c>
      <c r="G266" s="487" t="s">
        <v>1421</v>
      </c>
      <c r="H266" s="487" t="s">
        <v>1422</v>
      </c>
      <c r="I266" s="490">
        <v>21.239999771118164</v>
      </c>
      <c r="J266" s="490">
        <v>67</v>
      </c>
      <c r="K266" s="491">
        <v>1423.0800170898438</v>
      </c>
    </row>
    <row r="267" spans="1:11" ht="14.45" customHeight="1" x14ac:dyDescent="0.2">
      <c r="A267" s="485" t="s">
        <v>531</v>
      </c>
      <c r="B267" s="486" t="s">
        <v>532</v>
      </c>
      <c r="C267" s="487" t="s">
        <v>542</v>
      </c>
      <c r="D267" s="488" t="s">
        <v>543</v>
      </c>
      <c r="E267" s="487" t="s">
        <v>1314</v>
      </c>
      <c r="F267" s="488" t="s">
        <v>1315</v>
      </c>
      <c r="G267" s="487" t="s">
        <v>1324</v>
      </c>
      <c r="H267" s="487" t="s">
        <v>1325</v>
      </c>
      <c r="I267" s="490">
        <v>0.27000001072883606</v>
      </c>
      <c r="J267" s="490">
        <v>4000</v>
      </c>
      <c r="K267" s="491">
        <v>1076.800048828125</v>
      </c>
    </row>
    <row r="268" spans="1:11" ht="14.45" customHeight="1" x14ac:dyDescent="0.2">
      <c r="A268" s="485" t="s">
        <v>531</v>
      </c>
      <c r="B268" s="486" t="s">
        <v>532</v>
      </c>
      <c r="C268" s="487" t="s">
        <v>542</v>
      </c>
      <c r="D268" s="488" t="s">
        <v>543</v>
      </c>
      <c r="E268" s="487" t="s">
        <v>1314</v>
      </c>
      <c r="F268" s="488" t="s">
        <v>1315</v>
      </c>
      <c r="G268" s="487" t="s">
        <v>1423</v>
      </c>
      <c r="H268" s="487" t="s">
        <v>1424</v>
      </c>
      <c r="I268" s="490">
        <v>10.760000228881836</v>
      </c>
      <c r="J268" s="490">
        <v>10600</v>
      </c>
      <c r="K268" s="491">
        <v>114023.142578125</v>
      </c>
    </row>
    <row r="269" spans="1:11" ht="14.45" customHeight="1" x14ac:dyDescent="0.2">
      <c r="A269" s="485" t="s">
        <v>531</v>
      </c>
      <c r="B269" s="486" t="s">
        <v>532</v>
      </c>
      <c r="C269" s="487" t="s">
        <v>542</v>
      </c>
      <c r="D269" s="488" t="s">
        <v>543</v>
      </c>
      <c r="E269" s="487" t="s">
        <v>1314</v>
      </c>
      <c r="F269" s="488" t="s">
        <v>1315</v>
      </c>
      <c r="G269" s="487" t="s">
        <v>1330</v>
      </c>
      <c r="H269" s="487" t="s">
        <v>1331</v>
      </c>
      <c r="I269" s="490">
        <v>1.2685714108603341</v>
      </c>
      <c r="J269" s="490">
        <v>116000</v>
      </c>
      <c r="K269" s="491">
        <v>147006.900390625</v>
      </c>
    </row>
    <row r="270" spans="1:11" ht="14.45" customHeight="1" x14ac:dyDescent="0.2">
      <c r="A270" s="485" t="s">
        <v>531</v>
      </c>
      <c r="B270" s="486" t="s">
        <v>532</v>
      </c>
      <c r="C270" s="487" t="s">
        <v>542</v>
      </c>
      <c r="D270" s="488" t="s">
        <v>543</v>
      </c>
      <c r="E270" s="487" t="s">
        <v>1314</v>
      </c>
      <c r="F270" s="488" t="s">
        <v>1315</v>
      </c>
      <c r="G270" s="487" t="s">
        <v>1425</v>
      </c>
      <c r="H270" s="487" t="s">
        <v>1426</v>
      </c>
      <c r="I270" s="490">
        <v>2.5299999713897705</v>
      </c>
      <c r="J270" s="490">
        <v>1000</v>
      </c>
      <c r="K270" s="491">
        <v>2534.949951171875</v>
      </c>
    </row>
    <row r="271" spans="1:11" ht="14.45" customHeight="1" x14ac:dyDescent="0.2">
      <c r="A271" s="485" t="s">
        <v>531</v>
      </c>
      <c r="B271" s="486" t="s">
        <v>532</v>
      </c>
      <c r="C271" s="487" t="s">
        <v>542</v>
      </c>
      <c r="D271" s="488" t="s">
        <v>543</v>
      </c>
      <c r="E271" s="487" t="s">
        <v>1314</v>
      </c>
      <c r="F271" s="488" t="s">
        <v>1315</v>
      </c>
      <c r="G271" s="487" t="s">
        <v>1427</v>
      </c>
      <c r="H271" s="487" t="s">
        <v>1428</v>
      </c>
      <c r="I271" s="490">
        <v>6.4899997711181641</v>
      </c>
      <c r="J271" s="490">
        <v>50</v>
      </c>
      <c r="K271" s="491">
        <v>324.70001220703125</v>
      </c>
    </row>
    <row r="272" spans="1:11" ht="14.45" customHeight="1" x14ac:dyDescent="0.2">
      <c r="A272" s="485" t="s">
        <v>531</v>
      </c>
      <c r="B272" s="486" t="s">
        <v>532</v>
      </c>
      <c r="C272" s="487" t="s">
        <v>542</v>
      </c>
      <c r="D272" s="488" t="s">
        <v>543</v>
      </c>
      <c r="E272" s="487" t="s">
        <v>1314</v>
      </c>
      <c r="F272" s="488" t="s">
        <v>1315</v>
      </c>
      <c r="G272" s="487" t="s">
        <v>1429</v>
      </c>
      <c r="H272" s="487" t="s">
        <v>1430</v>
      </c>
      <c r="I272" s="490">
        <v>3.380000114440918</v>
      </c>
      <c r="J272" s="490">
        <v>20000</v>
      </c>
      <c r="K272" s="491">
        <v>67593.98046875</v>
      </c>
    </row>
    <row r="273" spans="1:11" ht="14.45" customHeight="1" x14ac:dyDescent="0.2">
      <c r="A273" s="485" t="s">
        <v>531</v>
      </c>
      <c r="B273" s="486" t="s">
        <v>532</v>
      </c>
      <c r="C273" s="487" t="s">
        <v>542</v>
      </c>
      <c r="D273" s="488" t="s">
        <v>543</v>
      </c>
      <c r="E273" s="487" t="s">
        <v>1332</v>
      </c>
      <c r="F273" s="488" t="s">
        <v>1333</v>
      </c>
      <c r="G273" s="487" t="s">
        <v>1431</v>
      </c>
      <c r="H273" s="487" t="s">
        <v>1432</v>
      </c>
      <c r="I273" s="490">
        <v>0.18999999761581421</v>
      </c>
      <c r="J273" s="490">
        <v>200</v>
      </c>
      <c r="K273" s="491">
        <v>38</v>
      </c>
    </row>
    <row r="274" spans="1:11" ht="14.45" customHeight="1" x14ac:dyDescent="0.2">
      <c r="A274" s="485" t="s">
        <v>531</v>
      </c>
      <c r="B274" s="486" t="s">
        <v>532</v>
      </c>
      <c r="C274" s="487" t="s">
        <v>542</v>
      </c>
      <c r="D274" s="488" t="s">
        <v>543</v>
      </c>
      <c r="E274" s="487" t="s">
        <v>1332</v>
      </c>
      <c r="F274" s="488" t="s">
        <v>1333</v>
      </c>
      <c r="G274" s="487" t="s">
        <v>1433</v>
      </c>
      <c r="H274" s="487" t="s">
        <v>1434</v>
      </c>
      <c r="I274" s="490">
        <v>3.0099999904632568</v>
      </c>
      <c r="J274" s="490">
        <v>6</v>
      </c>
      <c r="K274" s="491">
        <v>18.059999465942383</v>
      </c>
    </row>
    <row r="275" spans="1:11" ht="14.45" customHeight="1" x14ac:dyDescent="0.2">
      <c r="A275" s="485" t="s">
        <v>531</v>
      </c>
      <c r="B275" s="486" t="s">
        <v>532</v>
      </c>
      <c r="C275" s="487" t="s">
        <v>542</v>
      </c>
      <c r="D275" s="488" t="s">
        <v>543</v>
      </c>
      <c r="E275" s="487" t="s">
        <v>1332</v>
      </c>
      <c r="F275" s="488" t="s">
        <v>1333</v>
      </c>
      <c r="G275" s="487" t="s">
        <v>1435</v>
      </c>
      <c r="H275" s="487" t="s">
        <v>1436</v>
      </c>
      <c r="I275" s="490">
        <v>214.02999877929688</v>
      </c>
      <c r="J275" s="490">
        <v>2</v>
      </c>
      <c r="K275" s="491">
        <v>428.05999755859375</v>
      </c>
    </row>
    <row r="276" spans="1:11" ht="14.45" customHeight="1" x14ac:dyDescent="0.2">
      <c r="A276" s="485" t="s">
        <v>531</v>
      </c>
      <c r="B276" s="486" t="s">
        <v>532</v>
      </c>
      <c r="C276" s="487" t="s">
        <v>542</v>
      </c>
      <c r="D276" s="488" t="s">
        <v>543</v>
      </c>
      <c r="E276" s="487" t="s">
        <v>1332</v>
      </c>
      <c r="F276" s="488" t="s">
        <v>1333</v>
      </c>
      <c r="G276" s="487" t="s">
        <v>1334</v>
      </c>
      <c r="H276" s="487" t="s">
        <v>1335</v>
      </c>
      <c r="I276" s="490">
        <v>13.020000457763672</v>
      </c>
      <c r="J276" s="490">
        <v>10</v>
      </c>
      <c r="K276" s="491">
        <v>130.20000457763672</v>
      </c>
    </row>
    <row r="277" spans="1:11" ht="14.45" customHeight="1" x14ac:dyDescent="0.2">
      <c r="A277" s="485" t="s">
        <v>531</v>
      </c>
      <c r="B277" s="486" t="s">
        <v>532</v>
      </c>
      <c r="C277" s="487" t="s">
        <v>542</v>
      </c>
      <c r="D277" s="488" t="s">
        <v>543</v>
      </c>
      <c r="E277" s="487" t="s">
        <v>1332</v>
      </c>
      <c r="F277" s="488" t="s">
        <v>1333</v>
      </c>
      <c r="G277" s="487" t="s">
        <v>1437</v>
      </c>
      <c r="H277" s="487" t="s">
        <v>1438</v>
      </c>
      <c r="I277" s="490">
        <v>0.86000001430511475</v>
      </c>
      <c r="J277" s="490">
        <v>35</v>
      </c>
      <c r="K277" s="491">
        <v>30.100000381469727</v>
      </c>
    </row>
    <row r="278" spans="1:11" ht="14.45" customHeight="1" x14ac:dyDescent="0.2">
      <c r="A278" s="485" t="s">
        <v>531</v>
      </c>
      <c r="B278" s="486" t="s">
        <v>532</v>
      </c>
      <c r="C278" s="487" t="s">
        <v>542</v>
      </c>
      <c r="D278" s="488" t="s">
        <v>543</v>
      </c>
      <c r="E278" s="487" t="s">
        <v>1332</v>
      </c>
      <c r="F278" s="488" t="s">
        <v>1333</v>
      </c>
      <c r="G278" s="487" t="s">
        <v>1439</v>
      </c>
      <c r="H278" s="487" t="s">
        <v>1440</v>
      </c>
      <c r="I278" s="490">
        <v>15.029999732971191</v>
      </c>
      <c r="J278" s="490">
        <v>168</v>
      </c>
      <c r="K278" s="491">
        <v>2524.5399780273438</v>
      </c>
    </row>
    <row r="279" spans="1:11" ht="14.45" customHeight="1" x14ac:dyDescent="0.2">
      <c r="A279" s="485" t="s">
        <v>531</v>
      </c>
      <c r="B279" s="486" t="s">
        <v>532</v>
      </c>
      <c r="C279" s="487" t="s">
        <v>542</v>
      </c>
      <c r="D279" s="488" t="s">
        <v>543</v>
      </c>
      <c r="E279" s="487" t="s">
        <v>1332</v>
      </c>
      <c r="F279" s="488" t="s">
        <v>1333</v>
      </c>
      <c r="G279" s="487" t="s">
        <v>1441</v>
      </c>
      <c r="H279" s="487" t="s">
        <v>1442</v>
      </c>
      <c r="I279" s="490">
        <v>98.379997253417969</v>
      </c>
      <c r="J279" s="490">
        <v>10</v>
      </c>
      <c r="K279" s="491">
        <v>983.79998779296875</v>
      </c>
    </row>
    <row r="280" spans="1:11" ht="14.45" customHeight="1" x14ac:dyDescent="0.2">
      <c r="A280" s="485" t="s">
        <v>531</v>
      </c>
      <c r="B280" s="486" t="s">
        <v>532</v>
      </c>
      <c r="C280" s="487" t="s">
        <v>542</v>
      </c>
      <c r="D280" s="488" t="s">
        <v>543</v>
      </c>
      <c r="E280" s="487" t="s">
        <v>1332</v>
      </c>
      <c r="F280" s="488" t="s">
        <v>1333</v>
      </c>
      <c r="G280" s="487" t="s">
        <v>1443</v>
      </c>
      <c r="H280" s="487" t="s">
        <v>1444</v>
      </c>
      <c r="I280" s="490">
        <v>11.609999656677246</v>
      </c>
      <c r="J280" s="490">
        <v>696</v>
      </c>
      <c r="K280" s="491">
        <v>8081.369873046875</v>
      </c>
    </row>
    <row r="281" spans="1:11" ht="14.45" customHeight="1" x14ac:dyDescent="0.2">
      <c r="A281" s="485" t="s">
        <v>531</v>
      </c>
      <c r="B281" s="486" t="s">
        <v>532</v>
      </c>
      <c r="C281" s="487" t="s">
        <v>542</v>
      </c>
      <c r="D281" s="488" t="s">
        <v>543</v>
      </c>
      <c r="E281" s="487" t="s">
        <v>1332</v>
      </c>
      <c r="F281" s="488" t="s">
        <v>1333</v>
      </c>
      <c r="G281" s="487" t="s">
        <v>1445</v>
      </c>
      <c r="H281" s="487" t="s">
        <v>1446</v>
      </c>
      <c r="I281" s="490">
        <v>42.443845602182243</v>
      </c>
      <c r="J281" s="490">
        <v>3840</v>
      </c>
      <c r="K281" s="491">
        <v>162977.15991210938</v>
      </c>
    </row>
    <row r="282" spans="1:11" ht="14.45" customHeight="1" x14ac:dyDescent="0.2">
      <c r="A282" s="485" t="s">
        <v>531</v>
      </c>
      <c r="B282" s="486" t="s">
        <v>532</v>
      </c>
      <c r="C282" s="487" t="s">
        <v>542</v>
      </c>
      <c r="D282" s="488" t="s">
        <v>543</v>
      </c>
      <c r="E282" s="487" t="s">
        <v>1332</v>
      </c>
      <c r="F282" s="488" t="s">
        <v>1333</v>
      </c>
      <c r="G282" s="487" t="s">
        <v>1447</v>
      </c>
      <c r="H282" s="487" t="s">
        <v>1448</v>
      </c>
      <c r="I282" s="490">
        <v>19.959999084472656</v>
      </c>
      <c r="J282" s="490">
        <v>5</v>
      </c>
      <c r="K282" s="491">
        <v>99.819999694824219</v>
      </c>
    </row>
    <row r="283" spans="1:11" ht="14.45" customHeight="1" x14ac:dyDescent="0.2">
      <c r="A283" s="485" t="s">
        <v>531</v>
      </c>
      <c r="B283" s="486" t="s">
        <v>532</v>
      </c>
      <c r="C283" s="487" t="s">
        <v>542</v>
      </c>
      <c r="D283" s="488" t="s">
        <v>543</v>
      </c>
      <c r="E283" s="487" t="s">
        <v>1332</v>
      </c>
      <c r="F283" s="488" t="s">
        <v>1333</v>
      </c>
      <c r="G283" s="487" t="s">
        <v>1449</v>
      </c>
      <c r="H283" s="487" t="s">
        <v>1450</v>
      </c>
      <c r="I283" s="490">
        <v>0.50749999284744263</v>
      </c>
      <c r="J283" s="490">
        <v>22000</v>
      </c>
      <c r="K283" s="491">
        <v>11170</v>
      </c>
    </row>
    <row r="284" spans="1:11" ht="14.45" customHeight="1" x14ac:dyDescent="0.2">
      <c r="A284" s="485" t="s">
        <v>531</v>
      </c>
      <c r="B284" s="486" t="s">
        <v>532</v>
      </c>
      <c r="C284" s="487" t="s">
        <v>542</v>
      </c>
      <c r="D284" s="488" t="s">
        <v>543</v>
      </c>
      <c r="E284" s="487" t="s">
        <v>1332</v>
      </c>
      <c r="F284" s="488" t="s">
        <v>1333</v>
      </c>
      <c r="G284" s="487" t="s">
        <v>1451</v>
      </c>
      <c r="H284" s="487" t="s">
        <v>1452</v>
      </c>
      <c r="I284" s="490">
        <v>1.2960000038146973</v>
      </c>
      <c r="J284" s="490">
        <v>25500</v>
      </c>
      <c r="K284" s="491">
        <v>32838.300170898438</v>
      </c>
    </row>
    <row r="285" spans="1:11" ht="14.45" customHeight="1" x14ac:dyDescent="0.2">
      <c r="A285" s="485" t="s">
        <v>531</v>
      </c>
      <c r="B285" s="486" t="s">
        <v>532</v>
      </c>
      <c r="C285" s="487" t="s">
        <v>542</v>
      </c>
      <c r="D285" s="488" t="s">
        <v>543</v>
      </c>
      <c r="E285" s="487" t="s">
        <v>1332</v>
      </c>
      <c r="F285" s="488" t="s">
        <v>1333</v>
      </c>
      <c r="G285" s="487" t="s">
        <v>1338</v>
      </c>
      <c r="H285" s="487" t="s">
        <v>1339</v>
      </c>
      <c r="I285" s="490">
        <v>30.596000289916994</v>
      </c>
      <c r="J285" s="490">
        <v>18</v>
      </c>
      <c r="K285" s="491">
        <v>551.25000381469727</v>
      </c>
    </row>
    <row r="286" spans="1:11" ht="14.45" customHeight="1" x14ac:dyDescent="0.2">
      <c r="A286" s="485" t="s">
        <v>531</v>
      </c>
      <c r="B286" s="486" t="s">
        <v>532</v>
      </c>
      <c r="C286" s="487" t="s">
        <v>542</v>
      </c>
      <c r="D286" s="488" t="s">
        <v>543</v>
      </c>
      <c r="E286" s="487" t="s">
        <v>1340</v>
      </c>
      <c r="F286" s="488" t="s">
        <v>1341</v>
      </c>
      <c r="G286" s="487" t="s">
        <v>1453</v>
      </c>
      <c r="H286" s="487" t="s">
        <v>1454</v>
      </c>
      <c r="I286" s="490">
        <v>1.0999999754130841E-2</v>
      </c>
      <c r="J286" s="490">
        <v>27600</v>
      </c>
      <c r="K286" s="491">
        <v>300</v>
      </c>
    </row>
    <row r="287" spans="1:11" ht="14.45" customHeight="1" x14ac:dyDescent="0.2">
      <c r="A287" s="485" t="s">
        <v>531</v>
      </c>
      <c r="B287" s="486" t="s">
        <v>532</v>
      </c>
      <c r="C287" s="487" t="s">
        <v>542</v>
      </c>
      <c r="D287" s="488" t="s">
        <v>543</v>
      </c>
      <c r="E287" s="487" t="s">
        <v>1340</v>
      </c>
      <c r="F287" s="488" t="s">
        <v>1341</v>
      </c>
      <c r="G287" s="487" t="s">
        <v>1455</v>
      </c>
      <c r="H287" s="487" t="s">
        <v>1456</v>
      </c>
      <c r="I287" s="490">
        <v>0.79000002145767212</v>
      </c>
      <c r="J287" s="490">
        <v>3000</v>
      </c>
      <c r="K287" s="491">
        <v>2359.5</v>
      </c>
    </row>
    <row r="288" spans="1:11" ht="14.45" customHeight="1" x14ac:dyDescent="0.2">
      <c r="A288" s="485" t="s">
        <v>531</v>
      </c>
      <c r="B288" s="486" t="s">
        <v>532</v>
      </c>
      <c r="C288" s="487" t="s">
        <v>542</v>
      </c>
      <c r="D288" s="488" t="s">
        <v>543</v>
      </c>
      <c r="E288" s="487" t="s">
        <v>1340</v>
      </c>
      <c r="F288" s="488" t="s">
        <v>1341</v>
      </c>
      <c r="G288" s="487" t="s">
        <v>1457</v>
      </c>
      <c r="H288" s="487" t="s">
        <v>1458</v>
      </c>
      <c r="I288" s="490">
        <v>95.589996337890625</v>
      </c>
      <c r="J288" s="490">
        <v>21</v>
      </c>
      <c r="K288" s="491">
        <v>2007.4099731445313</v>
      </c>
    </row>
    <row r="289" spans="1:11" ht="14.45" customHeight="1" x14ac:dyDescent="0.2">
      <c r="A289" s="485" t="s">
        <v>531</v>
      </c>
      <c r="B289" s="486" t="s">
        <v>532</v>
      </c>
      <c r="C289" s="487" t="s">
        <v>542</v>
      </c>
      <c r="D289" s="488" t="s">
        <v>543</v>
      </c>
      <c r="E289" s="487" t="s">
        <v>1340</v>
      </c>
      <c r="F289" s="488" t="s">
        <v>1341</v>
      </c>
      <c r="G289" s="487" t="s">
        <v>1459</v>
      </c>
      <c r="H289" s="487" t="s">
        <v>1460</v>
      </c>
      <c r="I289" s="490">
        <v>25.530000686645508</v>
      </c>
      <c r="J289" s="490">
        <v>1100</v>
      </c>
      <c r="K289" s="491">
        <v>28083.000122070313</v>
      </c>
    </row>
    <row r="290" spans="1:11" ht="14.45" customHeight="1" x14ac:dyDescent="0.2">
      <c r="A290" s="485" t="s">
        <v>531</v>
      </c>
      <c r="B290" s="486" t="s">
        <v>532</v>
      </c>
      <c r="C290" s="487" t="s">
        <v>542</v>
      </c>
      <c r="D290" s="488" t="s">
        <v>543</v>
      </c>
      <c r="E290" s="487" t="s">
        <v>1340</v>
      </c>
      <c r="F290" s="488" t="s">
        <v>1341</v>
      </c>
      <c r="G290" s="487" t="s">
        <v>1346</v>
      </c>
      <c r="H290" s="487" t="s">
        <v>1347</v>
      </c>
      <c r="I290" s="490">
        <v>0.62666666507720947</v>
      </c>
      <c r="J290" s="490">
        <v>4100</v>
      </c>
      <c r="K290" s="491">
        <v>2592</v>
      </c>
    </row>
    <row r="291" spans="1:11" ht="14.45" customHeight="1" x14ac:dyDescent="0.2">
      <c r="A291" s="485" t="s">
        <v>531</v>
      </c>
      <c r="B291" s="486" t="s">
        <v>532</v>
      </c>
      <c r="C291" s="487" t="s">
        <v>542</v>
      </c>
      <c r="D291" s="488" t="s">
        <v>543</v>
      </c>
      <c r="E291" s="487" t="s">
        <v>1340</v>
      </c>
      <c r="F291" s="488" t="s">
        <v>1341</v>
      </c>
      <c r="G291" s="487" t="s">
        <v>1461</v>
      </c>
      <c r="H291" s="487" t="s">
        <v>1462</v>
      </c>
      <c r="I291" s="490">
        <v>3.7899999618530273</v>
      </c>
      <c r="J291" s="490">
        <v>200</v>
      </c>
      <c r="K291" s="491">
        <v>757.46002197265625</v>
      </c>
    </row>
    <row r="292" spans="1:11" ht="14.45" customHeight="1" x14ac:dyDescent="0.2">
      <c r="A292" s="485" t="s">
        <v>531</v>
      </c>
      <c r="B292" s="486" t="s">
        <v>532</v>
      </c>
      <c r="C292" s="487" t="s">
        <v>542</v>
      </c>
      <c r="D292" s="488" t="s">
        <v>543</v>
      </c>
      <c r="E292" s="487" t="s">
        <v>1340</v>
      </c>
      <c r="F292" s="488" t="s">
        <v>1341</v>
      </c>
      <c r="G292" s="487" t="s">
        <v>1463</v>
      </c>
      <c r="H292" s="487" t="s">
        <v>1464</v>
      </c>
      <c r="I292" s="490">
        <v>46.029998779296875</v>
      </c>
      <c r="J292" s="490">
        <v>800</v>
      </c>
      <c r="K292" s="491">
        <v>36822.71875</v>
      </c>
    </row>
    <row r="293" spans="1:11" ht="14.45" customHeight="1" x14ac:dyDescent="0.2">
      <c r="A293" s="485" t="s">
        <v>531</v>
      </c>
      <c r="B293" s="486" t="s">
        <v>532</v>
      </c>
      <c r="C293" s="487" t="s">
        <v>542</v>
      </c>
      <c r="D293" s="488" t="s">
        <v>543</v>
      </c>
      <c r="E293" s="487" t="s">
        <v>1340</v>
      </c>
      <c r="F293" s="488" t="s">
        <v>1341</v>
      </c>
      <c r="G293" s="487" t="s">
        <v>1465</v>
      </c>
      <c r="H293" s="487" t="s">
        <v>1466</v>
      </c>
      <c r="I293" s="490">
        <v>0.57999998331069946</v>
      </c>
      <c r="J293" s="490">
        <v>1200</v>
      </c>
      <c r="K293" s="491">
        <v>696</v>
      </c>
    </row>
    <row r="294" spans="1:11" ht="14.45" customHeight="1" x14ac:dyDescent="0.2">
      <c r="A294" s="485" t="s">
        <v>531</v>
      </c>
      <c r="B294" s="486" t="s">
        <v>532</v>
      </c>
      <c r="C294" s="487" t="s">
        <v>542</v>
      </c>
      <c r="D294" s="488" t="s">
        <v>543</v>
      </c>
      <c r="E294" s="487" t="s">
        <v>1340</v>
      </c>
      <c r="F294" s="488" t="s">
        <v>1341</v>
      </c>
      <c r="G294" s="487" t="s">
        <v>1467</v>
      </c>
      <c r="H294" s="487" t="s">
        <v>1468</v>
      </c>
      <c r="I294" s="490">
        <v>6.1700000762939453</v>
      </c>
      <c r="J294" s="490">
        <v>100</v>
      </c>
      <c r="K294" s="491">
        <v>617</v>
      </c>
    </row>
    <row r="295" spans="1:11" ht="14.45" customHeight="1" x14ac:dyDescent="0.2">
      <c r="A295" s="485" t="s">
        <v>531</v>
      </c>
      <c r="B295" s="486" t="s">
        <v>532</v>
      </c>
      <c r="C295" s="487" t="s">
        <v>542</v>
      </c>
      <c r="D295" s="488" t="s">
        <v>543</v>
      </c>
      <c r="E295" s="487" t="s">
        <v>1340</v>
      </c>
      <c r="F295" s="488" t="s">
        <v>1341</v>
      </c>
      <c r="G295" s="487" t="s">
        <v>1469</v>
      </c>
      <c r="H295" s="487" t="s">
        <v>1470</v>
      </c>
      <c r="I295" s="490">
        <v>2.2699999809265137</v>
      </c>
      <c r="J295" s="490">
        <v>100</v>
      </c>
      <c r="K295" s="491">
        <v>227.47999572753906</v>
      </c>
    </row>
    <row r="296" spans="1:11" ht="14.45" customHeight="1" x14ac:dyDescent="0.2">
      <c r="A296" s="485" t="s">
        <v>531</v>
      </c>
      <c r="B296" s="486" t="s">
        <v>532</v>
      </c>
      <c r="C296" s="487" t="s">
        <v>542</v>
      </c>
      <c r="D296" s="488" t="s">
        <v>543</v>
      </c>
      <c r="E296" s="487" t="s">
        <v>1340</v>
      </c>
      <c r="F296" s="488" t="s">
        <v>1341</v>
      </c>
      <c r="G296" s="487" t="s">
        <v>1471</v>
      </c>
      <c r="H296" s="487" t="s">
        <v>1472</v>
      </c>
      <c r="I296" s="490">
        <v>1.9846153992872972</v>
      </c>
      <c r="J296" s="490">
        <v>30300</v>
      </c>
      <c r="K296" s="491">
        <v>60143.300048828125</v>
      </c>
    </row>
    <row r="297" spans="1:11" ht="14.45" customHeight="1" x14ac:dyDescent="0.2">
      <c r="A297" s="485" t="s">
        <v>531</v>
      </c>
      <c r="B297" s="486" t="s">
        <v>532</v>
      </c>
      <c r="C297" s="487" t="s">
        <v>542</v>
      </c>
      <c r="D297" s="488" t="s">
        <v>543</v>
      </c>
      <c r="E297" s="487" t="s">
        <v>1340</v>
      </c>
      <c r="F297" s="488" t="s">
        <v>1341</v>
      </c>
      <c r="G297" s="487" t="s">
        <v>1473</v>
      </c>
      <c r="H297" s="487" t="s">
        <v>1474</v>
      </c>
      <c r="I297" s="490">
        <v>0.62999999523162842</v>
      </c>
      <c r="J297" s="490">
        <v>4000</v>
      </c>
      <c r="K297" s="491">
        <v>2516.800048828125</v>
      </c>
    </row>
    <row r="298" spans="1:11" ht="14.45" customHeight="1" x14ac:dyDescent="0.2">
      <c r="A298" s="485" t="s">
        <v>531</v>
      </c>
      <c r="B298" s="486" t="s">
        <v>532</v>
      </c>
      <c r="C298" s="487" t="s">
        <v>542</v>
      </c>
      <c r="D298" s="488" t="s">
        <v>543</v>
      </c>
      <c r="E298" s="487" t="s">
        <v>1340</v>
      </c>
      <c r="F298" s="488" t="s">
        <v>1341</v>
      </c>
      <c r="G298" s="487" t="s">
        <v>1350</v>
      </c>
      <c r="H298" s="487" t="s">
        <v>1351</v>
      </c>
      <c r="I298" s="490">
        <v>0.51999998092651367</v>
      </c>
      <c r="J298" s="490">
        <v>4000</v>
      </c>
      <c r="K298" s="491">
        <v>2081.199951171875</v>
      </c>
    </row>
    <row r="299" spans="1:11" ht="14.45" customHeight="1" x14ac:dyDescent="0.2">
      <c r="A299" s="485" t="s">
        <v>531</v>
      </c>
      <c r="B299" s="486" t="s">
        <v>532</v>
      </c>
      <c r="C299" s="487" t="s">
        <v>542</v>
      </c>
      <c r="D299" s="488" t="s">
        <v>543</v>
      </c>
      <c r="E299" s="487" t="s">
        <v>1340</v>
      </c>
      <c r="F299" s="488" t="s">
        <v>1341</v>
      </c>
      <c r="G299" s="487" t="s">
        <v>1475</v>
      </c>
      <c r="H299" s="487" t="s">
        <v>1476</v>
      </c>
      <c r="I299" s="490">
        <v>2.0462499558925629</v>
      </c>
      <c r="J299" s="490">
        <v>50400</v>
      </c>
      <c r="K299" s="491">
        <v>103104</v>
      </c>
    </row>
    <row r="300" spans="1:11" ht="14.45" customHeight="1" x14ac:dyDescent="0.2">
      <c r="A300" s="485" t="s">
        <v>531</v>
      </c>
      <c r="B300" s="486" t="s">
        <v>532</v>
      </c>
      <c r="C300" s="487" t="s">
        <v>542</v>
      </c>
      <c r="D300" s="488" t="s">
        <v>543</v>
      </c>
      <c r="E300" s="487" t="s">
        <v>1340</v>
      </c>
      <c r="F300" s="488" t="s">
        <v>1341</v>
      </c>
      <c r="G300" s="487" t="s">
        <v>1477</v>
      </c>
      <c r="H300" s="487" t="s">
        <v>1478</v>
      </c>
      <c r="I300" s="490">
        <v>2.7000000476837158</v>
      </c>
      <c r="J300" s="490">
        <v>3600</v>
      </c>
      <c r="K300" s="491">
        <v>9720</v>
      </c>
    </row>
    <row r="301" spans="1:11" ht="14.45" customHeight="1" x14ac:dyDescent="0.2">
      <c r="A301" s="485" t="s">
        <v>531</v>
      </c>
      <c r="B301" s="486" t="s">
        <v>532</v>
      </c>
      <c r="C301" s="487" t="s">
        <v>542</v>
      </c>
      <c r="D301" s="488" t="s">
        <v>543</v>
      </c>
      <c r="E301" s="487" t="s">
        <v>1340</v>
      </c>
      <c r="F301" s="488" t="s">
        <v>1341</v>
      </c>
      <c r="G301" s="487" t="s">
        <v>1479</v>
      </c>
      <c r="H301" s="487" t="s">
        <v>1480</v>
      </c>
      <c r="I301" s="490">
        <v>1.9266666173934937</v>
      </c>
      <c r="J301" s="490">
        <v>500</v>
      </c>
      <c r="K301" s="491">
        <v>963</v>
      </c>
    </row>
    <row r="302" spans="1:11" ht="14.45" customHeight="1" x14ac:dyDescent="0.2">
      <c r="A302" s="485" t="s">
        <v>531</v>
      </c>
      <c r="B302" s="486" t="s">
        <v>532</v>
      </c>
      <c r="C302" s="487" t="s">
        <v>542</v>
      </c>
      <c r="D302" s="488" t="s">
        <v>543</v>
      </c>
      <c r="E302" s="487" t="s">
        <v>1340</v>
      </c>
      <c r="F302" s="488" t="s">
        <v>1341</v>
      </c>
      <c r="G302" s="487" t="s">
        <v>1481</v>
      </c>
      <c r="H302" s="487" t="s">
        <v>1482</v>
      </c>
      <c r="I302" s="490">
        <v>1.9299999475479126</v>
      </c>
      <c r="J302" s="490">
        <v>50</v>
      </c>
      <c r="K302" s="491">
        <v>96.5</v>
      </c>
    </row>
    <row r="303" spans="1:11" ht="14.45" customHeight="1" x14ac:dyDescent="0.2">
      <c r="A303" s="485" t="s">
        <v>531</v>
      </c>
      <c r="B303" s="486" t="s">
        <v>532</v>
      </c>
      <c r="C303" s="487" t="s">
        <v>542</v>
      </c>
      <c r="D303" s="488" t="s">
        <v>543</v>
      </c>
      <c r="E303" s="487" t="s">
        <v>1340</v>
      </c>
      <c r="F303" s="488" t="s">
        <v>1341</v>
      </c>
      <c r="G303" s="487" t="s">
        <v>1483</v>
      </c>
      <c r="H303" s="487" t="s">
        <v>1484</v>
      </c>
      <c r="I303" s="490">
        <v>2.1700000762939453</v>
      </c>
      <c r="J303" s="490">
        <v>150</v>
      </c>
      <c r="K303" s="491">
        <v>325.5</v>
      </c>
    </row>
    <row r="304" spans="1:11" ht="14.45" customHeight="1" x14ac:dyDescent="0.2">
      <c r="A304" s="485" t="s">
        <v>531</v>
      </c>
      <c r="B304" s="486" t="s">
        <v>532</v>
      </c>
      <c r="C304" s="487" t="s">
        <v>542</v>
      </c>
      <c r="D304" s="488" t="s">
        <v>543</v>
      </c>
      <c r="E304" s="487" t="s">
        <v>1340</v>
      </c>
      <c r="F304" s="488" t="s">
        <v>1341</v>
      </c>
      <c r="G304" s="487" t="s">
        <v>1485</v>
      </c>
      <c r="H304" s="487" t="s">
        <v>1486</v>
      </c>
      <c r="I304" s="490">
        <v>3.6099998950958252</v>
      </c>
      <c r="J304" s="490">
        <v>50</v>
      </c>
      <c r="K304" s="491">
        <v>180.28999328613281</v>
      </c>
    </row>
    <row r="305" spans="1:11" ht="14.45" customHeight="1" x14ac:dyDescent="0.2">
      <c r="A305" s="485" t="s">
        <v>531</v>
      </c>
      <c r="B305" s="486" t="s">
        <v>532</v>
      </c>
      <c r="C305" s="487" t="s">
        <v>542</v>
      </c>
      <c r="D305" s="488" t="s">
        <v>543</v>
      </c>
      <c r="E305" s="487" t="s">
        <v>1340</v>
      </c>
      <c r="F305" s="488" t="s">
        <v>1341</v>
      </c>
      <c r="G305" s="487" t="s">
        <v>1487</v>
      </c>
      <c r="H305" s="487" t="s">
        <v>1488</v>
      </c>
      <c r="I305" s="490">
        <v>1.2799999713897705</v>
      </c>
      <c r="J305" s="490">
        <v>1000</v>
      </c>
      <c r="K305" s="491">
        <v>1282.5999755859375</v>
      </c>
    </row>
    <row r="306" spans="1:11" ht="14.45" customHeight="1" x14ac:dyDescent="0.2">
      <c r="A306" s="485" t="s">
        <v>531</v>
      </c>
      <c r="B306" s="486" t="s">
        <v>532</v>
      </c>
      <c r="C306" s="487" t="s">
        <v>542</v>
      </c>
      <c r="D306" s="488" t="s">
        <v>543</v>
      </c>
      <c r="E306" s="487" t="s">
        <v>1340</v>
      </c>
      <c r="F306" s="488" t="s">
        <v>1341</v>
      </c>
      <c r="G306" s="487" t="s">
        <v>1489</v>
      </c>
      <c r="H306" s="487" t="s">
        <v>1490</v>
      </c>
      <c r="I306" s="490">
        <v>22.893332799275715</v>
      </c>
      <c r="J306" s="490">
        <v>600</v>
      </c>
      <c r="K306" s="491">
        <v>13736</v>
      </c>
    </row>
    <row r="307" spans="1:11" ht="14.45" customHeight="1" x14ac:dyDescent="0.2">
      <c r="A307" s="485" t="s">
        <v>531</v>
      </c>
      <c r="B307" s="486" t="s">
        <v>532</v>
      </c>
      <c r="C307" s="487" t="s">
        <v>542</v>
      </c>
      <c r="D307" s="488" t="s">
        <v>543</v>
      </c>
      <c r="E307" s="487" t="s">
        <v>1340</v>
      </c>
      <c r="F307" s="488" t="s">
        <v>1341</v>
      </c>
      <c r="G307" s="487" t="s">
        <v>1491</v>
      </c>
      <c r="H307" s="487" t="s">
        <v>1492</v>
      </c>
      <c r="I307" s="490">
        <v>2.5299999713897705</v>
      </c>
      <c r="J307" s="490">
        <v>150</v>
      </c>
      <c r="K307" s="491">
        <v>379.5</v>
      </c>
    </row>
    <row r="308" spans="1:11" ht="14.45" customHeight="1" x14ac:dyDescent="0.2">
      <c r="A308" s="485" t="s">
        <v>531</v>
      </c>
      <c r="B308" s="486" t="s">
        <v>532</v>
      </c>
      <c r="C308" s="487" t="s">
        <v>542</v>
      </c>
      <c r="D308" s="488" t="s">
        <v>543</v>
      </c>
      <c r="E308" s="487" t="s">
        <v>982</v>
      </c>
      <c r="F308" s="488" t="s">
        <v>983</v>
      </c>
      <c r="G308" s="487" t="s">
        <v>1493</v>
      </c>
      <c r="H308" s="487" t="s">
        <v>1494</v>
      </c>
      <c r="I308" s="490">
        <v>726</v>
      </c>
      <c r="J308" s="490">
        <v>600</v>
      </c>
      <c r="K308" s="491">
        <v>435600</v>
      </c>
    </row>
    <row r="309" spans="1:11" ht="14.45" customHeight="1" x14ac:dyDescent="0.2">
      <c r="A309" s="485" t="s">
        <v>531</v>
      </c>
      <c r="B309" s="486" t="s">
        <v>532</v>
      </c>
      <c r="C309" s="487" t="s">
        <v>542</v>
      </c>
      <c r="D309" s="488" t="s">
        <v>543</v>
      </c>
      <c r="E309" s="487" t="s">
        <v>982</v>
      </c>
      <c r="F309" s="488" t="s">
        <v>983</v>
      </c>
      <c r="G309" s="487" t="s">
        <v>1495</v>
      </c>
      <c r="H309" s="487" t="s">
        <v>1496</v>
      </c>
      <c r="I309" s="490">
        <v>722.03997802734375</v>
      </c>
      <c r="J309" s="490">
        <v>80</v>
      </c>
      <c r="K309" s="491">
        <v>57763.470703125</v>
      </c>
    </row>
    <row r="310" spans="1:11" ht="14.45" customHeight="1" x14ac:dyDescent="0.2">
      <c r="A310" s="485" t="s">
        <v>531</v>
      </c>
      <c r="B310" s="486" t="s">
        <v>532</v>
      </c>
      <c r="C310" s="487" t="s">
        <v>542</v>
      </c>
      <c r="D310" s="488" t="s">
        <v>543</v>
      </c>
      <c r="E310" s="487" t="s">
        <v>982</v>
      </c>
      <c r="F310" s="488" t="s">
        <v>983</v>
      </c>
      <c r="G310" s="487" t="s">
        <v>1497</v>
      </c>
      <c r="H310" s="487" t="s">
        <v>1498</v>
      </c>
      <c r="I310" s="490">
        <v>30.124000167846681</v>
      </c>
      <c r="J310" s="490">
        <v>4000</v>
      </c>
      <c r="K310" s="491">
        <v>120056.19921875</v>
      </c>
    </row>
    <row r="311" spans="1:11" ht="14.45" customHeight="1" x14ac:dyDescent="0.2">
      <c r="A311" s="485" t="s">
        <v>531</v>
      </c>
      <c r="B311" s="486" t="s">
        <v>532</v>
      </c>
      <c r="C311" s="487" t="s">
        <v>542</v>
      </c>
      <c r="D311" s="488" t="s">
        <v>543</v>
      </c>
      <c r="E311" s="487" t="s">
        <v>982</v>
      </c>
      <c r="F311" s="488" t="s">
        <v>983</v>
      </c>
      <c r="G311" s="487" t="s">
        <v>1497</v>
      </c>
      <c r="H311" s="487" t="s">
        <v>1499</v>
      </c>
      <c r="I311" s="490">
        <v>29.662857873099192</v>
      </c>
      <c r="J311" s="490">
        <v>7000</v>
      </c>
      <c r="K311" s="491">
        <v>207648.10546875</v>
      </c>
    </row>
    <row r="312" spans="1:11" ht="14.45" customHeight="1" x14ac:dyDescent="0.2">
      <c r="A312" s="485" t="s">
        <v>531</v>
      </c>
      <c r="B312" s="486" t="s">
        <v>532</v>
      </c>
      <c r="C312" s="487" t="s">
        <v>542</v>
      </c>
      <c r="D312" s="488" t="s">
        <v>543</v>
      </c>
      <c r="E312" s="487" t="s">
        <v>982</v>
      </c>
      <c r="F312" s="488" t="s">
        <v>983</v>
      </c>
      <c r="G312" s="487" t="s">
        <v>1500</v>
      </c>
      <c r="H312" s="487" t="s">
        <v>1501</v>
      </c>
      <c r="I312" s="490">
        <v>272.25</v>
      </c>
      <c r="J312" s="490">
        <v>7080</v>
      </c>
      <c r="K312" s="491">
        <v>1927530</v>
      </c>
    </row>
    <row r="313" spans="1:11" ht="14.45" customHeight="1" x14ac:dyDescent="0.2">
      <c r="A313" s="485" t="s">
        <v>531</v>
      </c>
      <c r="B313" s="486" t="s">
        <v>532</v>
      </c>
      <c r="C313" s="487" t="s">
        <v>542</v>
      </c>
      <c r="D313" s="488" t="s">
        <v>543</v>
      </c>
      <c r="E313" s="487" t="s">
        <v>982</v>
      </c>
      <c r="F313" s="488" t="s">
        <v>983</v>
      </c>
      <c r="G313" s="487" t="s">
        <v>1502</v>
      </c>
      <c r="H313" s="487" t="s">
        <v>1503</v>
      </c>
      <c r="I313" s="490">
        <v>121</v>
      </c>
      <c r="J313" s="490">
        <v>936</v>
      </c>
      <c r="K313" s="491">
        <v>113256</v>
      </c>
    </row>
    <row r="314" spans="1:11" ht="14.45" customHeight="1" x14ac:dyDescent="0.2">
      <c r="A314" s="485" t="s">
        <v>531</v>
      </c>
      <c r="B314" s="486" t="s">
        <v>532</v>
      </c>
      <c r="C314" s="487" t="s">
        <v>542</v>
      </c>
      <c r="D314" s="488" t="s">
        <v>543</v>
      </c>
      <c r="E314" s="487" t="s">
        <v>982</v>
      </c>
      <c r="F314" s="488" t="s">
        <v>983</v>
      </c>
      <c r="G314" s="487" t="s">
        <v>1504</v>
      </c>
      <c r="H314" s="487" t="s">
        <v>1505</v>
      </c>
      <c r="I314" s="490">
        <v>226.27000427246094</v>
      </c>
      <c r="J314" s="490">
        <v>540</v>
      </c>
      <c r="K314" s="491">
        <v>122185.80078125</v>
      </c>
    </row>
    <row r="315" spans="1:11" ht="14.45" customHeight="1" x14ac:dyDescent="0.2">
      <c r="A315" s="485" t="s">
        <v>531</v>
      </c>
      <c r="B315" s="486" t="s">
        <v>532</v>
      </c>
      <c r="C315" s="487" t="s">
        <v>542</v>
      </c>
      <c r="D315" s="488" t="s">
        <v>543</v>
      </c>
      <c r="E315" s="487" t="s">
        <v>982</v>
      </c>
      <c r="F315" s="488" t="s">
        <v>983</v>
      </c>
      <c r="G315" s="487" t="s">
        <v>1506</v>
      </c>
      <c r="H315" s="487" t="s">
        <v>1507</v>
      </c>
      <c r="I315" s="490">
        <v>226.27000427246094</v>
      </c>
      <c r="J315" s="490">
        <v>930</v>
      </c>
      <c r="K315" s="491">
        <v>210431.10546875</v>
      </c>
    </row>
    <row r="316" spans="1:11" ht="14.45" customHeight="1" x14ac:dyDescent="0.2">
      <c r="A316" s="485" t="s">
        <v>531</v>
      </c>
      <c r="B316" s="486" t="s">
        <v>532</v>
      </c>
      <c r="C316" s="487" t="s">
        <v>542</v>
      </c>
      <c r="D316" s="488" t="s">
        <v>543</v>
      </c>
      <c r="E316" s="487" t="s">
        <v>982</v>
      </c>
      <c r="F316" s="488" t="s">
        <v>983</v>
      </c>
      <c r="G316" s="487" t="s">
        <v>1508</v>
      </c>
      <c r="H316" s="487" t="s">
        <v>1509</v>
      </c>
      <c r="I316" s="490">
        <v>145.19999694824219</v>
      </c>
      <c r="J316" s="490">
        <v>160</v>
      </c>
      <c r="K316" s="491">
        <v>23232</v>
      </c>
    </row>
    <row r="317" spans="1:11" ht="14.45" customHeight="1" x14ac:dyDescent="0.2">
      <c r="A317" s="485" t="s">
        <v>531</v>
      </c>
      <c r="B317" s="486" t="s">
        <v>532</v>
      </c>
      <c r="C317" s="487" t="s">
        <v>542</v>
      </c>
      <c r="D317" s="488" t="s">
        <v>543</v>
      </c>
      <c r="E317" s="487" t="s">
        <v>982</v>
      </c>
      <c r="F317" s="488" t="s">
        <v>983</v>
      </c>
      <c r="G317" s="487" t="s">
        <v>1510</v>
      </c>
      <c r="H317" s="487" t="s">
        <v>1511</v>
      </c>
      <c r="I317" s="490">
        <v>60.5</v>
      </c>
      <c r="J317" s="490">
        <v>8910</v>
      </c>
      <c r="K317" s="491">
        <v>539055</v>
      </c>
    </row>
    <row r="318" spans="1:11" ht="14.45" customHeight="1" x14ac:dyDescent="0.2">
      <c r="A318" s="485" t="s">
        <v>531</v>
      </c>
      <c r="B318" s="486" t="s">
        <v>532</v>
      </c>
      <c r="C318" s="487" t="s">
        <v>542</v>
      </c>
      <c r="D318" s="488" t="s">
        <v>543</v>
      </c>
      <c r="E318" s="487" t="s">
        <v>982</v>
      </c>
      <c r="F318" s="488" t="s">
        <v>983</v>
      </c>
      <c r="G318" s="487" t="s">
        <v>1510</v>
      </c>
      <c r="H318" s="487" t="s">
        <v>1512</v>
      </c>
      <c r="I318" s="490">
        <v>60.5</v>
      </c>
      <c r="J318" s="490">
        <v>1290</v>
      </c>
      <c r="K318" s="491">
        <v>78045</v>
      </c>
    </row>
    <row r="319" spans="1:11" ht="14.45" customHeight="1" x14ac:dyDescent="0.2">
      <c r="A319" s="485" t="s">
        <v>531</v>
      </c>
      <c r="B319" s="486" t="s">
        <v>532</v>
      </c>
      <c r="C319" s="487" t="s">
        <v>542</v>
      </c>
      <c r="D319" s="488" t="s">
        <v>543</v>
      </c>
      <c r="E319" s="487" t="s">
        <v>982</v>
      </c>
      <c r="F319" s="488" t="s">
        <v>983</v>
      </c>
      <c r="G319" s="487" t="s">
        <v>1513</v>
      </c>
      <c r="H319" s="487" t="s">
        <v>1514</v>
      </c>
      <c r="I319" s="490">
        <v>68.970001220703125</v>
      </c>
      <c r="J319" s="490">
        <v>600</v>
      </c>
      <c r="K319" s="491">
        <v>41382</v>
      </c>
    </row>
    <row r="320" spans="1:11" ht="14.45" customHeight="1" x14ac:dyDescent="0.2">
      <c r="A320" s="485" t="s">
        <v>531</v>
      </c>
      <c r="B320" s="486" t="s">
        <v>532</v>
      </c>
      <c r="C320" s="487" t="s">
        <v>542</v>
      </c>
      <c r="D320" s="488" t="s">
        <v>543</v>
      </c>
      <c r="E320" s="487" t="s">
        <v>982</v>
      </c>
      <c r="F320" s="488" t="s">
        <v>983</v>
      </c>
      <c r="G320" s="487" t="s">
        <v>1515</v>
      </c>
      <c r="H320" s="487" t="s">
        <v>1516</v>
      </c>
      <c r="I320" s="490">
        <v>20.899999618530273</v>
      </c>
      <c r="J320" s="490">
        <v>10300</v>
      </c>
      <c r="K320" s="491">
        <v>215270</v>
      </c>
    </row>
    <row r="321" spans="1:11" ht="14.45" customHeight="1" x14ac:dyDescent="0.2">
      <c r="A321" s="485" t="s">
        <v>531</v>
      </c>
      <c r="B321" s="486" t="s">
        <v>532</v>
      </c>
      <c r="C321" s="487" t="s">
        <v>542</v>
      </c>
      <c r="D321" s="488" t="s">
        <v>543</v>
      </c>
      <c r="E321" s="487" t="s">
        <v>982</v>
      </c>
      <c r="F321" s="488" t="s">
        <v>983</v>
      </c>
      <c r="G321" s="487" t="s">
        <v>1517</v>
      </c>
      <c r="H321" s="487" t="s">
        <v>1518</v>
      </c>
      <c r="I321" s="490">
        <v>217.80000305175781</v>
      </c>
      <c r="J321" s="490">
        <v>20</v>
      </c>
      <c r="K321" s="491">
        <v>4356</v>
      </c>
    </row>
    <row r="322" spans="1:11" ht="14.45" customHeight="1" x14ac:dyDescent="0.2">
      <c r="A322" s="485" t="s">
        <v>531</v>
      </c>
      <c r="B322" s="486" t="s">
        <v>532</v>
      </c>
      <c r="C322" s="487" t="s">
        <v>542</v>
      </c>
      <c r="D322" s="488" t="s">
        <v>543</v>
      </c>
      <c r="E322" s="487" t="s">
        <v>982</v>
      </c>
      <c r="F322" s="488" t="s">
        <v>983</v>
      </c>
      <c r="G322" s="487" t="s">
        <v>1517</v>
      </c>
      <c r="H322" s="487" t="s">
        <v>1519</v>
      </c>
      <c r="I322" s="490">
        <v>217.80000305175781</v>
      </c>
      <c r="J322" s="490">
        <v>80</v>
      </c>
      <c r="K322" s="491">
        <v>17424</v>
      </c>
    </row>
    <row r="323" spans="1:11" ht="14.45" customHeight="1" x14ac:dyDescent="0.2">
      <c r="A323" s="485" t="s">
        <v>531</v>
      </c>
      <c r="B323" s="486" t="s">
        <v>532</v>
      </c>
      <c r="C323" s="487" t="s">
        <v>542</v>
      </c>
      <c r="D323" s="488" t="s">
        <v>543</v>
      </c>
      <c r="E323" s="487" t="s">
        <v>982</v>
      </c>
      <c r="F323" s="488" t="s">
        <v>983</v>
      </c>
      <c r="G323" s="487" t="s">
        <v>1520</v>
      </c>
      <c r="H323" s="487" t="s">
        <v>1521</v>
      </c>
      <c r="I323" s="490">
        <v>10.159999847412109</v>
      </c>
      <c r="J323" s="490">
        <v>60</v>
      </c>
      <c r="K323" s="491">
        <v>609.5999755859375</v>
      </c>
    </row>
    <row r="324" spans="1:11" ht="14.45" customHeight="1" x14ac:dyDescent="0.2">
      <c r="A324" s="485" t="s">
        <v>531</v>
      </c>
      <c r="B324" s="486" t="s">
        <v>532</v>
      </c>
      <c r="C324" s="487" t="s">
        <v>542</v>
      </c>
      <c r="D324" s="488" t="s">
        <v>543</v>
      </c>
      <c r="E324" s="487" t="s">
        <v>982</v>
      </c>
      <c r="F324" s="488" t="s">
        <v>983</v>
      </c>
      <c r="G324" s="487" t="s">
        <v>1522</v>
      </c>
      <c r="H324" s="487" t="s">
        <v>1523</v>
      </c>
      <c r="I324" s="490">
        <v>3388</v>
      </c>
      <c r="J324" s="490">
        <v>48</v>
      </c>
      <c r="K324" s="491">
        <v>162624</v>
      </c>
    </row>
    <row r="325" spans="1:11" ht="14.45" customHeight="1" x14ac:dyDescent="0.2">
      <c r="A325" s="485" t="s">
        <v>531</v>
      </c>
      <c r="B325" s="486" t="s">
        <v>532</v>
      </c>
      <c r="C325" s="487" t="s">
        <v>542</v>
      </c>
      <c r="D325" s="488" t="s">
        <v>543</v>
      </c>
      <c r="E325" s="487" t="s">
        <v>982</v>
      </c>
      <c r="F325" s="488" t="s">
        <v>983</v>
      </c>
      <c r="G325" s="487" t="s">
        <v>1524</v>
      </c>
      <c r="H325" s="487" t="s">
        <v>1525</v>
      </c>
      <c r="I325" s="490">
        <v>1754.5</v>
      </c>
      <c r="J325" s="490">
        <v>96</v>
      </c>
      <c r="K325" s="491">
        <v>168432</v>
      </c>
    </row>
    <row r="326" spans="1:11" ht="14.45" customHeight="1" x14ac:dyDescent="0.2">
      <c r="A326" s="485" t="s">
        <v>531</v>
      </c>
      <c r="B326" s="486" t="s">
        <v>532</v>
      </c>
      <c r="C326" s="487" t="s">
        <v>542</v>
      </c>
      <c r="D326" s="488" t="s">
        <v>543</v>
      </c>
      <c r="E326" s="487" t="s">
        <v>982</v>
      </c>
      <c r="F326" s="488" t="s">
        <v>983</v>
      </c>
      <c r="G326" s="487" t="s">
        <v>1526</v>
      </c>
      <c r="H326" s="487" t="s">
        <v>1527</v>
      </c>
      <c r="I326" s="490">
        <v>4235</v>
      </c>
      <c r="J326" s="490">
        <v>136</v>
      </c>
      <c r="K326" s="491">
        <v>575960</v>
      </c>
    </row>
    <row r="327" spans="1:11" ht="14.45" customHeight="1" x14ac:dyDescent="0.2">
      <c r="A327" s="485" t="s">
        <v>531</v>
      </c>
      <c r="B327" s="486" t="s">
        <v>532</v>
      </c>
      <c r="C327" s="487" t="s">
        <v>542</v>
      </c>
      <c r="D327" s="488" t="s">
        <v>543</v>
      </c>
      <c r="E327" s="487" t="s">
        <v>982</v>
      </c>
      <c r="F327" s="488" t="s">
        <v>983</v>
      </c>
      <c r="G327" s="487" t="s">
        <v>1528</v>
      </c>
      <c r="H327" s="487" t="s">
        <v>1529</v>
      </c>
      <c r="I327" s="490">
        <v>102.84999847412109</v>
      </c>
      <c r="J327" s="490">
        <v>6300</v>
      </c>
      <c r="K327" s="491">
        <v>647955</v>
      </c>
    </row>
    <row r="328" spans="1:11" ht="14.45" customHeight="1" x14ac:dyDescent="0.2">
      <c r="A328" s="485" t="s">
        <v>531</v>
      </c>
      <c r="B328" s="486" t="s">
        <v>532</v>
      </c>
      <c r="C328" s="487" t="s">
        <v>542</v>
      </c>
      <c r="D328" s="488" t="s">
        <v>543</v>
      </c>
      <c r="E328" s="487" t="s">
        <v>982</v>
      </c>
      <c r="F328" s="488" t="s">
        <v>983</v>
      </c>
      <c r="G328" s="487" t="s">
        <v>1530</v>
      </c>
      <c r="H328" s="487" t="s">
        <v>1531</v>
      </c>
      <c r="I328" s="490">
        <v>102.84999847412109</v>
      </c>
      <c r="J328" s="490">
        <v>2200</v>
      </c>
      <c r="K328" s="491">
        <v>226270</v>
      </c>
    </row>
    <row r="329" spans="1:11" ht="14.45" customHeight="1" x14ac:dyDescent="0.2">
      <c r="A329" s="485" t="s">
        <v>531</v>
      </c>
      <c r="B329" s="486" t="s">
        <v>532</v>
      </c>
      <c r="C329" s="487" t="s">
        <v>542</v>
      </c>
      <c r="D329" s="488" t="s">
        <v>543</v>
      </c>
      <c r="E329" s="487" t="s">
        <v>982</v>
      </c>
      <c r="F329" s="488" t="s">
        <v>983</v>
      </c>
      <c r="G329" s="487" t="s">
        <v>1528</v>
      </c>
      <c r="H329" s="487" t="s">
        <v>1532</v>
      </c>
      <c r="I329" s="490">
        <v>102.84999847412109</v>
      </c>
      <c r="J329" s="490">
        <v>900</v>
      </c>
      <c r="K329" s="491">
        <v>92565</v>
      </c>
    </row>
    <row r="330" spans="1:11" ht="14.45" customHeight="1" x14ac:dyDescent="0.2">
      <c r="A330" s="485" t="s">
        <v>531</v>
      </c>
      <c r="B330" s="486" t="s">
        <v>532</v>
      </c>
      <c r="C330" s="487" t="s">
        <v>542</v>
      </c>
      <c r="D330" s="488" t="s">
        <v>543</v>
      </c>
      <c r="E330" s="487" t="s">
        <v>982</v>
      </c>
      <c r="F330" s="488" t="s">
        <v>983</v>
      </c>
      <c r="G330" s="487" t="s">
        <v>1530</v>
      </c>
      <c r="H330" s="487" t="s">
        <v>1533</v>
      </c>
      <c r="I330" s="490">
        <v>102.84999847412109</v>
      </c>
      <c r="J330" s="490">
        <v>600</v>
      </c>
      <c r="K330" s="491">
        <v>61710</v>
      </c>
    </row>
    <row r="331" spans="1:11" ht="14.45" customHeight="1" x14ac:dyDescent="0.2">
      <c r="A331" s="485" t="s">
        <v>531</v>
      </c>
      <c r="B331" s="486" t="s">
        <v>532</v>
      </c>
      <c r="C331" s="487" t="s">
        <v>542</v>
      </c>
      <c r="D331" s="488" t="s">
        <v>543</v>
      </c>
      <c r="E331" s="487" t="s">
        <v>982</v>
      </c>
      <c r="F331" s="488" t="s">
        <v>983</v>
      </c>
      <c r="G331" s="487" t="s">
        <v>1528</v>
      </c>
      <c r="H331" s="487" t="s">
        <v>1534</v>
      </c>
      <c r="I331" s="490">
        <v>272.25</v>
      </c>
      <c r="J331" s="490">
        <v>2190</v>
      </c>
      <c r="K331" s="491">
        <v>596227.5</v>
      </c>
    </row>
    <row r="332" spans="1:11" ht="14.45" customHeight="1" x14ac:dyDescent="0.2">
      <c r="A332" s="485" t="s">
        <v>531</v>
      </c>
      <c r="B332" s="486" t="s">
        <v>532</v>
      </c>
      <c r="C332" s="487" t="s">
        <v>542</v>
      </c>
      <c r="D332" s="488" t="s">
        <v>543</v>
      </c>
      <c r="E332" s="487" t="s">
        <v>982</v>
      </c>
      <c r="F332" s="488" t="s">
        <v>983</v>
      </c>
      <c r="G332" s="487" t="s">
        <v>1535</v>
      </c>
      <c r="H332" s="487" t="s">
        <v>1536</v>
      </c>
      <c r="I332" s="490">
        <v>1681.9000244140625</v>
      </c>
      <c r="J332" s="490">
        <v>64</v>
      </c>
      <c r="K332" s="491">
        <v>107641.6015625</v>
      </c>
    </row>
    <row r="333" spans="1:11" ht="14.45" customHeight="1" x14ac:dyDescent="0.2">
      <c r="A333" s="485" t="s">
        <v>531</v>
      </c>
      <c r="B333" s="486" t="s">
        <v>532</v>
      </c>
      <c r="C333" s="487" t="s">
        <v>542</v>
      </c>
      <c r="D333" s="488" t="s">
        <v>543</v>
      </c>
      <c r="E333" s="487" t="s">
        <v>982</v>
      </c>
      <c r="F333" s="488" t="s">
        <v>983</v>
      </c>
      <c r="G333" s="487" t="s">
        <v>1537</v>
      </c>
      <c r="H333" s="487" t="s">
        <v>1538</v>
      </c>
      <c r="I333" s="490">
        <v>555.3900146484375</v>
      </c>
      <c r="J333" s="490">
        <v>270</v>
      </c>
      <c r="K333" s="491">
        <v>149955.296875</v>
      </c>
    </row>
    <row r="334" spans="1:11" ht="14.45" customHeight="1" x14ac:dyDescent="0.2">
      <c r="A334" s="485" t="s">
        <v>531</v>
      </c>
      <c r="B334" s="486" t="s">
        <v>532</v>
      </c>
      <c r="C334" s="487" t="s">
        <v>542</v>
      </c>
      <c r="D334" s="488" t="s">
        <v>543</v>
      </c>
      <c r="E334" s="487" t="s">
        <v>982</v>
      </c>
      <c r="F334" s="488" t="s">
        <v>983</v>
      </c>
      <c r="G334" s="487" t="s">
        <v>1539</v>
      </c>
      <c r="H334" s="487" t="s">
        <v>1540</v>
      </c>
      <c r="I334" s="490">
        <v>5517.6</v>
      </c>
      <c r="J334" s="490">
        <v>444</v>
      </c>
      <c r="K334" s="491">
        <v>2450976</v>
      </c>
    </row>
    <row r="335" spans="1:11" ht="14.45" customHeight="1" x14ac:dyDescent="0.2">
      <c r="A335" s="485" t="s">
        <v>531</v>
      </c>
      <c r="B335" s="486" t="s">
        <v>532</v>
      </c>
      <c r="C335" s="487" t="s">
        <v>542</v>
      </c>
      <c r="D335" s="488" t="s">
        <v>543</v>
      </c>
      <c r="E335" s="487" t="s">
        <v>982</v>
      </c>
      <c r="F335" s="488" t="s">
        <v>983</v>
      </c>
      <c r="G335" s="487" t="s">
        <v>1541</v>
      </c>
      <c r="H335" s="487" t="s">
        <v>1542</v>
      </c>
      <c r="I335" s="490">
        <v>984.75383112980774</v>
      </c>
      <c r="J335" s="490">
        <v>402</v>
      </c>
      <c r="K335" s="491">
        <v>401187.603515625</v>
      </c>
    </row>
    <row r="336" spans="1:11" ht="14.45" customHeight="1" x14ac:dyDescent="0.2">
      <c r="A336" s="485" t="s">
        <v>531</v>
      </c>
      <c r="B336" s="486" t="s">
        <v>532</v>
      </c>
      <c r="C336" s="487" t="s">
        <v>542</v>
      </c>
      <c r="D336" s="488" t="s">
        <v>543</v>
      </c>
      <c r="E336" s="487" t="s">
        <v>982</v>
      </c>
      <c r="F336" s="488" t="s">
        <v>983</v>
      </c>
      <c r="G336" s="487" t="s">
        <v>1543</v>
      </c>
      <c r="H336" s="487" t="s">
        <v>1544</v>
      </c>
      <c r="I336" s="490">
        <v>6050</v>
      </c>
      <c r="J336" s="490">
        <v>6</v>
      </c>
      <c r="K336" s="491">
        <v>36300</v>
      </c>
    </row>
    <row r="337" spans="1:11" ht="14.45" customHeight="1" x14ac:dyDescent="0.2">
      <c r="A337" s="485" t="s">
        <v>531</v>
      </c>
      <c r="B337" s="486" t="s">
        <v>532</v>
      </c>
      <c r="C337" s="487" t="s">
        <v>542</v>
      </c>
      <c r="D337" s="488" t="s">
        <v>543</v>
      </c>
      <c r="E337" s="487" t="s">
        <v>982</v>
      </c>
      <c r="F337" s="488" t="s">
        <v>983</v>
      </c>
      <c r="G337" s="487" t="s">
        <v>1545</v>
      </c>
      <c r="H337" s="487" t="s">
        <v>1546</v>
      </c>
      <c r="I337" s="490">
        <v>5445</v>
      </c>
      <c r="J337" s="490">
        <v>6</v>
      </c>
      <c r="K337" s="491">
        <v>32670</v>
      </c>
    </row>
    <row r="338" spans="1:11" ht="14.45" customHeight="1" x14ac:dyDescent="0.2">
      <c r="A338" s="485" t="s">
        <v>531</v>
      </c>
      <c r="B338" s="486" t="s">
        <v>532</v>
      </c>
      <c r="C338" s="487" t="s">
        <v>542</v>
      </c>
      <c r="D338" s="488" t="s">
        <v>543</v>
      </c>
      <c r="E338" s="487" t="s">
        <v>982</v>
      </c>
      <c r="F338" s="488" t="s">
        <v>983</v>
      </c>
      <c r="G338" s="487" t="s">
        <v>1547</v>
      </c>
      <c r="H338" s="487" t="s">
        <v>1548</v>
      </c>
      <c r="I338" s="490">
        <v>689.70001220703125</v>
      </c>
      <c r="J338" s="490">
        <v>480</v>
      </c>
      <c r="K338" s="491">
        <v>331056</v>
      </c>
    </row>
    <row r="339" spans="1:11" ht="14.45" customHeight="1" x14ac:dyDescent="0.2">
      <c r="A339" s="485" t="s">
        <v>531</v>
      </c>
      <c r="B339" s="486" t="s">
        <v>532</v>
      </c>
      <c r="C339" s="487" t="s">
        <v>542</v>
      </c>
      <c r="D339" s="488" t="s">
        <v>543</v>
      </c>
      <c r="E339" s="487" t="s">
        <v>982</v>
      </c>
      <c r="F339" s="488" t="s">
        <v>983</v>
      </c>
      <c r="G339" s="487" t="s">
        <v>1549</v>
      </c>
      <c r="H339" s="487" t="s">
        <v>1550</v>
      </c>
      <c r="I339" s="490">
        <v>150.03999328613281</v>
      </c>
      <c r="J339" s="490">
        <v>5720</v>
      </c>
      <c r="K339" s="491">
        <v>858228.80004882813</v>
      </c>
    </row>
    <row r="340" spans="1:11" ht="14.45" customHeight="1" x14ac:dyDescent="0.2">
      <c r="A340" s="485" t="s">
        <v>531</v>
      </c>
      <c r="B340" s="486" t="s">
        <v>532</v>
      </c>
      <c r="C340" s="487" t="s">
        <v>542</v>
      </c>
      <c r="D340" s="488" t="s">
        <v>543</v>
      </c>
      <c r="E340" s="487" t="s">
        <v>982</v>
      </c>
      <c r="F340" s="488" t="s">
        <v>983</v>
      </c>
      <c r="G340" s="487" t="s">
        <v>1551</v>
      </c>
      <c r="H340" s="487" t="s">
        <v>1552</v>
      </c>
      <c r="I340" s="490">
        <v>290.39999389648438</v>
      </c>
      <c r="J340" s="490">
        <v>156</v>
      </c>
      <c r="K340" s="491">
        <v>45302.400634765625</v>
      </c>
    </row>
    <row r="341" spans="1:11" ht="14.45" customHeight="1" x14ac:dyDescent="0.2">
      <c r="A341" s="485" t="s">
        <v>531</v>
      </c>
      <c r="B341" s="486" t="s">
        <v>532</v>
      </c>
      <c r="C341" s="487" t="s">
        <v>542</v>
      </c>
      <c r="D341" s="488" t="s">
        <v>543</v>
      </c>
      <c r="E341" s="487" t="s">
        <v>982</v>
      </c>
      <c r="F341" s="488" t="s">
        <v>983</v>
      </c>
      <c r="G341" s="487" t="s">
        <v>1553</v>
      </c>
      <c r="H341" s="487" t="s">
        <v>1554</v>
      </c>
      <c r="I341" s="490">
        <v>56.869998931884766</v>
      </c>
      <c r="J341" s="490">
        <v>1000</v>
      </c>
      <c r="K341" s="491">
        <v>56870</v>
      </c>
    </row>
    <row r="342" spans="1:11" ht="14.45" customHeight="1" x14ac:dyDescent="0.2">
      <c r="A342" s="485" t="s">
        <v>531</v>
      </c>
      <c r="B342" s="486" t="s">
        <v>532</v>
      </c>
      <c r="C342" s="487" t="s">
        <v>542</v>
      </c>
      <c r="D342" s="488" t="s">
        <v>543</v>
      </c>
      <c r="E342" s="487" t="s">
        <v>982</v>
      </c>
      <c r="F342" s="488" t="s">
        <v>983</v>
      </c>
      <c r="G342" s="487" t="s">
        <v>1555</v>
      </c>
      <c r="H342" s="487" t="s">
        <v>1556</v>
      </c>
      <c r="I342" s="490">
        <v>363</v>
      </c>
      <c r="J342" s="490">
        <v>90</v>
      </c>
      <c r="K342" s="491">
        <v>32670</v>
      </c>
    </row>
    <row r="343" spans="1:11" ht="14.45" customHeight="1" x14ac:dyDescent="0.2">
      <c r="A343" s="485" t="s">
        <v>531</v>
      </c>
      <c r="B343" s="486" t="s">
        <v>532</v>
      </c>
      <c r="C343" s="487" t="s">
        <v>542</v>
      </c>
      <c r="D343" s="488" t="s">
        <v>543</v>
      </c>
      <c r="E343" s="487" t="s">
        <v>982</v>
      </c>
      <c r="F343" s="488" t="s">
        <v>983</v>
      </c>
      <c r="G343" s="487" t="s">
        <v>1557</v>
      </c>
      <c r="H343" s="487" t="s">
        <v>1558</v>
      </c>
      <c r="I343" s="490">
        <v>598.95001220703125</v>
      </c>
      <c r="J343" s="490">
        <v>11580</v>
      </c>
      <c r="K343" s="491">
        <v>6935841</v>
      </c>
    </row>
    <row r="344" spans="1:11" ht="14.45" customHeight="1" x14ac:dyDescent="0.2">
      <c r="A344" s="485" t="s">
        <v>531</v>
      </c>
      <c r="B344" s="486" t="s">
        <v>532</v>
      </c>
      <c r="C344" s="487" t="s">
        <v>542</v>
      </c>
      <c r="D344" s="488" t="s">
        <v>543</v>
      </c>
      <c r="E344" s="487" t="s">
        <v>982</v>
      </c>
      <c r="F344" s="488" t="s">
        <v>983</v>
      </c>
      <c r="G344" s="487" t="s">
        <v>1559</v>
      </c>
      <c r="H344" s="487" t="s">
        <v>1560</v>
      </c>
      <c r="I344" s="490">
        <v>139.14999389648438</v>
      </c>
      <c r="J344" s="490">
        <v>9504</v>
      </c>
      <c r="K344" s="491">
        <v>1322481.6015625</v>
      </c>
    </row>
    <row r="345" spans="1:11" ht="14.45" customHeight="1" x14ac:dyDescent="0.2">
      <c r="A345" s="485" t="s">
        <v>531</v>
      </c>
      <c r="B345" s="486" t="s">
        <v>532</v>
      </c>
      <c r="C345" s="487" t="s">
        <v>542</v>
      </c>
      <c r="D345" s="488" t="s">
        <v>543</v>
      </c>
      <c r="E345" s="487" t="s">
        <v>982</v>
      </c>
      <c r="F345" s="488" t="s">
        <v>983</v>
      </c>
      <c r="G345" s="487" t="s">
        <v>1561</v>
      </c>
      <c r="H345" s="487" t="s">
        <v>1562</v>
      </c>
      <c r="I345" s="490">
        <v>133.10000610351563</v>
      </c>
      <c r="J345" s="490">
        <v>576</v>
      </c>
      <c r="K345" s="491">
        <v>76665.6015625</v>
      </c>
    </row>
    <row r="346" spans="1:11" ht="14.45" customHeight="1" x14ac:dyDescent="0.2">
      <c r="A346" s="485" t="s">
        <v>531</v>
      </c>
      <c r="B346" s="486" t="s">
        <v>532</v>
      </c>
      <c r="C346" s="487" t="s">
        <v>542</v>
      </c>
      <c r="D346" s="488" t="s">
        <v>543</v>
      </c>
      <c r="E346" s="487" t="s">
        <v>982</v>
      </c>
      <c r="F346" s="488" t="s">
        <v>983</v>
      </c>
      <c r="G346" s="487" t="s">
        <v>1563</v>
      </c>
      <c r="H346" s="487" t="s">
        <v>1564</v>
      </c>
      <c r="I346" s="490">
        <v>248.05000305175781</v>
      </c>
      <c r="J346" s="490">
        <v>600</v>
      </c>
      <c r="K346" s="491">
        <v>148830</v>
      </c>
    </row>
    <row r="347" spans="1:11" ht="14.45" customHeight="1" x14ac:dyDescent="0.2">
      <c r="A347" s="485" t="s">
        <v>531</v>
      </c>
      <c r="B347" s="486" t="s">
        <v>532</v>
      </c>
      <c r="C347" s="487" t="s">
        <v>542</v>
      </c>
      <c r="D347" s="488" t="s">
        <v>543</v>
      </c>
      <c r="E347" s="487" t="s">
        <v>1565</v>
      </c>
      <c r="F347" s="488" t="s">
        <v>1566</v>
      </c>
      <c r="G347" s="487" t="s">
        <v>1567</v>
      </c>
      <c r="H347" s="487" t="s">
        <v>1568</v>
      </c>
      <c r="I347" s="490">
        <v>0.30000001192092896</v>
      </c>
      <c r="J347" s="490">
        <v>100</v>
      </c>
      <c r="K347" s="491">
        <v>30</v>
      </c>
    </row>
    <row r="348" spans="1:11" ht="14.45" customHeight="1" x14ac:dyDescent="0.2">
      <c r="A348" s="485" t="s">
        <v>531</v>
      </c>
      <c r="B348" s="486" t="s">
        <v>532</v>
      </c>
      <c r="C348" s="487" t="s">
        <v>542</v>
      </c>
      <c r="D348" s="488" t="s">
        <v>543</v>
      </c>
      <c r="E348" s="487" t="s">
        <v>1565</v>
      </c>
      <c r="F348" s="488" t="s">
        <v>1566</v>
      </c>
      <c r="G348" s="487" t="s">
        <v>1569</v>
      </c>
      <c r="H348" s="487" t="s">
        <v>1570</v>
      </c>
      <c r="I348" s="490">
        <v>0.54000002145767212</v>
      </c>
      <c r="J348" s="490">
        <v>1000</v>
      </c>
      <c r="K348" s="491">
        <v>540</v>
      </c>
    </row>
    <row r="349" spans="1:11" ht="14.45" customHeight="1" x14ac:dyDescent="0.2">
      <c r="A349" s="485" t="s">
        <v>531</v>
      </c>
      <c r="B349" s="486" t="s">
        <v>532</v>
      </c>
      <c r="C349" s="487" t="s">
        <v>542</v>
      </c>
      <c r="D349" s="488" t="s">
        <v>543</v>
      </c>
      <c r="E349" s="487" t="s">
        <v>1565</v>
      </c>
      <c r="F349" s="488" t="s">
        <v>1566</v>
      </c>
      <c r="G349" s="487" t="s">
        <v>1571</v>
      </c>
      <c r="H349" s="487" t="s">
        <v>1572</v>
      </c>
      <c r="I349" s="490">
        <v>1.8019999504089355</v>
      </c>
      <c r="J349" s="490">
        <v>27200</v>
      </c>
      <c r="K349" s="491">
        <v>49020</v>
      </c>
    </row>
    <row r="350" spans="1:11" ht="14.45" customHeight="1" x14ac:dyDescent="0.2">
      <c r="A350" s="485" t="s">
        <v>531</v>
      </c>
      <c r="B350" s="486" t="s">
        <v>532</v>
      </c>
      <c r="C350" s="487" t="s">
        <v>542</v>
      </c>
      <c r="D350" s="488" t="s">
        <v>543</v>
      </c>
      <c r="E350" s="487" t="s">
        <v>1352</v>
      </c>
      <c r="F350" s="488" t="s">
        <v>1353</v>
      </c>
      <c r="G350" s="487" t="s">
        <v>1354</v>
      </c>
      <c r="H350" s="487" t="s">
        <v>1355</v>
      </c>
      <c r="I350" s="490">
        <v>0.77000000079472863</v>
      </c>
      <c r="J350" s="490">
        <v>3200</v>
      </c>
      <c r="K350" s="491">
        <v>2492</v>
      </c>
    </row>
    <row r="351" spans="1:11" ht="14.45" customHeight="1" x14ac:dyDescent="0.2">
      <c r="A351" s="485" t="s">
        <v>531</v>
      </c>
      <c r="B351" s="486" t="s">
        <v>532</v>
      </c>
      <c r="C351" s="487" t="s">
        <v>542</v>
      </c>
      <c r="D351" s="488" t="s">
        <v>543</v>
      </c>
      <c r="E351" s="487" t="s">
        <v>1352</v>
      </c>
      <c r="F351" s="488" t="s">
        <v>1353</v>
      </c>
      <c r="G351" s="487" t="s">
        <v>1356</v>
      </c>
      <c r="H351" s="487" t="s">
        <v>1357</v>
      </c>
      <c r="I351" s="490">
        <v>0.7200000062584877</v>
      </c>
      <c r="J351" s="490">
        <v>81000</v>
      </c>
      <c r="K351" s="491">
        <v>58240</v>
      </c>
    </row>
    <row r="352" spans="1:11" ht="14.45" customHeight="1" x14ac:dyDescent="0.2">
      <c r="A352" s="485" t="s">
        <v>531</v>
      </c>
      <c r="B352" s="486" t="s">
        <v>532</v>
      </c>
      <c r="C352" s="487" t="s">
        <v>542</v>
      </c>
      <c r="D352" s="488" t="s">
        <v>543</v>
      </c>
      <c r="E352" s="487" t="s">
        <v>1352</v>
      </c>
      <c r="F352" s="488" t="s">
        <v>1353</v>
      </c>
      <c r="G352" s="487" t="s">
        <v>1358</v>
      </c>
      <c r="H352" s="487" t="s">
        <v>1359</v>
      </c>
      <c r="I352" s="490">
        <v>0.85000002384185791</v>
      </c>
      <c r="J352" s="490">
        <v>1000</v>
      </c>
      <c r="K352" s="491">
        <v>850</v>
      </c>
    </row>
    <row r="353" spans="1:11" ht="14.45" customHeight="1" x14ac:dyDescent="0.2">
      <c r="A353" s="485" t="s">
        <v>531</v>
      </c>
      <c r="B353" s="486" t="s">
        <v>532</v>
      </c>
      <c r="C353" s="487" t="s">
        <v>542</v>
      </c>
      <c r="D353" s="488" t="s">
        <v>543</v>
      </c>
      <c r="E353" s="487" t="s">
        <v>1352</v>
      </c>
      <c r="F353" s="488" t="s">
        <v>1353</v>
      </c>
      <c r="G353" s="487" t="s">
        <v>1354</v>
      </c>
      <c r="H353" s="487" t="s">
        <v>1362</v>
      </c>
      <c r="I353" s="490">
        <v>1.1000000238418579</v>
      </c>
      <c r="J353" s="490">
        <v>800</v>
      </c>
      <c r="K353" s="491">
        <v>880</v>
      </c>
    </row>
    <row r="354" spans="1:11" ht="14.45" customHeight="1" x14ac:dyDescent="0.2">
      <c r="A354" s="485" t="s">
        <v>531</v>
      </c>
      <c r="B354" s="486" t="s">
        <v>532</v>
      </c>
      <c r="C354" s="487" t="s">
        <v>542</v>
      </c>
      <c r="D354" s="488" t="s">
        <v>543</v>
      </c>
      <c r="E354" s="487" t="s">
        <v>1352</v>
      </c>
      <c r="F354" s="488" t="s">
        <v>1353</v>
      </c>
      <c r="G354" s="487" t="s">
        <v>1356</v>
      </c>
      <c r="H354" s="487" t="s">
        <v>1363</v>
      </c>
      <c r="I354" s="490">
        <v>1.1333333253860474</v>
      </c>
      <c r="J354" s="490">
        <v>27000</v>
      </c>
      <c r="K354" s="491">
        <v>32320</v>
      </c>
    </row>
    <row r="355" spans="1:11" ht="14.45" customHeight="1" thickBot="1" x14ac:dyDescent="0.25">
      <c r="A355" s="492" t="s">
        <v>531</v>
      </c>
      <c r="B355" s="493" t="s">
        <v>532</v>
      </c>
      <c r="C355" s="494" t="s">
        <v>542</v>
      </c>
      <c r="D355" s="495" t="s">
        <v>543</v>
      </c>
      <c r="E355" s="494" t="s">
        <v>1352</v>
      </c>
      <c r="F355" s="495" t="s">
        <v>1353</v>
      </c>
      <c r="G355" s="494" t="s">
        <v>1358</v>
      </c>
      <c r="H355" s="494" t="s">
        <v>1364</v>
      </c>
      <c r="I355" s="497">
        <v>1.0266666809717815</v>
      </c>
      <c r="J355" s="497">
        <v>2400</v>
      </c>
      <c r="K355" s="498">
        <v>2570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0B2F185-3496-4745-A285-F34486C5D3A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72.209090909090904</v>
      </c>
      <c r="D6" s="308"/>
      <c r="E6" s="308"/>
      <c r="F6" s="307"/>
      <c r="G6" s="309">
        <f ca="1">SUM(Tabulka[05 h_vram])/2</f>
        <v>111982.15000000001</v>
      </c>
      <c r="H6" s="308">
        <f ca="1">SUM(Tabulka[06 h_naduv])/2</f>
        <v>5025</v>
      </c>
      <c r="I6" s="308">
        <f ca="1">SUM(Tabulka[07 h_nadzk])/2</f>
        <v>197</v>
      </c>
      <c r="J6" s="307">
        <f ca="1">SUM(Tabulka[08 h_oon])/2</f>
        <v>944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1488319</v>
      </c>
      <c r="N6" s="308">
        <f ca="1">SUM(Tabulka[12 m_oc])/2</f>
        <v>1488319</v>
      </c>
      <c r="O6" s="307">
        <f ca="1">SUM(Tabulka[13 m_sk])/2</f>
        <v>35786479</v>
      </c>
      <c r="P6" s="306">
        <f ca="1">SUM(Tabulka[14_vzsk])/2</f>
        <v>14552</v>
      </c>
      <c r="Q6" s="306">
        <f ca="1">SUM(Tabulka[15_vzpl])/2</f>
        <v>37606.0895820675</v>
      </c>
      <c r="R6" s="305">
        <f ca="1">IF(Q6=0,0,P6/Q6)</f>
        <v>0.38695860595245551</v>
      </c>
      <c r="S6" s="304">
        <f ca="1">Q6-P6</f>
        <v>23054.0895820675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5.918181818181818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9198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389292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389292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5853752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19034.946236559139</v>
      </c>
    </row>
    <row r="9" spans="1:19" x14ac:dyDescent="0.25">
      <c r="A9" s="286">
        <v>99</v>
      </c>
      <c r="B9" s="285" t="s">
        <v>1590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1.2636363636363637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40462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40462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751880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19034.946236559139</v>
      </c>
    </row>
    <row r="10" spans="1:19" x14ac:dyDescent="0.25">
      <c r="A10" s="286">
        <v>100</v>
      </c>
      <c r="B10" s="285" t="s">
        <v>1591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9.0909090909090912E-2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1592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4.5636363636363635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348830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348830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5050732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1574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3.6545454545454543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55537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55537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1841487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1154.4766788416885</v>
      </c>
    </row>
    <row r="13" spans="1:19" x14ac:dyDescent="0.25">
      <c r="A13" s="286">
        <v>526</v>
      </c>
      <c r="B13" s="285" t="s">
        <v>1593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3.6545454545454543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55537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55537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1841487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1154.4766788416885</v>
      </c>
    </row>
    <row r="14" spans="1:19" x14ac:dyDescent="0.25">
      <c r="A14" s="286" t="s">
        <v>1575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54.727272727272727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85910.150000000009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977867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977867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26035408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14552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4" s="288">
        <f ca="1">IF(Tabulka[[#This Row],[15_vzpl]]=0,"",Tabulka[[#This Row],[14_vzsk]]/Tabulka[[#This Row],[15_vzpl]])</f>
        <v>0.83552153110047844</v>
      </c>
      <c r="S14" s="287">
        <f ca="1">IF(Tabulka[[#This Row],[15_vzpl]]-Tabulka[[#This Row],[14_vzsk]]=0,"",Tabulka[[#This Row],[15_vzpl]]-Tabulka[[#This Row],[14_vzsk]])</f>
        <v>2864.6666666666679</v>
      </c>
    </row>
    <row r="15" spans="1:19" x14ac:dyDescent="0.25">
      <c r="A15" s="286">
        <v>303</v>
      </c>
      <c r="B15" s="285" t="s">
        <v>1594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13.181818181818182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20150.149999999998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233891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233891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5784567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14552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5" s="288">
        <f ca="1">IF(Tabulka[[#This Row],[15_vzpl]]=0,"",Tabulka[[#This Row],[14_vzsk]]/Tabulka[[#This Row],[15_vzpl]])</f>
        <v>0.83552153110047844</v>
      </c>
      <c r="S15" s="287">
        <f ca="1">IF(Tabulka[[#This Row],[15_vzpl]]-Tabulka[[#This Row],[14_vzsk]]=0,"",Tabulka[[#This Row],[15_vzpl]]-Tabulka[[#This Row],[14_vzsk]])</f>
        <v>2864.6666666666679</v>
      </c>
    </row>
    <row r="16" spans="1:19" x14ac:dyDescent="0.25">
      <c r="A16" s="286">
        <v>304</v>
      </c>
      <c r="B16" s="285" t="s">
        <v>1595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5.4545454545454541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157210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157210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2912123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1596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500236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1597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21.545454545454547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33895.5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3701.5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354613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354613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11413870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1598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1537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377417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1599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12.727272727272727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20484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190972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190972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5047195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1576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7.9090909090909092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65623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65623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2033750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1600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3.0909090909090908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494762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1601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4.8181818181818183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7312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54847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54847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1538988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s="286" t="s">
        <v>1586</v>
      </c>
      <c r="B24" s="285"/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22082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25">
      <c r="A25" s="286">
        <v>0</v>
      </c>
      <c r="B25" s="285" t="s">
        <v>1602</v>
      </c>
      <c r="C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K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22082</v>
      </c>
      <c r="P2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8" t="str">
        <f ca="1">IF(Tabulka[[#This Row],[15_vzpl]]=0,"",Tabulka[[#This Row],[14_vzsk]]/Tabulka[[#This Row],[15_vzpl]])</f>
        <v/>
      </c>
      <c r="S25" s="287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8" t="s">
        <v>213</v>
      </c>
    </row>
    <row r="30" spans="1:19" x14ac:dyDescent="0.25">
      <c r="A30" s="235" t="s">
        <v>189</v>
      </c>
    </row>
    <row r="31" spans="1:19" x14ac:dyDescent="0.25">
      <c r="A31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2256E86-39B3-4972-A471-74528B16F5B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43701.37185000001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57.325879999999998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0.97637127621488207</v>
      </c>
      <c r="E8" s="165">
        <f t="shared" si="0"/>
        <v>1.0848569735720912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3.0716723549488054E-2</v>
      </c>
      <c r="E9" s="165">
        <f>IF(C9=0,0,D9/C9)</f>
        <v>0.10238907849829351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0.87784769496131643</v>
      </c>
      <c r="E11" s="165">
        <f t="shared" si="0"/>
        <v>1.4630794916021941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0.98851395152363319</v>
      </c>
      <c r="E12" s="165">
        <f t="shared" si="0"/>
        <v>1.2356424394045413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35047.543229999996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48500.952189999996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12306.096670000001</v>
      </c>
      <c r="D18" s="183">
        <f ca="1">IF(ISERROR(VLOOKUP("Výnosy celkem",INDIRECT("HI!$A:$G"),5,0)),0,VLOOKUP("Výnosy celkem",INDIRECT("HI!$A:$G"),5,0))</f>
        <v>12924.90179</v>
      </c>
      <c r="E18" s="184">
        <f t="shared" ref="E18:E23" ca="1" si="1">IF(C18=0,0,D18/C18)</f>
        <v>1.0502844351538805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12306.096670000001</v>
      </c>
      <c r="D19" s="164">
        <f ca="1">IF(ISERROR(VLOOKUP("Ambulance *",INDIRECT("HI!$A:$G"),5,0)),0,VLOOKUP("Ambulance *",INDIRECT("HI!$A:$G"),5,0))</f>
        <v>12924.90179</v>
      </c>
      <c r="E19" s="165">
        <f t="shared" ca="1" si="1"/>
        <v>1.0502844351538805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1.0502844351538805</v>
      </c>
      <c r="E20" s="165">
        <f t="shared" si="1"/>
        <v>1.0502844351538805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1.3258537598954072</v>
      </c>
      <c r="E21" s="165">
        <f t="shared" si="1"/>
        <v>1.3258537598954072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1.0369002919712755</v>
      </c>
      <c r="E22" s="165">
        <f>IF(OR(C22=0,D22=""),0,IF(C22="","",D22/C22))</f>
        <v>1.0369002919712755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1.0923234865059617</v>
      </c>
      <c r="E23" s="165">
        <f t="shared" si="1"/>
        <v>1.2850864547128962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5E0A45B-6447-47C3-B27A-F50ACD7D20FD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1589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6.8999999999999995</v>
      </c>
      <c r="F4" s="315"/>
      <c r="G4" s="315"/>
      <c r="H4" s="315"/>
      <c r="I4" s="315">
        <v>985</v>
      </c>
      <c r="J4" s="315">
        <v>57</v>
      </c>
      <c r="K4" s="315">
        <v>12</v>
      </c>
      <c r="L4" s="315"/>
      <c r="M4" s="315"/>
      <c r="N4" s="315"/>
      <c r="O4" s="315">
        <v>18750</v>
      </c>
      <c r="P4" s="315">
        <v>18750</v>
      </c>
      <c r="Q4" s="315">
        <v>481510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209</v>
      </c>
      <c r="K5">
        <v>12</v>
      </c>
      <c r="Q5">
        <v>53961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160</v>
      </c>
      <c r="Q6">
        <v>46903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4.5999999999999996</v>
      </c>
      <c r="I7">
        <v>616</v>
      </c>
      <c r="J7">
        <v>57</v>
      </c>
      <c r="O7">
        <v>18750</v>
      </c>
      <c r="P7">
        <v>18750</v>
      </c>
      <c r="Q7">
        <v>380646</v>
      </c>
    </row>
    <row r="8" spans="1:19" x14ac:dyDescent="0.25">
      <c r="A8" s="322" t="s">
        <v>171</v>
      </c>
      <c r="B8" s="321">
        <v>5</v>
      </c>
      <c r="C8">
        <v>1</v>
      </c>
      <c r="D8" t="s">
        <v>1574</v>
      </c>
      <c r="E8">
        <v>3.9</v>
      </c>
      <c r="I8">
        <v>700</v>
      </c>
      <c r="L8">
        <v>5</v>
      </c>
      <c r="O8">
        <v>750</v>
      </c>
      <c r="P8">
        <v>750</v>
      </c>
      <c r="Q8">
        <v>140683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3.9</v>
      </c>
      <c r="I9">
        <v>700</v>
      </c>
      <c r="L9">
        <v>5</v>
      </c>
      <c r="O9">
        <v>750</v>
      </c>
      <c r="P9">
        <v>750</v>
      </c>
      <c r="Q9">
        <v>140683</v>
      </c>
      <c r="S9">
        <v>104.95242534924439</v>
      </c>
    </row>
    <row r="10" spans="1:19" x14ac:dyDescent="0.25">
      <c r="A10" s="322" t="s">
        <v>173</v>
      </c>
      <c r="B10" s="321">
        <v>7</v>
      </c>
      <c r="C10">
        <v>1</v>
      </c>
      <c r="D10" t="s">
        <v>1575</v>
      </c>
      <c r="E10">
        <v>60.5</v>
      </c>
      <c r="I10">
        <v>9524.1</v>
      </c>
      <c r="J10">
        <v>387</v>
      </c>
      <c r="L10">
        <v>2</v>
      </c>
      <c r="O10">
        <v>6500</v>
      </c>
      <c r="P10">
        <v>6500</v>
      </c>
      <c r="Q10">
        <v>2189872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E11">
        <v>14.5</v>
      </c>
      <c r="I11">
        <v>2427.85</v>
      </c>
      <c r="J11">
        <v>33</v>
      </c>
      <c r="O11">
        <v>5000</v>
      </c>
      <c r="P11">
        <v>5000</v>
      </c>
      <c r="Q11">
        <v>502253</v>
      </c>
      <c r="S11">
        <v>1583.3333333333333</v>
      </c>
    </row>
    <row r="12" spans="1:19" x14ac:dyDescent="0.25">
      <c r="A12" s="322" t="s">
        <v>175</v>
      </c>
      <c r="B12" s="321">
        <v>9</v>
      </c>
      <c r="C12">
        <v>1</v>
      </c>
      <c r="D12">
        <v>304</v>
      </c>
      <c r="E12">
        <v>6</v>
      </c>
      <c r="I12">
        <v>961.5</v>
      </c>
      <c r="J12">
        <v>9</v>
      </c>
      <c r="Q12">
        <v>264497</v>
      </c>
    </row>
    <row r="13" spans="1:19" x14ac:dyDescent="0.25">
      <c r="A13" s="320" t="s">
        <v>176</v>
      </c>
      <c r="B13" s="319">
        <v>10</v>
      </c>
      <c r="C13">
        <v>1</v>
      </c>
      <c r="D13">
        <v>305</v>
      </c>
      <c r="E13">
        <v>1</v>
      </c>
      <c r="I13">
        <v>168.25</v>
      </c>
      <c r="J13">
        <v>4.5</v>
      </c>
      <c r="Q13">
        <v>43239</v>
      </c>
    </row>
    <row r="14" spans="1:19" x14ac:dyDescent="0.25">
      <c r="A14" s="322" t="s">
        <v>177</v>
      </c>
      <c r="B14" s="321">
        <v>11</v>
      </c>
      <c r="C14">
        <v>1</v>
      </c>
      <c r="D14">
        <v>409</v>
      </c>
      <c r="E14">
        <v>24</v>
      </c>
      <c r="I14">
        <v>3712.5</v>
      </c>
      <c r="J14">
        <v>336.5</v>
      </c>
      <c r="L14">
        <v>2</v>
      </c>
      <c r="Q14">
        <v>957124</v>
      </c>
    </row>
    <row r="15" spans="1:19" x14ac:dyDescent="0.25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176</v>
      </c>
      <c r="J15">
        <v>4</v>
      </c>
      <c r="Q15">
        <v>30232</v>
      </c>
    </row>
    <row r="16" spans="1:19" x14ac:dyDescent="0.25">
      <c r="A16" s="318" t="s">
        <v>166</v>
      </c>
      <c r="B16" s="317">
        <v>2020</v>
      </c>
      <c r="C16">
        <v>1</v>
      </c>
      <c r="D16">
        <v>642</v>
      </c>
      <c r="E16">
        <v>14</v>
      </c>
      <c r="I16">
        <v>2078</v>
      </c>
      <c r="O16">
        <v>1500</v>
      </c>
      <c r="P16">
        <v>1500</v>
      </c>
      <c r="Q16">
        <v>392527</v>
      </c>
    </row>
    <row r="17" spans="3:19" x14ac:dyDescent="0.25">
      <c r="C17">
        <v>1</v>
      </c>
      <c r="D17" t="s">
        <v>1576</v>
      </c>
      <c r="E17">
        <v>8</v>
      </c>
      <c r="I17">
        <v>992.5</v>
      </c>
      <c r="L17">
        <v>152</v>
      </c>
      <c r="O17">
        <v>5060</v>
      </c>
      <c r="P17">
        <v>5060</v>
      </c>
      <c r="Q17">
        <v>178760</v>
      </c>
    </row>
    <row r="18" spans="3:19" x14ac:dyDescent="0.25">
      <c r="C18">
        <v>1</v>
      </c>
      <c r="D18">
        <v>25</v>
      </c>
      <c r="E18">
        <v>3</v>
      </c>
      <c r="I18">
        <v>344</v>
      </c>
      <c r="L18">
        <v>72</v>
      </c>
      <c r="Q18">
        <v>48716</v>
      </c>
    </row>
    <row r="19" spans="3:19" x14ac:dyDescent="0.25">
      <c r="C19">
        <v>1</v>
      </c>
      <c r="D19">
        <v>30</v>
      </c>
      <c r="E19">
        <v>5</v>
      </c>
      <c r="I19">
        <v>648.5</v>
      </c>
      <c r="L19">
        <v>80</v>
      </c>
      <c r="O19">
        <v>5060</v>
      </c>
      <c r="P19">
        <v>5060</v>
      </c>
      <c r="Q19">
        <v>130044</v>
      </c>
    </row>
    <row r="20" spans="3:19" x14ac:dyDescent="0.25">
      <c r="C20" t="s">
        <v>1577</v>
      </c>
      <c r="E20">
        <v>79.3</v>
      </c>
      <c r="I20">
        <v>12201.6</v>
      </c>
      <c r="J20">
        <v>444</v>
      </c>
      <c r="K20">
        <v>12</v>
      </c>
      <c r="L20">
        <v>159</v>
      </c>
      <c r="O20">
        <v>31060</v>
      </c>
      <c r="P20">
        <v>31060</v>
      </c>
      <c r="Q20">
        <v>2990825</v>
      </c>
      <c r="S20">
        <v>3418.7354165515899</v>
      </c>
    </row>
    <row r="21" spans="3:19" x14ac:dyDescent="0.25">
      <c r="C21">
        <v>2</v>
      </c>
      <c r="D21" t="s">
        <v>215</v>
      </c>
      <c r="E21">
        <v>6.8999999999999995</v>
      </c>
      <c r="I21">
        <v>862.5</v>
      </c>
      <c r="J21">
        <v>60</v>
      </c>
      <c r="O21">
        <v>750</v>
      </c>
      <c r="P21">
        <v>750</v>
      </c>
      <c r="Q21">
        <v>510354</v>
      </c>
      <c r="S21">
        <v>1730.4496578690125</v>
      </c>
    </row>
    <row r="22" spans="3:19" x14ac:dyDescent="0.25">
      <c r="C22">
        <v>2</v>
      </c>
      <c r="D22">
        <v>99</v>
      </c>
      <c r="E22">
        <v>1.3</v>
      </c>
      <c r="I22">
        <v>182.5</v>
      </c>
      <c r="Q22">
        <v>47776</v>
      </c>
      <c r="S22">
        <v>1730.4496578690125</v>
      </c>
    </row>
    <row r="23" spans="3:19" x14ac:dyDescent="0.25">
      <c r="C23">
        <v>2</v>
      </c>
      <c r="D23">
        <v>100</v>
      </c>
      <c r="Q23">
        <v>4237</v>
      </c>
    </row>
    <row r="24" spans="3:19" x14ac:dyDescent="0.25">
      <c r="C24">
        <v>2</v>
      </c>
      <c r="D24">
        <v>101</v>
      </c>
      <c r="E24">
        <v>5.6</v>
      </c>
      <c r="I24">
        <v>680</v>
      </c>
      <c r="J24">
        <v>60</v>
      </c>
      <c r="O24">
        <v>750</v>
      </c>
      <c r="P24">
        <v>750</v>
      </c>
      <c r="Q24">
        <v>458341</v>
      </c>
    </row>
    <row r="25" spans="3:19" x14ac:dyDescent="0.25">
      <c r="C25">
        <v>2</v>
      </c>
      <c r="D25" t="s">
        <v>1574</v>
      </c>
      <c r="E25">
        <v>3.9</v>
      </c>
      <c r="I25">
        <v>568</v>
      </c>
      <c r="Q25">
        <v>139934</v>
      </c>
      <c r="S25">
        <v>104.95242534924439</v>
      </c>
    </row>
    <row r="26" spans="3:19" x14ac:dyDescent="0.25">
      <c r="C26">
        <v>2</v>
      </c>
      <c r="D26">
        <v>526</v>
      </c>
      <c r="E26">
        <v>3.9</v>
      </c>
      <c r="I26">
        <v>568</v>
      </c>
      <c r="Q26">
        <v>139934</v>
      </c>
      <c r="S26">
        <v>104.95242534924439</v>
      </c>
    </row>
    <row r="27" spans="3:19" x14ac:dyDescent="0.25">
      <c r="C27">
        <v>2</v>
      </c>
      <c r="D27" t="s">
        <v>1575</v>
      </c>
      <c r="E27">
        <v>60.5</v>
      </c>
      <c r="I27">
        <v>8161.55</v>
      </c>
      <c r="J27">
        <v>390.5</v>
      </c>
      <c r="O27">
        <v>25167</v>
      </c>
      <c r="P27">
        <v>25167</v>
      </c>
      <c r="Q27">
        <v>2141093</v>
      </c>
      <c r="R27">
        <v>500</v>
      </c>
      <c r="S27">
        <v>1583.3333333333333</v>
      </c>
    </row>
    <row r="28" spans="3:19" x14ac:dyDescent="0.25">
      <c r="C28">
        <v>2</v>
      </c>
      <c r="D28">
        <v>303</v>
      </c>
      <c r="E28">
        <v>14.5</v>
      </c>
      <c r="I28">
        <v>1895.3</v>
      </c>
      <c r="J28">
        <v>20</v>
      </c>
      <c r="O28">
        <v>9978</v>
      </c>
      <c r="P28">
        <v>9978</v>
      </c>
      <c r="Q28">
        <v>477227</v>
      </c>
      <c r="R28">
        <v>500</v>
      </c>
      <c r="S28">
        <v>1583.3333333333333</v>
      </c>
    </row>
    <row r="29" spans="3:19" x14ac:dyDescent="0.25">
      <c r="C29">
        <v>2</v>
      </c>
      <c r="D29">
        <v>304</v>
      </c>
      <c r="E29">
        <v>6</v>
      </c>
      <c r="I29">
        <v>752</v>
      </c>
      <c r="J29">
        <v>13.5</v>
      </c>
      <c r="O29">
        <v>2500</v>
      </c>
      <c r="P29">
        <v>2500</v>
      </c>
      <c r="Q29">
        <v>230799</v>
      </c>
    </row>
    <row r="30" spans="3:19" x14ac:dyDescent="0.25">
      <c r="C30">
        <v>2</v>
      </c>
      <c r="D30">
        <v>305</v>
      </c>
      <c r="E30">
        <v>1</v>
      </c>
      <c r="I30">
        <v>147.75</v>
      </c>
      <c r="J30">
        <v>4.5</v>
      </c>
      <c r="O30">
        <v>1000</v>
      </c>
      <c r="P30">
        <v>1000</v>
      </c>
      <c r="Q30">
        <v>43812</v>
      </c>
    </row>
    <row r="31" spans="3:19" x14ac:dyDescent="0.25">
      <c r="C31">
        <v>2</v>
      </c>
      <c r="D31">
        <v>409</v>
      </c>
      <c r="E31">
        <v>24</v>
      </c>
      <c r="I31">
        <v>3267.5</v>
      </c>
      <c r="J31">
        <v>352.5</v>
      </c>
      <c r="O31">
        <v>4989</v>
      </c>
      <c r="P31">
        <v>4989</v>
      </c>
      <c r="Q31">
        <v>978049</v>
      </c>
    </row>
    <row r="32" spans="3:19" x14ac:dyDescent="0.25">
      <c r="C32">
        <v>2</v>
      </c>
      <c r="D32">
        <v>636</v>
      </c>
      <c r="E32">
        <v>1</v>
      </c>
      <c r="I32">
        <v>144</v>
      </c>
      <c r="O32">
        <v>2200</v>
      </c>
      <c r="P32">
        <v>2200</v>
      </c>
      <c r="Q32">
        <v>31005</v>
      </c>
    </row>
    <row r="33" spans="3:19" x14ac:dyDescent="0.25">
      <c r="C33">
        <v>2</v>
      </c>
      <c r="D33">
        <v>642</v>
      </c>
      <c r="E33">
        <v>14</v>
      </c>
      <c r="I33">
        <v>1955</v>
      </c>
      <c r="O33">
        <v>4500</v>
      </c>
      <c r="P33">
        <v>4500</v>
      </c>
      <c r="Q33">
        <v>380201</v>
      </c>
    </row>
    <row r="34" spans="3:19" x14ac:dyDescent="0.25">
      <c r="C34">
        <v>2</v>
      </c>
      <c r="D34" t="s">
        <v>1576</v>
      </c>
      <c r="E34">
        <v>9</v>
      </c>
      <c r="I34">
        <v>856.5</v>
      </c>
      <c r="L34">
        <v>102</v>
      </c>
      <c r="O34">
        <v>10500</v>
      </c>
      <c r="P34">
        <v>10500</v>
      </c>
      <c r="Q34">
        <v>167040</v>
      </c>
    </row>
    <row r="35" spans="3:19" x14ac:dyDescent="0.25">
      <c r="C35">
        <v>2</v>
      </c>
      <c r="D35">
        <v>25</v>
      </c>
      <c r="E35">
        <v>3</v>
      </c>
      <c r="I35">
        <v>312</v>
      </c>
      <c r="L35">
        <v>32</v>
      </c>
      <c r="O35">
        <v>2000</v>
      </c>
      <c r="P35">
        <v>2000</v>
      </c>
      <c r="Q35">
        <v>39857</v>
      </c>
    </row>
    <row r="36" spans="3:19" x14ac:dyDescent="0.25">
      <c r="C36">
        <v>2</v>
      </c>
      <c r="D36">
        <v>30</v>
      </c>
      <c r="E36">
        <v>6</v>
      </c>
      <c r="I36">
        <v>544.5</v>
      </c>
      <c r="L36">
        <v>70</v>
      </c>
      <c r="O36">
        <v>8500</v>
      </c>
      <c r="P36">
        <v>8500</v>
      </c>
      <c r="Q36">
        <v>127183</v>
      </c>
    </row>
    <row r="37" spans="3:19" x14ac:dyDescent="0.25">
      <c r="C37" t="s">
        <v>1578</v>
      </c>
      <c r="E37">
        <v>80.3</v>
      </c>
      <c r="I37">
        <v>10448.549999999999</v>
      </c>
      <c r="J37">
        <v>450.5</v>
      </c>
      <c r="L37">
        <v>102</v>
      </c>
      <c r="O37">
        <v>36417</v>
      </c>
      <c r="P37">
        <v>36417</v>
      </c>
      <c r="Q37">
        <v>2958421</v>
      </c>
      <c r="R37">
        <v>500</v>
      </c>
      <c r="S37">
        <v>3418.7354165515899</v>
      </c>
    </row>
    <row r="38" spans="3:19" x14ac:dyDescent="0.25">
      <c r="C38">
        <v>3</v>
      </c>
      <c r="D38" t="s">
        <v>215</v>
      </c>
      <c r="E38">
        <v>6.8999999999999995</v>
      </c>
      <c r="I38">
        <v>914</v>
      </c>
      <c r="J38">
        <v>60</v>
      </c>
      <c r="O38">
        <v>750</v>
      </c>
      <c r="P38">
        <v>750</v>
      </c>
      <c r="Q38">
        <v>492373</v>
      </c>
      <c r="S38">
        <v>1730.4496578690125</v>
      </c>
    </row>
    <row r="39" spans="3:19" x14ac:dyDescent="0.25">
      <c r="C39">
        <v>3</v>
      </c>
      <c r="D39">
        <v>99</v>
      </c>
      <c r="E39">
        <v>1.3</v>
      </c>
      <c r="I39">
        <v>156</v>
      </c>
      <c r="Q39">
        <v>39413</v>
      </c>
      <c r="S39">
        <v>1730.4496578690125</v>
      </c>
    </row>
    <row r="40" spans="3:19" x14ac:dyDescent="0.25">
      <c r="C40">
        <v>3</v>
      </c>
      <c r="D40">
        <v>101</v>
      </c>
      <c r="E40">
        <v>5.6</v>
      </c>
      <c r="I40">
        <v>758</v>
      </c>
      <c r="J40">
        <v>60</v>
      </c>
      <c r="O40">
        <v>750</v>
      </c>
      <c r="P40">
        <v>750</v>
      </c>
      <c r="Q40">
        <v>452960</v>
      </c>
    </row>
    <row r="41" spans="3:19" x14ac:dyDescent="0.25">
      <c r="C41">
        <v>3</v>
      </c>
      <c r="D41" t="s">
        <v>1574</v>
      </c>
      <c r="E41">
        <v>3.9</v>
      </c>
      <c r="I41">
        <v>599</v>
      </c>
      <c r="O41">
        <v>1500</v>
      </c>
      <c r="P41">
        <v>1500</v>
      </c>
      <c r="Q41">
        <v>138255</v>
      </c>
      <c r="S41">
        <v>104.95242534924439</v>
      </c>
    </row>
    <row r="42" spans="3:19" x14ac:dyDescent="0.25">
      <c r="C42">
        <v>3</v>
      </c>
      <c r="D42">
        <v>526</v>
      </c>
      <c r="E42">
        <v>3.9</v>
      </c>
      <c r="I42">
        <v>599</v>
      </c>
      <c r="O42">
        <v>1500</v>
      </c>
      <c r="P42">
        <v>1500</v>
      </c>
      <c r="Q42">
        <v>138255</v>
      </c>
      <c r="S42">
        <v>104.95242534924439</v>
      </c>
    </row>
    <row r="43" spans="3:19" x14ac:dyDescent="0.25">
      <c r="C43">
        <v>3</v>
      </c>
      <c r="D43" t="s">
        <v>1575</v>
      </c>
      <c r="E43">
        <v>59.5</v>
      </c>
      <c r="I43">
        <v>8419.5499999999993</v>
      </c>
      <c r="J43">
        <v>360</v>
      </c>
      <c r="K43">
        <v>12</v>
      </c>
      <c r="L43">
        <v>39</v>
      </c>
      <c r="O43">
        <v>38589</v>
      </c>
      <c r="P43">
        <v>38589</v>
      </c>
      <c r="Q43">
        <v>2055296</v>
      </c>
      <c r="S43">
        <v>1583.3333333333333</v>
      </c>
    </row>
    <row r="44" spans="3:19" x14ac:dyDescent="0.25">
      <c r="C44">
        <v>3</v>
      </c>
      <c r="D44">
        <v>303</v>
      </c>
      <c r="E44">
        <v>14.5</v>
      </c>
      <c r="I44">
        <v>1922.05</v>
      </c>
      <c r="J44">
        <v>27</v>
      </c>
      <c r="O44">
        <v>14250</v>
      </c>
      <c r="P44">
        <v>14250</v>
      </c>
      <c r="Q44">
        <v>446080</v>
      </c>
      <c r="S44">
        <v>1583.3333333333333</v>
      </c>
    </row>
    <row r="45" spans="3:19" x14ac:dyDescent="0.25">
      <c r="C45">
        <v>3</v>
      </c>
      <c r="D45">
        <v>304</v>
      </c>
      <c r="E45">
        <v>6</v>
      </c>
      <c r="I45">
        <v>783</v>
      </c>
      <c r="J45">
        <v>21.5</v>
      </c>
      <c r="O45">
        <v>12839</v>
      </c>
      <c r="P45">
        <v>12839</v>
      </c>
      <c r="Q45">
        <v>232263</v>
      </c>
    </row>
    <row r="46" spans="3:19" x14ac:dyDescent="0.25">
      <c r="C46">
        <v>3</v>
      </c>
      <c r="D46">
        <v>305</v>
      </c>
      <c r="E46">
        <v>1</v>
      </c>
      <c r="I46">
        <v>87.5</v>
      </c>
      <c r="J46">
        <v>4</v>
      </c>
      <c r="O46">
        <v>2000</v>
      </c>
      <c r="P46">
        <v>2000</v>
      </c>
      <c r="Q46">
        <v>30864</v>
      </c>
    </row>
    <row r="47" spans="3:19" x14ac:dyDescent="0.25">
      <c r="C47">
        <v>3</v>
      </c>
      <c r="D47">
        <v>409</v>
      </c>
      <c r="E47">
        <v>23</v>
      </c>
      <c r="I47">
        <v>3315</v>
      </c>
      <c r="J47">
        <v>307.5</v>
      </c>
      <c r="K47">
        <v>12</v>
      </c>
      <c r="O47">
        <v>2800</v>
      </c>
      <c r="P47">
        <v>2800</v>
      </c>
      <c r="Q47">
        <v>930673</v>
      </c>
    </row>
    <row r="48" spans="3:19" x14ac:dyDescent="0.25">
      <c r="C48">
        <v>3</v>
      </c>
      <c r="D48">
        <v>636</v>
      </c>
      <c r="E48">
        <v>1</v>
      </c>
      <c r="I48">
        <v>167.5</v>
      </c>
      <c r="O48">
        <v>2200</v>
      </c>
      <c r="P48">
        <v>2200</v>
      </c>
      <c r="Q48">
        <v>31332</v>
      </c>
    </row>
    <row r="49" spans="3:19" x14ac:dyDescent="0.25">
      <c r="C49">
        <v>3</v>
      </c>
      <c r="D49">
        <v>642</v>
      </c>
      <c r="E49">
        <v>14</v>
      </c>
      <c r="I49">
        <v>2144.5</v>
      </c>
      <c r="L49">
        <v>39</v>
      </c>
      <c r="O49">
        <v>4500</v>
      </c>
      <c r="P49">
        <v>4500</v>
      </c>
      <c r="Q49">
        <v>384084</v>
      </c>
    </row>
    <row r="50" spans="3:19" x14ac:dyDescent="0.25">
      <c r="C50">
        <v>3</v>
      </c>
      <c r="D50" t="s">
        <v>1576</v>
      </c>
      <c r="E50">
        <v>9</v>
      </c>
      <c r="I50">
        <v>1016</v>
      </c>
      <c r="L50">
        <v>8</v>
      </c>
      <c r="O50">
        <v>8500</v>
      </c>
      <c r="P50">
        <v>8500</v>
      </c>
      <c r="Q50">
        <v>158403</v>
      </c>
    </row>
    <row r="51" spans="3:19" x14ac:dyDescent="0.25">
      <c r="C51">
        <v>3</v>
      </c>
      <c r="D51">
        <v>25</v>
      </c>
      <c r="E51">
        <v>4</v>
      </c>
      <c r="I51">
        <v>344</v>
      </c>
      <c r="L51">
        <v>8</v>
      </c>
      <c r="Q51">
        <v>35774</v>
      </c>
    </row>
    <row r="52" spans="3:19" x14ac:dyDescent="0.25">
      <c r="C52">
        <v>3</v>
      </c>
      <c r="D52">
        <v>30</v>
      </c>
      <c r="E52">
        <v>5</v>
      </c>
      <c r="I52">
        <v>672</v>
      </c>
      <c r="O52">
        <v>8500</v>
      </c>
      <c r="P52">
        <v>8500</v>
      </c>
      <c r="Q52">
        <v>122629</v>
      </c>
    </row>
    <row r="53" spans="3:19" x14ac:dyDescent="0.25">
      <c r="C53" t="s">
        <v>1579</v>
      </c>
      <c r="E53">
        <v>79.3</v>
      </c>
      <c r="I53">
        <v>10948.55</v>
      </c>
      <c r="J53">
        <v>420</v>
      </c>
      <c r="K53">
        <v>12</v>
      </c>
      <c r="L53">
        <v>47</v>
      </c>
      <c r="O53">
        <v>49339</v>
      </c>
      <c r="P53">
        <v>49339</v>
      </c>
      <c r="Q53">
        <v>2844327</v>
      </c>
      <c r="S53">
        <v>3418.7354165515899</v>
      </c>
    </row>
    <row r="54" spans="3:19" x14ac:dyDescent="0.25">
      <c r="C54">
        <v>4</v>
      </c>
      <c r="D54" t="s">
        <v>215</v>
      </c>
      <c r="E54">
        <v>6.8999999999999995</v>
      </c>
      <c r="I54">
        <v>966</v>
      </c>
      <c r="J54">
        <v>62</v>
      </c>
      <c r="O54">
        <v>20750</v>
      </c>
      <c r="P54">
        <v>20750</v>
      </c>
      <c r="Q54">
        <v>522095</v>
      </c>
      <c r="S54">
        <v>1730.4496578690125</v>
      </c>
    </row>
    <row r="55" spans="3:19" x14ac:dyDescent="0.25">
      <c r="C55">
        <v>4</v>
      </c>
      <c r="D55">
        <v>99</v>
      </c>
      <c r="E55">
        <v>1.3</v>
      </c>
      <c r="I55">
        <v>142</v>
      </c>
      <c r="O55">
        <v>9000</v>
      </c>
      <c r="P55">
        <v>9000</v>
      </c>
      <c r="Q55">
        <v>46501</v>
      </c>
      <c r="S55">
        <v>1730.4496578690125</v>
      </c>
    </row>
    <row r="56" spans="3:19" x14ac:dyDescent="0.25">
      <c r="C56">
        <v>4</v>
      </c>
      <c r="D56">
        <v>101</v>
      </c>
      <c r="E56">
        <v>5.6</v>
      </c>
      <c r="I56">
        <v>824</v>
      </c>
      <c r="J56">
        <v>62</v>
      </c>
      <c r="O56">
        <v>11750</v>
      </c>
      <c r="P56">
        <v>11750</v>
      </c>
      <c r="Q56">
        <v>475594</v>
      </c>
    </row>
    <row r="57" spans="3:19" x14ac:dyDescent="0.25">
      <c r="C57">
        <v>4</v>
      </c>
      <c r="D57" t="s">
        <v>1574</v>
      </c>
      <c r="E57">
        <v>3.9</v>
      </c>
      <c r="I57">
        <v>605</v>
      </c>
      <c r="Q57">
        <v>125728</v>
      </c>
      <c r="S57">
        <v>104.95242534924439</v>
      </c>
    </row>
    <row r="58" spans="3:19" x14ac:dyDescent="0.25">
      <c r="C58">
        <v>4</v>
      </c>
      <c r="D58">
        <v>526</v>
      </c>
      <c r="E58">
        <v>3.9</v>
      </c>
      <c r="I58">
        <v>605</v>
      </c>
      <c r="Q58">
        <v>125728</v>
      </c>
      <c r="S58">
        <v>104.95242534924439</v>
      </c>
    </row>
    <row r="59" spans="3:19" x14ac:dyDescent="0.25">
      <c r="C59">
        <v>4</v>
      </c>
      <c r="D59" t="s">
        <v>1575</v>
      </c>
      <c r="E59">
        <v>60</v>
      </c>
      <c r="I59">
        <v>8252.2999999999993</v>
      </c>
      <c r="J59">
        <v>405.5</v>
      </c>
      <c r="L59">
        <v>120.5</v>
      </c>
      <c r="O59">
        <v>73868</v>
      </c>
      <c r="P59">
        <v>73868</v>
      </c>
      <c r="Q59">
        <v>2016732</v>
      </c>
      <c r="S59">
        <v>1583.3333333333333</v>
      </c>
    </row>
    <row r="60" spans="3:19" x14ac:dyDescent="0.25">
      <c r="C60">
        <v>4</v>
      </c>
      <c r="D60">
        <v>303</v>
      </c>
      <c r="E60">
        <v>14.5</v>
      </c>
      <c r="I60">
        <v>1761.8</v>
      </c>
      <c r="J60">
        <v>21.5</v>
      </c>
      <c r="O60">
        <v>14900</v>
      </c>
      <c r="P60">
        <v>14900</v>
      </c>
      <c r="Q60">
        <v>406977</v>
      </c>
      <c r="S60">
        <v>1583.3333333333333</v>
      </c>
    </row>
    <row r="61" spans="3:19" x14ac:dyDescent="0.25">
      <c r="C61">
        <v>4</v>
      </c>
      <c r="D61">
        <v>304</v>
      </c>
      <c r="E61">
        <v>6</v>
      </c>
      <c r="I61">
        <v>824.5</v>
      </c>
      <c r="J61">
        <v>18</v>
      </c>
      <c r="O61">
        <v>16500</v>
      </c>
      <c r="P61">
        <v>16500</v>
      </c>
      <c r="Q61">
        <v>235994</v>
      </c>
    </row>
    <row r="62" spans="3:19" x14ac:dyDescent="0.25">
      <c r="C62">
        <v>4</v>
      </c>
      <c r="D62">
        <v>305</v>
      </c>
      <c r="E62">
        <v>1</v>
      </c>
      <c r="I62">
        <v>176</v>
      </c>
      <c r="O62">
        <v>5080</v>
      </c>
      <c r="P62">
        <v>5080</v>
      </c>
      <c r="Q62">
        <v>46098</v>
      </c>
    </row>
    <row r="63" spans="3:19" x14ac:dyDescent="0.25">
      <c r="C63">
        <v>4</v>
      </c>
      <c r="D63">
        <v>409</v>
      </c>
      <c r="E63">
        <v>23.5</v>
      </c>
      <c r="I63">
        <v>3304</v>
      </c>
      <c r="J63">
        <v>295.5</v>
      </c>
      <c r="O63">
        <v>31136</v>
      </c>
      <c r="P63">
        <v>31136</v>
      </c>
      <c r="Q63">
        <v>870214</v>
      </c>
    </row>
    <row r="64" spans="3:19" x14ac:dyDescent="0.25">
      <c r="C64">
        <v>4</v>
      </c>
      <c r="D64">
        <v>636</v>
      </c>
      <c r="E64">
        <v>1</v>
      </c>
      <c r="I64">
        <v>176</v>
      </c>
      <c r="J64">
        <v>3</v>
      </c>
      <c r="Q64">
        <v>29853</v>
      </c>
    </row>
    <row r="65" spans="3:19" x14ac:dyDescent="0.25">
      <c r="C65">
        <v>4</v>
      </c>
      <c r="D65">
        <v>642</v>
      </c>
      <c r="E65">
        <v>14</v>
      </c>
      <c r="I65">
        <v>2010</v>
      </c>
      <c r="J65">
        <v>67.5</v>
      </c>
      <c r="L65">
        <v>120.5</v>
      </c>
      <c r="O65">
        <v>6252</v>
      </c>
      <c r="P65">
        <v>6252</v>
      </c>
      <c r="Q65">
        <v>427596</v>
      </c>
    </row>
    <row r="66" spans="3:19" x14ac:dyDescent="0.25">
      <c r="C66">
        <v>4</v>
      </c>
      <c r="D66" t="s">
        <v>1576</v>
      </c>
      <c r="E66">
        <v>10</v>
      </c>
      <c r="I66">
        <v>1175.5</v>
      </c>
      <c r="O66">
        <v>900</v>
      </c>
      <c r="P66">
        <v>900</v>
      </c>
      <c r="Q66">
        <v>167607</v>
      </c>
    </row>
    <row r="67" spans="3:19" x14ac:dyDescent="0.25">
      <c r="C67">
        <v>4</v>
      </c>
      <c r="D67">
        <v>25</v>
      </c>
      <c r="E67">
        <v>4</v>
      </c>
      <c r="I67">
        <v>320</v>
      </c>
      <c r="O67">
        <v>900</v>
      </c>
      <c r="P67">
        <v>900</v>
      </c>
      <c r="Q67">
        <v>33539</v>
      </c>
    </row>
    <row r="68" spans="3:19" x14ac:dyDescent="0.25">
      <c r="C68">
        <v>4</v>
      </c>
      <c r="D68">
        <v>30</v>
      </c>
      <c r="E68">
        <v>6</v>
      </c>
      <c r="I68">
        <v>855.5</v>
      </c>
      <c r="Q68">
        <v>134068</v>
      </c>
    </row>
    <row r="69" spans="3:19" x14ac:dyDescent="0.25">
      <c r="C69" t="s">
        <v>1580</v>
      </c>
      <c r="E69">
        <v>80.8</v>
      </c>
      <c r="I69">
        <v>10998.8</v>
      </c>
      <c r="J69">
        <v>467.5</v>
      </c>
      <c r="L69">
        <v>120.5</v>
      </c>
      <c r="O69">
        <v>95518</v>
      </c>
      <c r="P69">
        <v>95518</v>
      </c>
      <c r="Q69">
        <v>2832162</v>
      </c>
      <c r="S69">
        <v>3418.7354165515899</v>
      </c>
    </row>
    <row r="70" spans="3:19" x14ac:dyDescent="0.25">
      <c r="C70">
        <v>5</v>
      </c>
      <c r="D70" t="s">
        <v>215</v>
      </c>
      <c r="E70">
        <v>6.3</v>
      </c>
      <c r="I70">
        <v>915.5</v>
      </c>
      <c r="J70">
        <v>69</v>
      </c>
      <c r="L70">
        <v>24</v>
      </c>
      <c r="O70">
        <v>750</v>
      </c>
      <c r="P70">
        <v>750</v>
      </c>
      <c r="Q70">
        <v>490335</v>
      </c>
      <c r="S70">
        <v>1730.4496578690125</v>
      </c>
    </row>
    <row r="71" spans="3:19" x14ac:dyDescent="0.25">
      <c r="C71">
        <v>5</v>
      </c>
      <c r="D71">
        <v>99</v>
      </c>
      <c r="E71">
        <v>1.3</v>
      </c>
      <c r="I71">
        <v>202</v>
      </c>
      <c r="L71">
        <v>24</v>
      </c>
      <c r="Q71">
        <v>60263</v>
      </c>
      <c r="S71">
        <v>1730.4496578690125</v>
      </c>
    </row>
    <row r="72" spans="3:19" x14ac:dyDescent="0.25">
      <c r="C72">
        <v>5</v>
      </c>
      <c r="D72">
        <v>101</v>
      </c>
      <c r="E72">
        <v>5</v>
      </c>
      <c r="I72">
        <v>713.5</v>
      </c>
      <c r="J72">
        <v>69</v>
      </c>
      <c r="O72">
        <v>750</v>
      </c>
      <c r="P72">
        <v>750</v>
      </c>
      <c r="Q72">
        <v>430072</v>
      </c>
    </row>
    <row r="73" spans="3:19" x14ac:dyDescent="0.25">
      <c r="C73">
        <v>5</v>
      </c>
      <c r="D73" t="s">
        <v>1574</v>
      </c>
      <c r="E73">
        <v>3.9</v>
      </c>
      <c r="I73">
        <v>539</v>
      </c>
      <c r="J73">
        <v>18</v>
      </c>
      <c r="K73">
        <v>20</v>
      </c>
      <c r="O73">
        <v>2300</v>
      </c>
      <c r="P73">
        <v>2300</v>
      </c>
      <c r="Q73">
        <v>142163</v>
      </c>
      <c r="S73">
        <v>104.95242534924439</v>
      </c>
    </row>
    <row r="74" spans="3:19" x14ac:dyDescent="0.25">
      <c r="C74">
        <v>5</v>
      </c>
      <c r="D74">
        <v>526</v>
      </c>
      <c r="E74">
        <v>3.9</v>
      </c>
      <c r="I74">
        <v>539</v>
      </c>
      <c r="J74">
        <v>18</v>
      </c>
      <c r="K74">
        <v>20</v>
      </c>
      <c r="O74">
        <v>2300</v>
      </c>
      <c r="P74">
        <v>2300</v>
      </c>
      <c r="Q74">
        <v>142163</v>
      </c>
      <c r="S74">
        <v>104.95242534924439</v>
      </c>
    </row>
    <row r="75" spans="3:19" x14ac:dyDescent="0.25">
      <c r="C75">
        <v>5</v>
      </c>
      <c r="D75" t="s">
        <v>1575</v>
      </c>
      <c r="E75">
        <v>59</v>
      </c>
      <c r="I75">
        <v>8215.4</v>
      </c>
      <c r="J75">
        <v>591.5</v>
      </c>
      <c r="O75">
        <v>29592</v>
      </c>
      <c r="P75">
        <v>29592</v>
      </c>
      <c r="Q75">
        <v>2125861</v>
      </c>
      <c r="S75">
        <v>1583.3333333333333</v>
      </c>
    </row>
    <row r="76" spans="3:19" x14ac:dyDescent="0.25">
      <c r="C76">
        <v>5</v>
      </c>
      <c r="D76">
        <v>303</v>
      </c>
      <c r="E76">
        <v>14.5</v>
      </c>
      <c r="I76">
        <v>2033.9</v>
      </c>
      <c r="J76">
        <v>34.5</v>
      </c>
      <c r="Q76">
        <v>473334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793</v>
      </c>
      <c r="J77">
        <v>30</v>
      </c>
      <c r="Q77">
        <v>226880</v>
      </c>
    </row>
    <row r="78" spans="3:19" x14ac:dyDescent="0.25">
      <c r="C78">
        <v>5</v>
      </c>
      <c r="D78">
        <v>305</v>
      </c>
      <c r="E78">
        <v>1</v>
      </c>
      <c r="I78">
        <v>168.5</v>
      </c>
      <c r="J78">
        <v>5</v>
      </c>
      <c r="Q78">
        <v>44160</v>
      </c>
    </row>
    <row r="79" spans="3:19" x14ac:dyDescent="0.25">
      <c r="C79">
        <v>5</v>
      </c>
      <c r="D79">
        <v>409</v>
      </c>
      <c r="E79">
        <v>22.5</v>
      </c>
      <c r="I79">
        <v>3177</v>
      </c>
      <c r="J79">
        <v>512</v>
      </c>
      <c r="O79">
        <v>26592</v>
      </c>
      <c r="P79">
        <v>26592</v>
      </c>
      <c r="Q79">
        <v>955316</v>
      </c>
    </row>
    <row r="80" spans="3:19" x14ac:dyDescent="0.25">
      <c r="C80">
        <v>5</v>
      </c>
      <c r="D80">
        <v>636</v>
      </c>
      <c r="E80">
        <v>1</v>
      </c>
      <c r="I80">
        <v>153</v>
      </c>
      <c r="Q80">
        <v>30002</v>
      </c>
    </row>
    <row r="81" spans="3:19" x14ac:dyDescent="0.25">
      <c r="C81">
        <v>5</v>
      </c>
      <c r="D81">
        <v>642</v>
      </c>
      <c r="E81">
        <v>14</v>
      </c>
      <c r="I81">
        <v>1890</v>
      </c>
      <c r="J81">
        <v>10</v>
      </c>
      <c r="O81">
        <v>3000</v>
      </c>
      <c r="P81">
        <v>3000</v>
      </c>
      <c r="Q81">
        <v>396169</v>
      </c>
    </row>
    <row r="82" spans="3:19" x14ac:dyDescent="0.25">
      <c r="C82">
        <v>5</v>
      </c>
      <c r="D82" t="s">
        <v>1576</v>
      </c>
      <c r="E82">
        <v>9</v>
      </c>
      <c r="I82">
        <v>1136.5</v>
      </c>
      <c r="L82">
        <v>48</v>
      </c>
      <c r="O82">
        <v>750</v>
      </c>
      <c r="P82">
        <v>750</v>
      </c>
      <c r="Q82">
        <v>176672</v>
      </c>
    </row>
    <row r="83" spans="3:19" x14ac:dyDescent="0.25">
      <c r="C83">
        <v>5</v>
      </c>
      <c r="D83">
        <v>25</v>
      </c>
      <c r="E83">
        <v>4</v>
      </c>
      <c r="I83">
        <v>344</v>
      </c>
      <c r="L83">
        <v>48</v>
      </c>
      <c r="O83">
        <v>750</v>
      </c>
      <c r="P83">
        <v>750</v>
      </c>
      <c r="Q83">
        <v>42279</v>
      </c>
    </row>
    <row r="84" spans="3:19" x14ac:dyDescent="0.25">
      <c r="C84">
        <v>5</v>
      </c>
      <c r="D84">
        <v>30</v>
      </c>
      <c r="E84">
        <v>5</v>
      </c>
      <c r="I84">
        <v>792.5</v>
      </c>
      <c r="Q84">
        <v>134393</v>
      </c>
    </row>
    <row r="85" spans="3:19" x14ac:dyDescent="0.25">
      <c r="C85" t="s">
        <v>1581</v>
      </c>
      <c r="E85">
        <v>78.2</v>
      </c>
      <c r="I85">
        <v>10806.4</v>
      </c>
      <c r="J85">
        <v>678.5</v>
      </c>
      <c r="K85">
        <v>20</v>
      </c>
      <c r="L85">
        <v>72</v>
      </c>
      <c r="O85">
        <v>33392</v>
      </c>
      <c r="P85">
        <v>33392</v>
      </c>
      <c r="Q85">
        <v>2935031</v>
      </c>
      <c r="S85">
        <v>3418.7354165515899</v>
      </c>
    </row>
    <row r="86" spans="3:19" x14ac:dyDescent="0.25">
      <c r="C86">
        <v>6</v>
      </c>
      <c r="D86" t="s">
        <v>215</v>
      </c>
      <c r="E86">
        <v>6.4</v>
      </c>
      <c r="I86">
        <v>906</v>
      </c>
      <c r="J86">
        <v>68</v>
      </c>
      <c r="L86">
        <v>60</v>
      </c>
      <c r="O86">
        <v>27000</v>
      </c>
      <c r="P86">
        <v>27000</v>
      </c>
      <c r="Q86">
        <v>547825</v>
      </c>
      <c r="S86">
        <v>1730.4496578690125</v>
      </c>
    </row>
    <row r="87" spans="3:19" x14ac:dyDescent="0.25">
      <c r="C87">
        <v>6</v>
      </c>
      <c r="D87">
        <v>99</v>
      </c>
      <c r="E87">
        <v>1.4</v>
      </c>
      <c r="I87">
        <v>203</v>
      </c>
      <c r="L87">
        <v>60</v>
      </c>
      <c r="O87">
        <v>10000</v>
      </c>
      <c r="P87">
        <v>10000</v>
      </c>
      <c r="Q87">
        <v>93289</v>
      </c>
      <c r="S87">
        <v>1730.4496578690125</v>
      </c>
    </row>
    <row r="88" spans="3:19" x14ac:dyDescent="0.25">
      <c r="C88">
        <v>6</v>
      </c>
      <c r="D88">
        <v>101</v>
      </c>
      <c r="E88">
        <v>5</v>
      </c>
      <c r="I88">
        <v>703</v>
      </c>
      <c r="J88">
        <v>68</v>
      </c>
      <c r="O88">
        <v>17000</v>
      </c>
      <c r="P88">
        <v>17000</v>
      </c>
      <c r="Q88">
        <v>454536</v>
      </c>
    </row>
    <row r="89" spans="3:19" x14ac:dyDescent="0.25">
      <c r="C89">
        <v>6</v>
      </c>
      <c r="D89" t="s">
        <v>1574</v>
      </c>
      <c r="E89">
        <v>3.9</v>
      </c>
      <c r="I89">
        <v>612</v>
      </c>
      <c r="J89">
        <v>10</v>
      </c>
      <c r="K89">
        <v>24</v>
      </c>
      <c r="Q89">
        <v>149704</v>
      </c>
      <c r="S89">
        <v>104.95242534924439</v>
      </c>
    </row>
    <row r="90" spans="3:19" x14ac:dyDescent="0.25">
      <c r="C90">
        <v>6</v>
      </c>
      <c r="D90">
        <v>526</v>
      </c>
      <c r="E90">
        <v>3.9</v>
      </c>
      <c r="I90">
        <v>612</v>
      </c>
      <c r="J90">
        <v>10</v>
      </c>
      <c r="K90">
        <v>24</v>
      </c>
      <c r="Q90">
        <v>149704</v>
      </c>
      <c r="S90">
        <v>104.95242534924439</v>
      </c>
    </row>
    <row r="91" spans="3:19" x14ac:dyDescent="0.25">
      <c r="C91">
        <v>6</v>
      </c>
      <c r="D91" t="s">
        <v>1575</v>
      </c>
      <c r="E91">
        <v>59.5</v>
      </c>
      <c r="I91">
        <v>8619</v>
      </c>
      <c r="J91">
        <v>394.5</v>
      </c>
      <c r="O91">
        <v>38060</v>
      </c>
      <c r="P91">
        <v>38060</v>
      </c>
      <c r="Q91">
        <v>2184976</v>
      </c>
      <c r="S91">
        <v>1583.3333333333333</v>
      </c>
    </row>
    <row r="92" spans="3:19" x14ac:dyDescent="0.25">
      <c r="C92">
        <v>6</v>
      </c>
      <c r="D92">
        <v>303</v>
      </c>
      <c r="E92">
        <v>14.5</v>
      </c>
      <c r="I92">
        <v>2153.5</v>
      </c>
      <c r="J92">
        <v>23</v>
      </c>
      <c r="O92">
        <v>14450</v>
      </c>
      <c r="P92">
        <v>14450</v>
      </c>
      <c r="Q92">
        <v>525893</v>
      </c>
      <c r="S92">
        <v>1583.3333333333333</v>
      </c>
    </row>
    <row r="93" spans="3:19" x14ac:dyDescent="0.25">
      <c r="C93">
        <v>6</v>
      </c>
      <c r="D93">
        <v>304</v>
      </c>
      <c r="E93">
        <v>6</v>
      </c>
      <c r="I93">
        <v>794</v>
      </c>
      <c r="J93">
        <v>23.5</v>
      </c>
      <c r="O93">
        <v>11800</v>
      </c>
      <c r="P93">
        <v>11800</v>
      </c>
      <c r="Q93">
        <v>246161</v>
      </c>
    </row>
    <row r="94" spans="3:19" x14ac:dyDescent="0.25">
      <c r="C94">
        <v>6</v>
      </c>
      <c r="D94">
        <v>305</v>
      </c>
      <c r="E94">
        <v>1</v>
      </c>
      <c r="I94">
        <v>143.5</v>
      </c>
      <c r="J94">
        <v>5</v>
      </c>
      <c r="O94">
        <v>5560</v>
      </c>
      <c r="P94">
        <v>5560</v>
      </c>
      <c r="Q94">
        <v>49309</v>
      </c>
    </row>
    <row r="95" spans="3:19" x14ac:dyDescent="0.25">
      <c r="C95">
        <v>6</v>
      </c>
      <c r="D95">
        <v>409</v>
      </c>
      <c r="E95">
        <v>23</v>
      </c>
      <c r="I95">
        <v>3387.5</v>
      </c>
      <c r="J95">
        <v>343</v>
      </c>
      <c r="O95">
        <v>1500</v>
      </c>
      <c r="P95">
        <v>1500</v>
      </c>
      <c r="Q95">
        <v>964759</v>
      </c>
    </row>
    <row r="96" spans="3:19" x14ac:dyDescent="0.25">
      <c r="C96">
        <v>6</v>
      </c>
      <c r="D96">
        <v>636</v>
      </c>
      <c r="E96">
        <v>1</v>
      </c>
      <c r="I96">
        <v>160</v>
      </c>
      <c r="Q96">
        <v>29388</v>
      </c>
    </row>
    <row r="97" spans="3:19" x14ac:dyDescent="0.25">
      <c r="C97">
        <v>6</v>
      </c>
      <c r="D97">
        <v>642</v>
      </c>
      <c r="E97">
        <v>14</v>
      </c>
      <c r="I97">
        <v>1980.5</v>
      </c>
      <c r="O97">
        <v>4750</v>
      </c>
      <c r="P97">
        <v>4750</v>
      </c>
      <c r="Q97">
        <v>369466</v>
      </c>
    </row>
    <row r="98" spans="3:19" x14ac:dyDescent="0.25">
      <c r="C98">
        <v>6</v>
      </c>
      <c r="D98" t="s">
        <v>1576</v>
      </c>
      <c r="E98">
        <v>9</v>
      </c>
      <c r="I98">
        <v>1255</v>
      </c>
      <c r="J98">
        <v>4.5</v>
      </c>
      <c r="L98">
        <v>16</v>
      </c>
      <c r="O98">
        <v>2028</v>
      </c>
      <c r="P98">
        <v>2028</v>
      </c>
      <c r="Q98">
        <v>185193</v>
      </c>
    </row>
    <row r="99" spans="3:19" x14ac:dyDescent="0.25">
      <c r="C99">
        <v>6</v>
      </c>
      <c r="D99">
        <v>25</v>
      </c>
      <c r="E99">
        <v>4</v>
      </c>
      <c r="I99">
        <v>440</v>
      </c>
      <c r="J99">
        <v>4.5</v>
      </c>
      <c r="L99">
        <v>16</v>
      </c>
      <c r="O99">
        <v>2028</v>
      </c>
      <c r="P99">
        <v>2028</v>
      </c>
      <c r="Q99">
        <v>47872</v>
      </c>
    </row>
    <row r="100" spans="3:19" x14ac:dyDescent="0.25">
      <c r="C100">
        <v>6</v>
      </c>
      <c r="D100">
        <v>30</v>
      </c>
      <c r="E100">
        <v>5</v>
      </c>
      <c r="I100">
        <v>815</v>
      </c>
      <c r="Q100">
        <v>137321</v>
      </c>
    </row>
    <row r="101" spans="3:19" x14ac:dyDescent="0.25">
      <c r="C101" t="s">
        <v>1582</v>
      </c>
      <c r="E101">
        <v>78.8</v>
      </c>
      <c r="I101">
        <v>11392</v>
      </c>
      <c r="J101">
        <v>477</v>
      </c>
      <c r="K101">
        <v>24</v>
      </c>
      <c r="L101">
        <v>76</v>
      </c>
      <c r="O101">
        <v>67088</v>
      </c>
      <c r="P101">
        <v>67088</v>
      </c>
      <c r="Q101">
        <v>3067698</v>
      </c>
      <c r="S101">
        <v>3418.7354165515899</v>
      </c>
    </row>
    <row r="102" spans="3:19" x14ac:dyDescent="0.25">
      <c r="C102">
        <v>7</v>
      </c>
      <c r="D102" t="s">
        <v>215</v>
      </c>
      <c r="E102">
        <v>6.4</v>
      </c>
      <c r="I102">
        <v>828</v>
      </c>
      <c r="J102">
        <v>58</v>
      </c>
      <c r="L102">
        <v>36</v>
      </c>
      <c r="O102">
        <v>308981</v>
      </c>
      <c r="P102">
        <v>308981</v>
      </c>
      <c r="Q102">
        <v>870203</v>
      </c>
      <c r="S102">
        <v>1730.4496578690125</v>
      </c>
    </row>
    <row r="103" spans="3:19" x14ac:dyDescent="0.25">
      <c r="C103">
        <v>7</v>
      </c>
      <c r="D103">
        <v>99</v>
      </c>
      <c r="E103">
        <v>1.4</v>
      </c>
      <c r="I103">
        <v>203</v>
      </c>
      <c r="L103">
        <v>36</v>
      </c>
      <c r="O103">
        <v>21462</v>
      </c>
      <c r="P103">
        <v>21462</v>
      </c>
      <c r="Q103">
        <v>97737</v>
      </c>
      <c r="S103">
        <v>1730.4496578690125</v>
      </c>
    </row>
    <row r="104" spans="3:19" x14ac:dyDescent="0.25">
      <c r="C104">
        <v>7</v>
      </c>
      <c r="D104">
        <v>101</v>
      </c>
      <c r="E104">
        <v>5</v>
      </c>
      <c r="I104">
        <v>625</v>
      </c>
      <c r="J104">
        <v>58</v>
      </c>
      <c r="O104">
        <v>287519</v>
      </c>
      <c r="P104">
        <v>287519</v>
      </c>
      <c r="Q104">
        <v>772466</v>
      </c>
    </row>
    <row r="105" spans="3:19" x14ac:dyDescent="0.25">
      <c r="C105">
        <v>7</v>
      </c>
      <c r="D105" t="s">
        <v>1574</v>
      </c>
      <c r="E105">
        <v>3.9</v>
      </c>
      <c r="I105">
        <v>532</v>
      </c>
      <c r="K105">
        <v>14</v>
      </c>
      <c r="O105">
        <v>46737</v>
      </c>
      <c r="P105">
        <v>46737</v>
      </c>
      <c r="Q105">
        <v>194232</v>
      </c>
      <c r="S105">
        <v>104.95242534924439</v>
      </c>
    </row>
    <row r="106" spans="3:19" x14ac:dyDescent="0.25">
      <c r="C106">
        <v>7</v>
      </c>
      <c r="D106">
        <v>526</v>
      </c>
      <c r="E106">
        <v>3.9</v>
      </c>
      <c r="I106">
        <v>532</v>
      </c>
      <c r="K106">
        <v>14</v>
      </c>
      <c r="O106">
        <v>46737</v>
      </c>
      <c r="P106">
        <v>46737</v>
      </c>
      <c r="Q106">
        <v>194232</v>
      </c>
      <c r="S106">
        <v>104.95242534924439</v>
      </c>
    </row>
    <row r="107" spans="3:19" x14ac:dyDescent="0.25">
      <c r="C107">
        <v>7</v>
      </c>
      <c r="D107" t="s">
        <v>1575</v>
      </c>
      <c r="E107">
        <v>60.5</v>
      </c>
      <c r="I107">
        <v>8692.65</v>
      </c>
      <c r="J107">
        <v>393</v>
      </c>
      <c r="K107">
        <v>6</v>
      </c>
      <c r="O107">
        <v>711091</v>
      </c>
      <c r="P107">
        <v>711091</v>
      </c>
      <c r="Q107">
        <v>2983181</v>
      </c>
      <c r="S107">
        <v>1583.3333333333333</v>
      </c>
    </row>
    <row r="108" spans="3:19" x14ac:dyDescent="0.25">
      <c r="C108">
        <v>7</v>
      </c>
      <c r="D108">
        <v>303</v>
      </c>
      <c r="E108">
        <v>14.5</v>
      </c>
      <c r="I108">
        <v>2001.15</v>
      </c>
      <c r="J108">
        <v>24.5</v>
      </c>
      <c r="K108">
        <v>6</v>
      </c>
      <c r="O108">
        <v>168063</v>
      </c>
      <c r="P108">
        <v>168063</v>
      </c>
      <c r="Q108">
        <v>689604</v>
      </c>
      <c r="S108">
        <v>1583.3333333333333</v>
      </c>
    </row>
    <row r="109" spans="3:19" x14ac:dyDescent="0.25">
      <c r="C109">
        <v>7</v>
      </c>
      <c r="D109">
        <v>304</v>
      </c>
      <c r="E109">
        <v>6</v>
      </c>
      <c r="I109">
        <v>970</v>
      </c>
      <c r="J109">
        <v>14</v>
      </c>
      <c r="O109">
        <v>113571</v>
      </c>
      <c r="P109">
        <v>113571</v>
      </c>
      <c r="Q109">
        <v>355519</v>
      </c>
    </row>
    <row r="110" spans="3:19" x14ac:dyDescent="0.25">
      <c r="C110">
        <v>7</v>
      </c>
      <c r="D110">
        <v>305</v>
      </c>
      <c r="E110">
        <v>1</v>
      </c>
      <c r="I110">
        <v>128</v>
      </c>
      <c r="O110">
        <v>13485</v>
      </c>
      <c r="P110">
        <v>13485</v>
      </c>
      <c r="Q110">
        <v>56566</v>
      </c>
    </row>
    <row r="111" spans="3:19" x14ac:dyDescent="0.25">
      <c r="C111">
        <v>7</v>
      </c>
      <c r="D111">
        <v>409</v>
      </c>
      <c r="E111">
        <v>24</v>
      </c>
      <c r="I111">
        <v>3420</v>
      </c>
      <c r="J111">
        <v>354.5</v>
      </c>
      <c r="O111">
        <v>274096</v>
      </c>
      <c r="P111">
        <v>274096</v>
      </c>
      <c r="Q111">
        <v>1303089</v>
      </c>
    </row>
    <row r="112" spans="3:19" x14ac:dyDescent="0.25">
      <c r="C112">
        <v>7</v>
      </c>
      <c r="D112">
        <v>636</v>
      </c>
      <c r="E112">
        <v>1</v>
      </c>
      <c r="I112">
        <v>160.5</v>
      </c>
      <c r="O112">
        <v>9656</v>
      </c>
      <c r="P112">
        <v>9656</v>
      </c>
      <c r="Q112">
        <v>38822</v>
      </c>
    </row>
    <row r="113" spans="3:19" x14ac:dyDescent="0.25">
      <c r="C113">
        <v>7</v>
      </c>
      <c r="D113">
        <v>642</v>
      </c>
      <c r="E113">
        <v>14</v>
      </c>
      <c r="I113">
        <v>2013</v>
      </c>
      <c r="O113">
        <v>132220</v>
      </c>
      <c r="P113">
        <v>132220</v>
      </c>
      <c r="Q113">
        <v>539581</v>
      </c>
    </row>
    <row r="114" spans="3:19" x14ac:dyDescent="0.25">
      <c r="C114">
        <v>7</v>
      </c>
      <c r="D114" t="s">
        <v>1576</v>
      </c>
      <c r="E114">
        <v>8</v>
      </c>
      <c r="I114">
        <v>1112.5</v>
      </c>
      <c r="L114">
        <v>32</v>
      </c>
      <c r="O114">
        <v>37885</v>
      </c>
      <c r="P114">
        <v>37885</v>
      </c>
      <c r="Q114">
        <v>219351</v>
      </c>
    </row>
    <row r="115" spans="3:19" x14ac:dyDescent="0.25">
      <c r="C115">
        <v>7</v>
      </c>
      <c r="D115">
        <v>25</v>
      </c>
      <c r="E115">
        <v>3</v>
      </c>
      <c r="I115">
        <v>344</v>
      </c>
      <c r="L115">
        <v>32</v>
      </c>
      <c r="O115">
        <v>5098</v>
      </c>
      <c r="P115">
        <v>5098</v>
      </c>
      <c r="Q115">
        <v>49852</v>
      </c>
    </row>
    <row r="116" spans="3:19" x14ac:dyDescent="0.25">
      <c r="C116">
        <v>7</v>
      </c>
      <c r="D116">
        <v>30</v>
      </c>
      <c r="E116">
        <v>5</v>
      </c>
      <c r="I116">
        <v>768.5</v>
      </c>
      <c r="O116">
        <v>32787</v>
      </c>
      <c r="P116">
        <v>32787</v>
      </c>
      <c r="Q116">
        <v>169499</v>
      </c>
    </row>
    <row r="117" spans="3:19" x14ac:dyDescent="0.25">
      <c r="C117" t="s">
        <v>1583</v>
      </c>
      <c r="E117">
        <v>78.8</v>
      </c>
      <c r="I117">
        <v>11165.15</v>
      </c>
      <c r="J117">
        <v>451</v>
      </c>
      <c r="K117">
        <v>20</v>
      </c>
      <c r="L117">
        <v>68</v>
      </c>
      <c r="O117">
        <v>1104694</v>
      </c>
      <c r="P117">
        <v>1104694</v>
      </c>
      <c r="Q117">
        <v>4266967</v>
      </c>
      <c r="S117">
        <v>3418.7354165515899</v>
      </c>
    </row>
    <row r="118" spans="3:19" x14ac:dyDescent="0.25">
      <c r="C118">
        <v>8</v>
      </c>
      <c r="D118" t="s">
        <v>215</v>
      </c>
      <c r="E118">
        <v>6</v>
      </c>
      <c r="I118">
        <v>766</v>
      </c>
      <c r="J118">
        <v>68</v>
      </c>
      <c r="L118">
        <v>42</v>
      </c>
      <c r="O118">
        <v>4061</v>
      </c>
      <c r="P118">
        <v>4061</v>
      </c>
      <c r="Q118">
        <v>512909</v>
      </c>
      <c r="S118">
        <v>1730.4496578690125</v>
      </c>
    </row>
    <row r="119" spans="3:19" x14ac:dyDescent="0.25">
      <c r="C119">
        <v>8</v>
      </c>
      <c r="D119">
        <v>99</v>
      </c>
      <c r="E119">
        <v>1.4</v>
      </c>
      <c r="I119">
        <v>174.5</v>
      </c>
      <c r="L119">
        <v>42</v>
      </c>
      <c r="Q119">
        <v>77261</v>
      </c>
      <c r="S119">
        <v>1730.4496578690125</v>
      </c>
    </row>
    <row r="120" spans="3:19" x14ac:dyDescent="0.25">
      <c r="C120">
        <v>8</v>
      </c>
      <c r="D120">
        <v>101</v>
      </c>
      <c r="E120">
        <v>4.5999999999999996</v>
      </c>
      <c r="I120">
        <v>591.5</v>
      </c>
      <c r="J120">
        <v>68</v>
      </c>
      <c r="O120">
        <v>4061</v>
      </c>
      <c r="P120">
        <v>4061</v>
      </c>
      <c r="Q120">
        <v>435648</v>
      </c>
    </row>
    <row r="121" spans="3:19" x14ac:dyDescent="0.25">
      <c r="C121">
        <v>8</v>
      </c>
      <c r="D121" t="s">
        <v>1574</v>
      </c>
      <c r="E121">
        <v>3.9</v>
      </c>
      <c r="I121">
        <v>508</v>
      </c>
      <c r="K121">
        <v>49</v>
      </c>
      <c r="O121">
        <v>3500</v>
      </c>
      <c r="P121">
        <v>3500</v>
      </c>
      <c r="Q121">
        <v>156150</v>
      </c>
      <c r="S121">
        <v>104.95242534924439</v>
      </c>
    </row>
    <row r="122" spans="3:19" x14ac:dyDescent="0.25">
      <c r="C122">
        <v>8</v>
      </c>
      <c r="D122">
        <v>526</v>
      </c>
      <c r="E122">
        <v>3.9</v>
      </c>
      <c r="I122">
        <v>508</v>
      </c>
      <c r="K122">
        <v>49</v>
      </c>
      <c r="O122">
        <v>3500</v>
      </c>
      <c r="P122">
        <v>3500</v>
      </c>
      <c r="Q122">
        <v>156150</v>
      </c>
      <c r="S122">
        <v>104.95242534924439</v>
      </c>
    </row>
    <row r="123" spans="3:19" x14ac:dyDescent="0.25">
      <c r="C123">
        <v>8</v>
      </c>
      <c r="D123" t="s">
        <v>1575</v>
      </c>
      <c r="E123">
        <v>61.5</v>
      </c>
      <c r="I123">
        <v>7812</v>
      </c>
      <c r="J123">
        <v>610.5</v>
      </c>
      <c r="O123">
        <v>14250</v>
      </c>
      <c r="P123">
        <v>14250</v>
      </c>
      <c r="Q123">
        <v>2306486</v>
      </c>
      <c r="S123">
        <v>1583.3333333333333</v>
      </c>
    </row>
    <row r="124" spans="3:19" x14ac:dyDescent="0.25">
      <c r="C124">
        <v>8</v>
      </c>
      <c r="D124">
        <v>303</v>
      </c>
      <c r="E124">
        <v>14.5</v>
      </c>
      <c r="I124">
        <v>1862</v>
      </c>
      <c r="J124">
        <v>38</v>
      </c>
      <c r="O124">
        <v>750</v>
      </c>
      <c r="P124">
        <v>750</v>
      </c>
      <c r="Q124">
        <v>511766</v>
      </c>
      <c r="S124">
        <v>1583.3333333333333</v>
      </c>
    </row>
    <row r="125" spans="3:19" x14ac:dyDescent="0.25">
      <c r="C125">
        <v>8</v>
      </c>
      <c r="D125">
        <v>304</v>
      </c>
      <c r="E125">
        <v>6</v>
      </c>
      <c r="I125">
        <v>688</v>
      </c>
      <c r="J125">
        <v>14</v>
      </c>
      <c r="Q125">
        <v>262517</v>
      </c>
    </row>
    <row r="126" spans="3:19" x14ac:dyDescent="0.25">
      <c r="C126">
        <v>8</v>
      </c>
      <c r="D126">
        <v>305</v>
      </c>
      <c r="E126">
        <v>1</v>
      </c>
      <c r="I126">
        <v>143.5</v>
      </c>
      <c r="J126">
        <v>5</v>
      </c>
      <c r="Q126">
        <v>43384</v>
      </c>
    </row>
    <row r="127" spans="3:19" x14ac:dyDescent="0.25">
      <c r="C127">
        <v>8</v>
      </c>
      <c r="D127">
        <v>409</v>
      </c>
      <c r="E127">
        <v>25</v>
      </c>
      <c r="I127">
        <v>3068</v>
      </c>
      <c r="J127">
        <v>424.5</v>
      </c>
      <c r="O127">
        <v>8250</v>
      </c>
      <c r="P127">
        <v>8250</v>
      </c>
      <c r="Q127">
        <v>1028786</v>
      </c>
    </row>
    <row r="128" spans="3:19" x14ac:dyDescent="0.25">
      <c r="C128">
        <v>8</v>
      </c>
      <c r="D128">
        <v>636</v>
      </c>
      <c r="E128">
        <v>1</v>
      </c>
      <c r="I128">
        <v>88</v>
      </c>
      <c r="Q128">
        <v>28672</v>
      </c>
    </row>
    <row r="129" spans="3:19" x14ac:dyDescent="0.25">
      <c r="C129">
        <v>8</v>
      </c>
      <c r="D129">
        <v>642</v>
      </c>
      <c r="E129">
        <v>14</v>
      </c>
      <c r="I129">
        <v>1962.5</v>
      </c>
      <c r="J129">
        <v>129</v>
      </c>
      <c r="O129">
        <v>5250</v>
      </c>
      <c r="P129">
        <v>5250</v>
      </c>
      <c r="Q129">
        <v>431361</v>
      </c>
    </row>
    <row r="130" spans="3:19" x14ac:dyDescent="0.25">
      <c r="C130">
        <v>8</v>
      </c>
      <c r="D130" t="s">
        <v>1576</v>
      </c>
      <c r="E130">
        <v>8</v>
      </c>
      <c r="I130">
        <v>952</v>
      </c>
      <c r="L130">
        <v>16</v>
      </c>
      <c r="Q130">
        <v>188079</v>
      </c>
    </row>
    <row r="131" spans="3:19" x14ac:dyDescent="0.25">
      <c r="C131">
        <v>8</v>
      </c>
      <c r="D131">
        <v>25</v>
      </c>
      <c r="E131">
        <v>3</v>
      </c>
      <c r="I131">
        <v>352</v>
      </c>
      <c r="L131">
        <v>16</v>
      </c>
      <c r="Q131">
        <v>53203</v>
      </c>
    </row>
    <row r="132" spans="3:19" x14ac:dyDescent="0.25">
      <c r="C132">
        <v>8</v>
      </c>
      <c r="D132">
        <v>30</v>
      </c>
      <c r="E132">
        <v>5</v>
      </c>
      <c r="I132">
        <v>600</v>
      </c>
      <c r="Q132">
        <v>134876</v>
      </c>
    </row>
    <row r="133" spans="3:19" x14ac:dyDescent="0.25">
      <c r="C133" t="s">
        <v>1584</v>
      </c>
      <c r="E133">
        <v>79.400000000000006</v>
      </c>
      <c r="I133">
        <v>10038</v>
      </c>
      <c r="J133">
        <v>678.5</v>
      </c>
      <c r="K133">
        <v>49</v>
      </c>
      <c r="L133">
        <v>58</v>
      </c>
      <c r="O133">
        <v>21811</v>
      </c>
      <c r="P133">
        <v>21811</v>
      </c>
      <c r="Q133">
        <v>3163624</v>
      </c>
      <c r="S133">
        <v>3418.7354165515899</v>
      </c>
    </row>
    <row r="134" spans="3:19" x14ac:dyDescent="0.25">
      <c r="C134">
        <v>9</v>
      </c>
      <c r="D134" t="s">
        <v>215</v>
      </c>
      <c r="E134">
        <v>6.1999999999999993</v>
      </c>
      <c r="I134">
        <v>997.5</v>
      </c>
      <c r="J134">
        <v>57</v>
      </c>
      <c r="K134">
        <v>8</v>
      </c>
      <c r="L134">
        <v>42</v>
      </c>
      <c r="O134">
        <v>7500</v>
      </c>
      <c r="P134">
        <v>7500</v>
      </c>
      <c r="Q134">
        <v>509289</v>
      </c>
      <c r="S134">
        <v>1730.4496578690125</v>
      </c>
    </row>
    <row r="135" spans="3:19" x14ac:dyDescent="0.25">
      <c r="C135">
        <v>9</v>
      </c>
      <c r="D135">
        <v>99</v>
      </c>
      <c r="E135">
        <v>1.6</v>
      </c>
      <c r="I135">
        <v>246.5</v>
      </c>
      <c r="K135">
        <v>8</v>
      </c>
      <c r="L135">
        <v>42</v>
      </c>
      <c r="Q135">
        <v>88152</v>
      </c>
      <c r="S135">
        <v>1730.4496578690125</v>
      </c>
    </row>
    <row r="136" spans="3:19" x14ac:dyDescent="0.25">
      <c r="C136">
        <v>9</v>
      </c>
      <c r="D136">
        <v>101</v>
      </c>
      <c r="E136">
        <v>4.5999999999999996</v>
      </c>
      <c r="I136">
        <v>751</v>
      </c>
      <c r="J136">
        <v>57</v>
      </c>
      <c r="O136">
        <v>7500</v>
      </c>
      <c r="P136">
        <v>7500</v>
      </c>
      <c r="Q136">
        <v>421137</v>
      </c>
    </row>
    <row r="137" spans="3:19" x14ac:dyDescent="0.25">
      <c r="C137">
        <v>9</v>
      </c>
      <c r="D137" t="s">
        <v>1574</v>
      </c>
      <c r="E137">
        <v>4.5</v>
      </c>
      <c r="I137">
        <v>679</v>
      </c>
      <c r="J137">
        <v>5.5</v>
      </c>
      <c r="K137">
        <v>28</v>
      </c>
      <c r="Q137">
        <v>174407</v>
      </c>
      <c r="S137">
        <v>104.95242534924439</v>
      </c>
    </row>
    <row r="138" spans="3:19" x14ac:dyDescent="0.25">
      <c r="C138">
        <v>9</v>
      </c>
      <c r="D138">
        <v>526</v>
      </c>
      <c r="E138">
        <v>4.5</v>
      </c>
      <c r="I138">
        <v>679</v>
      </c>
      <c r="J138">
        <v>5.5</v>
      </c>
      <c r="K138">
        <v>28</v>
      </c>
      <c r="Q138">
        <v>174407</v>
      </c>
      <c r="S138">
        <v>104.95242534924439</v>
      </c>
    </row>
    <row r="139" spans="3:19" x14ac:dyDescent="0.25">
      <c r="C139">
        <v>9</v>
      </c>
      <c r="D139" t="s">
        <v>1575</v>
      </c>
      <c r="E139">
        <v>60.5</v>
      </c>
      <c r="I139">
        <v>9115.1</v>
      </c>
      <c r="J139">
        <v>405.5</v>
      </c>
      <c r="O139">
        <v>8250</v>
      </c>
      <c r="P139">
        <v>8250</v>
      </c>
      <c r="Q139">
        <v>2206431</v>
      </c>
      <c r="R139">
        <v>13552</v>
      </c>
      <c r="S139">
        <v>1583.3333333333333</v>
      </c>
    </row>
    <row r="140" spans="3:19" x14ac:dyDescent="0.25">
      <c r="C140">
        <v>9</v>
      </c>
      <c r="D140">
        <v>303</v>
      </c>
      <c r="E140">
        <v>14.5</v>
      </c>
      <c r="I140">
        <v>2165.6</v>
      </c>
      <c r="J140">
        <v>19.5</v>
      </c>
      <c r="O140">
        <v>750</v>
      </c>
      <c r="P140">
        <v>750</v>
      </c>
      <c r="Q140">
        <v>499776</v>
      </c>
      <c r="R140">
        <v>13552</v>
      </c>
      <c r="S140">
        <v>1583.3333333333333</v>
      </c>
    </row>
    <row r="141" spans="3:19" x14ac:dyDescent="0.25">
      <c r="C141">
        <v>9</v>
      </c>
      <c r="D141">
        <v>304</v>
      </c>
      <c r="E141">
        <v>6</v>
      </c>
      <c r="I141">
        <v>914</v>
      </c>
      <c r="J141">
        <v>9.5</v>
      </c>
      <c r="Q141">
        <v>261461</v>
      </c>
    </row>
    <row r="142" spans="3:19" x14ac:dyDescent="0.25">
      <c r="C142">
        <v>9</v>
      </c>
      <c r="D142">
        <v>305</v>
      </c>
      <c r="E142">
        <v>1</v>
      </c>
      <c r="I142">
        <v>135.5</v>
      </c>
      <c r="J142">
        <v>4.5</v>
      </c>
      <c r="Q142">
        <v>43852</v>
      </c>
    </row>
    <row r="143" spans="3:19" x14ac:dyDescent="0.25">
      <c r="C143">
        <v>9</v>
      </c>
      <c r="D143">
        <v>409</v>
      </c>
      <c r="E143">
        <v>24</v>
      </c>
      <c r="I143">
        <v>3571.5</v>
      </c>
      <c r="J143">
        <v>372</v>
      </c>
      <c r="O143">
        <v>1500</v>
      </c>
      <c r="P143">
        <v>1500</v>
      </c>
      <c r="Q143">
        <v>978602</v>
      </c>
    </row>
    <row r="144" spans="3:19" x14ac:dyDescent="0.25">
      <c r="C144">
        <v>9</v>
      </c>
      <c r="D144">
        <v>636</v>
      </c>
      <c r="E144">
        <v>1</v>
      </c>
      <c r="I144">
        <v>175.5</v>
      </c>
      <c r="Q144">
        <v>28850</v>
      </c>
    </row>
    <row r="145" spans="3:19" x14ac:dyDescent="0.25">
      <c r="C145">
        <v>9</v>
      </c>
      <c r="D145">
        <v>642</v>
      </c>
      <c r="E145">
        <v>14</v>
      </c>
      <c r="I145">
        <v>2153</v>
      </c>
      <c r="O145">
        <v>6000</v>
      </c>
      <c r="P145">
        <v>6000</v>
      </c>
      <c r="Q145">
        <v>393890</v>
      </c>
    </row>
    <row r="146" spans="3:19" x14ac:dyDescent="0.25">
      <c r="C146">
        <v>9</v>
      </c>
      <c r="D146" t="s">
        <v>1576</v>
      </c>
      <c r="E146">
        <v>9</v>
      </c>
      <c r="I146">
        <v>1231.5</v>
      </c>
      <c r="Q146">
        <v>197231</v>
      </c>
    </row>
    <row r="147" spans="3:19" x14ac:dyDescent="0.25">
      <c r="C147">
        <v>9</v>
      </c>
      <c r="D147">
        <v>25</v>
      </c>
      <c r="E147">
        <v>3</v>
      </c>
      <c r="I147">
        <v>408</v>
      </c>
      <c r="Q147">
        <v>47188</v>
      </c>
    </row>
    <row r="148" spans="3:19" x14ac:dyDescent="0.25">
      <c r="C148">
        <v>9</v>
      </c>
      <c r="D148">
        <v>30</v>
      </c>
      <c r="E148">
        <v>6</v>
      </c>
      <c r="I148">
        <v>823.5</v>
      </c>
      <c r="Q148">
        <v>150043</v>
      </c>
    </row>
    <row r="149" spans="3:19" x14ac:dyDescent="0.25">
      <c r="C149" t="s">
        <v>1585</v>
      </c>
      <c r="E149">
        <v>80.2</v>
      </c>
      <c r="I149">
        <v>12023.1</v>
      </c>
      <c r="J149">
        <v>468</v>
      </c>
      <c r="K149">
        <v>36</v>
      </c>
      <c r="L149">
        <v>42</v>
      </c>
      <c r="O149">
        <v>15750</v>
      </c>
      <c r="P149">
        <v>15750</v>
      </c>
      <c r="Q149">
        <v>3087358</v>
      </c>
      <c r="R149">
        <v>13552</v>
      </c>
      <c r="S149">
        <v>3418.7354165515899</v>
      </c>
    </row>
    <row r="150" spans="3:19" x14ac:dyDescent="0.25">
      <c r="C150">
        <v>10</v>
      </c>
      <c r="D150" t="s">
        <v>215</v>
      </c>
      <c r="E150">
        <v>6.1999999999999993</v>
      </c>
      <c r="I150">
        <v>1057.5</v>
      </c>
      <c r="J150">
        <v>63</v>
      </c>
      <c r="K150">
        <v>24</v>
      </c>
      <c r="Q150">
        <v>916859</v>
      </c>
      <c r="S150">
        <v>1730.4496578690125</v>
      </c>
    </row>
    <row r="151" spans="3:19" x14ac:dyDescent="0.25">
      <c r="C151">
        <v>10</v>
      </c>
      <c r="D151">
        <v>99</v>
      </c>
      <c r="E151">
        <v>1.6</v>
      </c>
      <c r="I151">
        <v>265.5</v>
      </c>
      <c r="K151">
        <v>24</v>
      </c>
      <c r="Q151">
        <v>147527</v>
      </c>
      <c r="S151">
        <v>1730.4496578690125</v>
      </c>
    </row>
    <row r="152" spans="3:19" x14ac:dyDescent="0.25">
      <c r="C152">
        <v>10</v>
      </c>
      <c r="D152">
        <v>101</v>
      </c>
      <c r="E152">
        <v>4.5999999999999996</v>
      </c>
      <c r="I152">
        <v>792</v>
      </c>
      <c r="J152">
        <v>63</v>
      </c>
      <c r="Q152">
        <v>769332</v>
      </c>
    </row>
    <row r="153" spans="3:19" x14ac:dyDescent="0.25">
      <c r="C153">
        <v>10</v>
      </c>
      <c r="D153" t="s">
        <v>1574</v>
      </c>
      <c r="E153">
        <v>4.5</v>
      </c>
      <c r="I153">
        <v>716</v>
      </c>
      <c r="O153">
        <v>750</v>
      </c>
      <c r="P153">
        <v>750</v>
      </c>
      <c r="Q153">
        <v>480231</v>
      </c>
      <c r="S153">
        <v>104.95242534924439</v>
      </c>
    </row>
    <row r="154" spans="3:19" x14ac:dyDescent="0.25">
      <c r="C154">
        <v>10</v>
      </c>
      <c r="D154">
        <v>526</v>
      </c>
      <c r="E154">
        <v>4.5</v>
      </c>
      <c r="I154">
        <v>716</v>
      </c>
      <c r="O154">
        <v>750</v>
      </c>
      <c r="P154">
        <v>750</v>
      </c>
      <c r="Q154">
        <v>480231</v>
      </c>
      <c r="S154">
        <v>104.95242534924439</v>
      </c>
    </row>
    <row r="155" spans="3:19" x14ac:dyDescent="0.25">
      <c r="C155">
        <v>10</v>
      </c>
      <c r="D155" t="s">
        <v>1575</v>
      </c>
      <c r="E155">
        <v>60.5</v>
      </c>
      <c r="I155">
        <v>9098.5</v>
      </c>
      <c r="J155">
        <v>427</v>
      </c>
      <c r="L155">
        <v>63.5</v>
      </c>
      <c r="O155">
        <v>32500</v>
      </c>
      <c r="P155">
        <v>32500</v>
      </c>
      <c r="Q155">
        <v>5825480</v>
      </c>
      <c r="R155">
        <v>500</v>
      </c>
      <c r="S155">
        <v>1583.3333333333333</v>
      </c>
    </row>
    <row r="156" spans="3:19" x14ac:dyDescent="0.25">
      <c r="C156">
        <v>10</v>
      </c>
      <c r="D156">
        <v>303</v>
      </c>
      <c r="E156">
        <v>14.5</v>
      </c>
      <c r="I156">
        <v>1927</v>
      </c>
      <c r="J156">
        <v>9.5</v>
      </c>
      <c r="O156">
        <v>5750</v>
      </c>
      <c r="P156">
        <v>5750</v>
      </c>
      <c r="Q156">
        <v>1251657</v>
      </c>
      <c r="R156">
        <v>500</v>
      </c>
      <c r="S156">
        <v>1583.3333333333333</v>
      </c>
    </row>
    <row r="157" spans="3:19" x14ac:dyDescent="0.25">
      <c r="C157">
        <v>10</v>
      </c>
      <c r="D157">
        <v>304</v>
      </c>
      <c r="E157">
        <v>6</v>
      </c>
      <c r="I157">
        <v>905</v>
      </c>
      <c r="J157">
        <v>14</v>
      </c>
      <c r="Q157">
        <v>596032</v>
      </c>
    </row>
    <row r="158" spans="3:19" x14ac:dyDescent="0.25">
      <c r="C158">
        <v>10</v>
      </c>
      <c r="D158">
        <v>305</v>
      </c>
      <c r="E158">
        <v>1</v>
      </c>
      <c r="I158">
        <v>160</v>
      </c>
      <c r="Q158">
        <v>98952</v>
      </c>
    </row>
    <row r="159" spans="3:19" x14ac:dyDescent="0.25">
      <c r="C159">
        <v>10</v>
      </c>
      <c r="D159">
        <v>409</v>
      </c>
      <c r="E159">
        <v>24</v>
      </c>
      <c r="I159">
        <v>3672.5</v>
      </c>
      <c r="J159">
        <v>403.5</v>
      </c>
      <c r="O159">
        <v>3750</v>
      </c>
      <c r="P159">
        <v>3750</v>
      </c>
      <c r="Q159">
        <v>2447258</v>
      </c>
    </row>
    <row r="160" spans="3:19" x14ac:dyDescent="0.25">
      <c r="C160">
        <v>10</v>
      </c>
      <c r="D160">
        <v>636</v>
      </c>
      <c r="E160">
        <v>1</v>
      </c>
      <c r="I160">
        <v>136.5</v>
      </c>
      <c r="Q160">
        <v>99261</v>
      </c>
    </row>
    <row r="161" spans="3:19" x14ac:dyDescent="0.25">
      <c r="C161">
        <v>10</v>
      </c>
      <c r="D161">
        <v>642</v>
      </c>
      <c r="E161">
        <v>14</v>
      </c>
      <c r="I161">
        <v>2297.5</v>
      </c>
      <c r="L161">
        <v>63.5</v>
      </c>
      <c r="O161">
        <v>23000</v>
      </c>
      <c r="P161">
        <v>23000</v>
      </c>
      <c r="Q161">
        <v>1332320</v>
      </c>
    </row>
    <row r="162" spans="3:19" x14ac:dyDescent="0.25">
      <c r="C162">
        <v>10</v>
      </c>
      <c r="D162" t="s">
        <v>1576</v>
      </c>
      <c r="E162">
        <v>8</v>
      </c>
      <c r="I162">
        <v>1088</v>
      </c>
      <c r="L162">
        <v>54</v>
      </c>
      <c r="Q162">
        <v>395414</v>
      </c>
    </row>
    <row r="163" spans="3:19" x14ac:dyDescent="0.25">
      <c r="C163">
        <v>10</v>
      </c>
      <c r="D163">
        <v>25</v>
      </c>
      <c r="E163">
        <v>3</v>
      </c>
      <c r="I163">
        <v>296</v>
      </c>
      <c r="Q163">
        <v>96482</v>
      </c>
    </row>
    <row r="164" spans="3:19" x14ac:dyDescent="0.25">
      <c r="C164">
        <v>10</v>
      </c>
      <c r="D164">
        <v>30</v>
      </c>
      <c r="E164">
        <v>5</v>
      </c>
      <c r="I164">
        <v>792</v>
      </c>
      <c r="L164">
        <v>54</v>
      </c>
      <c r="Q164">
        <v>298932</v>
      </c>
    </row>
    <row r="165" spans="3:19" x14ac:dyDescent="0.25">
      <c r="C165">
        <v>10</v>
      </c>
      <c r="D165" t="s">
        <v>1586</v>
      </c>
      <c r="L165">
        <v>82</v>
      </c>
      <c r="Q165">
        <v>22082</v>
      </c>
    </row>
    <row r="166" spans="3:19" x14ac:dyDescent="0.25">
      <c r="C166">
        <v>10</v>
      </c>
      <c r="D166">
        <v>0</v>
      </c>
      <c r="L166">
        <v>82</v>
      </c>
      <c r="Q166">
        <v>22082</v>
      </c>
    </row>
    <row r="167" spans="3:19" x14ac:dyDescent="0.25">
      <c r="C167" t="s">
        <v>1587</v>
      </c>
      <c r="E167">
        <v>79.2</v>
      </c>
      <c r="I167">
        <v>11960</v>
      </c>
      <c r="J167">
        <v>490</v>
      </c>
      <c r="K167">
        <v>24</v>
      </c>
      <c r="L167">
        <v>199.5</v>
      </c>
      <c r="O167">
        <v>33250</v>
      </c>
      <c r="P167">
        <v>33250</v>
      </c>
      <c r="Q167">
        <v>7640066</v>
      </c>
      <c r="R167">
        <v>500</v>
      </c>
      <c r="S167">
        <v>3418.7354165515899</v>
      </c>
    </row>
    <row r="168" spans="3:19" x14ac:dyDescent="0.25">
      <c r="C168">
        <v>11</v>
      </c>
      <c r="D168" t="s">
        <v>215</v>
      </c>
      <c r="S168">
        <v>1730.4496578690125</v>
      </c>
    </row>
    <row r="169" spans="3:19" x14ac:dyDescent="0.25">
      <c r="C169">
        <v>11</v>
      </c>
      <c r="D169">
        <v>99</v>
      </c>
      <c r="S169">
        <v>1730.4496578690125</v>
      </c>
    </row>
    <row r="170" spans="3:19" x14ac:dyDescent="0.25">
      <c r="C170">
        <v>11</v>
      </c>
      <c r="D170" t="s">
        <v>1574</v>
      </c>
      <c r="S170">
        <v>104.95242534924439</v>
      </c>
    </row>
    <row r="171" spans="3:19" x14ac:dyDescent="0.25">
      <c r="C171">
        <v>11</v>
      </c>
      <c r="D171">
        <v>526</v>
      </c>
      <c r="S171">
        <v>104.95242534924439</v>
      </c>
    </row>
    <row r="172" spans="3:19" x14ac:dyDescent="0.25">
      <c r="C172">
        <v>11</v>
      </c>
      <c r="D172" t="s">
        <v>1575</v>
      </c>
      <c r="S172">
        <v>1583.3333333333333</v>
      </c>
    </row>
    <row r="173" spans="3:19" x14ac:dyDescent="0.25">
      <c r="C173">
        <v>11</v>
      </c>
      <c r="D173">
        <v>303</v>
      </c>
      <c r="S173">
        <v>1583.3333333333333</v>
      </c>
    </row>
    <row r="174" spans="3:19" x14ac:dyDescent="0.25">
      <c r="C174" t="s">
        <v>1588</v>
      </c>
      <c r="S174">
        <v>3418.7354165515899</v>
      </c>
    </row>
  </sheetData>
  <hyperlinks>
    <hyperlink ref="A2" location="Obsah!A1" display="Zpět na Obsah  KL 01  1.-4.měsíc" xr:uid="{4AAD6ABE-30E6-47ED-96D9-5463C4682B68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1607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13270027.989999998</v>
      </c>
      <c r="C3" s="222">
        <f t="shared" ref="C3:Z3" si="0">SUBTOTAL(9,C6:C1048576)</f>
        <v>11</v>
      </c>
      <c r="D3" s="222"/>
      <c r="E3" s="222">
        <f>SUBTOTAL(9,E6:E1048576)/4</f>
        <v>12306096.67</v>
      </c>
      <c r="F3" s="222"/>
      <c r="G3" s="222">
        <f t="shared" si="0"/>
        <v>11</v>
      </c>
      <c r="H3" s="222">
        <f>SUBTOTAL(9,H6:H1048576)/4</f>
        <v>12924901.789999999</v>
      </c>
      <c r="I3" s="225">
        <f>IF(B3&lt;&gt;0,H3/B3,"")</f>
        <v>0.97399205184344162</v>
      </c>
      <c r="J3" s="223">
        <f>IF(E3&lt;&gt;0,H3/E3,"")</f>
        <v>1.0502844351538805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2"/>
      <c r="B5" s="583">
        <v>2018</v>
      </c>
      <c r="C5" s="584"/>
      <c r="D5" s="584"/>
      <c r="E5" s="584">
        <v>2019</v>
      </c>
      <c r="F5" s="584"/>
      <c r="G5" s="584"/>
      <c r="H5" s="584">
        <v>2020</v>
      </c>
      <c r="I5" s="585" t="s">
        <v>269</v>
      </c>
      <c r="J5" s="586" t="s">
        <v>2</v>
      </c>
      <c r="K5" s="583">
        <v>2015</v>
      </c>
      <c r="L5" s="584"/>
      <c r="M5" s="584"/>
      <c r="N5" s="584">
        <v>2019</v>
      </c>
      <c r="O5" s="584"/>
      <c r="P5" s="584"/>
      <c r="Q5" s="584">
        <v>2020</v>
      </c>
      <c r="R5" s="585" t="s">
        <v>269</v>
      </c>
      <c r="S5" s="586" t="s">
        <v>2</v>
      </c>
      <c r="T5" s="583">
        <v>2015</v>
      </c>
      <c r="U5" s="584"/>
      <c r="V5" s="584"/>
      <c r="W5" s="584">
        <v>2019</v>
      </c>
      <c r="X5" s="584"/>
      <c r="Y5" s="584"/>
      <c r="Z5" s="584">
        <v>2020</v>
      </c>
      <c r="AA5" s="585" t="s">
        <v>269</v>
      </c>
      <c r="AB5" s="586" t="s">
        <v>2</v>
      </c>
    </row>
    <row r="6" spans="1:28" ht="14.45" customHeight="1" x14ac:dyDescent="0.25">
      <c r="A6" s="587" t="s">
        <v>1603</v>
      </c>
      <c r="B6" s="588">
        <v>733028.99</v>
      </c>
      <c r="C6" s="589">
        <v>1</v>
      </c>
      <c r="D6" s="589">
        <v>1.2859916990676685</v>
      </c>
      <c r="E6" s="588">
        <v>570010.66999999993</v>
      </c>
      <c r="F6" s="589">
        <v>0.77760999602485015</v>
      </c>
      <c r="G6" s="589">
        <v>1</v>
      </c>
      <c r="H6" s="588">
        <v>755750.79</v>
      </c>
      <c r="I6" s="589">
        <v>1.0309971369618001</v>
      </c>
      <c r="J6" s="589">
        <v>1.3258537598954072</v>
      </c>
      <c r="K6" s="588"/>
      <c r="L6" s="589"/>
      <c r="M6" s="589"/>
      <c r="N6" s="588"/>
      <c r="O6" s="589"/>
      <c r="P6" s="589"/>
      <c r="Q6" s="588"/>
      <c r="R6" s="589"/>
      <c r="S6" s="589"/>
      <c r="T6" s="588"/>
      <c r="U6" s="589"/>
      <c r="V6" s="589"/>
      <c r="W6" s="588"/>
      <c r="X6" s="589"/>
      <c r="Y6" s="589"/>
      <c r="Z6" s="588"/>
      <c r="AA6" s="589"/>
      <c r="AB6" s="590"/>
    </row>
    <row r="7" spans="1:28" ht="14.45" customHeight="1" x14ac:dyDescent="0.25">
      <c r="A7" s="601" t="s">
        <v>1604</v>
      </c>
      <c r="B7" s="591">
        <v>733028.99</v>
      </c>
      <c r="C7" s="592">
        <v>1</v>
      </c>
      <c r="D7" s="592">
        <v>1.2859916990676685</v>
      </c>
      <c r="E7" s="591">
        <v>570010.66999999993</v>
      </c>
      <c r="F7" s="592">
        <v>0.77760999602485015</v>
      </c>
      <c r="G7" s="592">
        <v>1</v>
      </c>
      <c r="H7" s="591">
        <v>755750.79</v>
      </c>
      <c r="I7" s="592">
        <v>1.0309971369618001</v>
      </c>
      <c r="J7" s="592">
        <v>1.3258537598954072</v>
      </c>
      <c r="K7" s="591"/>
      <c r="L7" s="592"/>
      <c r="M7" s="592"/>
      <c r="N7" s="591"/>
      <c r="O7" s="592"/>
      <c r="P7" s="592"/>
      <c r="Q7" s="591"/>
      <c r="R7" s="592"/>
      <c r="S7" s="592"/>
      <c r="T7" s="591"/>
      <c r="U7" s="592"/>
      <c r="V7" s="592"/>
      <c r="W7" s="591"/>
      <c r="X7" s="592"/>
      <c r="Y7" s="592"/>
      <c r="Z7" s="591"/>
      <c r="AA7" s="592"/>
      <c r="AB7" s="593"/>
    </row>
    <row r="8" spans="1:28" ht="14.45" customHeight="1" x14ac:dyDescent="0.25">
      <c r="A8" s="594" t="s">
        <v>1605</v>
      </c>
      <c r="B8" s="595">
        <v>12536999</v>
      </c>
      <c r="C8" s="596">
        <v>1</v>
      </c>
      <c r="D8" s="596">
        <v>1.0682436205733326</v>
      </c>
      <c r="E8" s="595">
        <v>11736086</v>
      </c>
      <c r="F8" s="596">
        <v>0.93611605137720755</v>
      </c>
      <c r="G8" s="596">
        <v>1</v>
      </c>
      <c r="H8" s="595">
        <v>12169151</v>
      </c>
      <c r="I8" s="596">
        <v>0.97065900699202412</v>
      </c>
      <c r="J8" s="596">
        <v>1.0369002919712755</v>
      </c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thickBot="1" x14ac:dyDescent="0.3">
      <c r="A9" s="602" t="s">
        <v>1606</v>
      </c>
      <c r="B9" s="598">
        <v>12536999</v>
      </c>
      <c r="C9" s="599">
        <v>1</v>
      </c>
      <c r="D9" s="599">
        <v>1.0682436205733326</v>
      </c>
      <c r="E9" s="598">
        <v>11736086</v>
      </c>
      <c r="F9" s="599">
        <v>0.93611605137720755</v>
      </c>
      <c r="G9" s="599">
        <v>1</v>
      </c>
      <c r="H9" s="598">
        <v>12169151</v>
      </c>
      <c r="I9" s="599">
        <v>0.97065900699202412</v>
      </c>
      <c r="J9" s="599">
        <v>1.0369002919712755</v>
      </c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25"/>
    <row r="11" spans="1:28" ht="14.45" customHeight="1" x14ac:dyDescent="0.25">
      <c r="A11" s="587" t="s">
        <v>1608</v>
      </c>
      <c r="B11" s="588">
        <v>733028.99</v>
      </c>
      <c r="C11" s="589">
        <v>1</v>
      </c>
      <c r="D11" s="589">
        <v>1.2859916990676685</v>
      </c>
      <c r="E11" s="588">
        <v>570010.66999999993</v>
      </c>
      <c r="F11" s="589">
        <v>0.77760999602485015</v>
      </c>
      <c r="G11" s="589">
        <v>1</v>
      </c>
      <c r="H11" s="588">
        <v>755750.79</v>
      </c>
      <c r="I11" s="589">
        <v>1.0309971369618001</v>
      </c>
      <c r="J11" s="590">
        <v>1.3258537598954072</v>
      </c>
    </row>
    <row r="12" spans="1:28" ht="14.45" customHeight="1" x14ac:dyDescent="0.25">
      <c r="A12" s="601" t="s">
        <v>1609</v>
      </c>
      <c r="B12" s="591">
        <v>11207</v>
      </c>
      <c r="C12" s="592">
        <v>1</v>
      </c>
      <c r="D12" s="592">
        <v>1.0832205683355887</v>
      </c>
      <c r="E12" s="591">
        <v>10346</v>
      </c>
      <c r="F12" s="592">
        <v>0.92317301686445974</v>
      </c>
      <c r="G12" s="592">
        <v>1</v>
      </c>
      <c r="H12" s="591">
        <v>11132</v>
      </c>
      <c r="I12" s="592">
        <v>0.99330775408227001</v>
      </c>
      <c r="J12" s="593">
        <v>1.0759713899091436</v>
      </c>
    </row>
    <row r="13" spans="1:28" ht="14.45" customHeight="1" x14ac:dyDescent="0.25">
      <c r="A13" s="601" t="s">
        <v>1610</v>
      </c>
      <c r="B13" s="591">
        <v>721821.99</v>
      </c>
      <c r="C13" s="592">
        <v>1</v>
      </c>
      <c r="D13" s="592">
        <v>1.2897401402879336</v>
      </c>
      <c r="E13" s="591">
        <v>559664.66999999993</v>
      </c>
      <c r="F13" s="592">
        <v>0.77534998622028672</v>
      </c>
      <c r="G13" s="592">
        <v>1</v>
      </c>
      <c r="H13" s="591">
        <v>744618.79</v>
      </c>
      <c r="I13" s="592">
        <v>1.031582301891357</v>
      </c>
      <c r="J13" s="593">
        <v>1.3304731027599082</v>
      </c>
    </row>
    <row r="14" spans="1:28" ht="14.45" customHeight="1" x14ac:dyDescent="0.25">
      <c r="A14" s="594" t="s">
        <v>537</v>
      </c>
      <c r="B14" s="595">
        <v>12249850</v>
      </c>
      <c r="C14" s="596">
        <v>1</v>
      </c>
      <c r="D14" s="596">
        <v>1.0689132910480601</v>
      </c>
      <c r="E14" s="595">
        <v>11460097</v>
      </c>
      <c r="F14" s="596">
        <v>0.93552957791319891</v>
      </c>
      <c r="G14" s="596">
        <v>1</v>
      </c>
      <c r="H14" s="595">
        <v>11920267</v>
      </c>
      <c r="I14" s="596">
        <v>0.97309493585635742</v>
      </c>
      <c r="J14" s="597">
        <v>1.04015411038842</v>
      </c>
    </row>
    <row r="15" spans="1:28" ht="14.45" customHeight="1" x14ac:dyDescent="0.25">
      <c r="A15" s="601" t="s">
        <v>1609</v>
      </c>
      <c r="B15" s="591">
        <v>12249850</v>
      </c>
      <c r="C15" s="592">
        <v>1</v>
      </c>
      <c r="D15" s="592">
        <v>1.0689132910480601</v>
      </c>
      <c r="E15" s="591">
        <v>11460097</v>
      </c>
      <c r="F15" s="592">
        <v>0.93552957791319891</v>
      </c>
      <c r="G15" s="592">
        <v>1</v>
      </c>
      <c r="H15" s="591">
        <v>11920267</v>
      </c>
      <c r="I15" s="592">
        <v>0.97309493585635742</v>
      </c>
      <c r="J15" s="593">
        <v>1.04015411038842</v>
      </c>
    </row>
    <row r="16" spans="1:28" ht="14.45" customHeight="1" x14ac:dyDescent="0.25">
      <c r="A16" s="594" t="s">
        <v>542</v>
      </c>
      <c r="B16" s="595">
        <v>287149</v>
      </c>
      <c r="C16" s="596">
        <v>1</v>
      </c>
      <c r="D16" s="596">
        <v>1.0404363942041168</v>
      </c>
      <c r="E16" s="595">
        <v>275989</v>
      </c>
      <c r="F16" s="596">
        <v>0.96113515979508901</v>
      </c>
      <c r="G16" s="596">
        <v>1</v>
      </c>
      <c r="H16" s="595">
        <v>248884</v>
      </c>
      <c r="I16" s="596">
        <v>0.86674165677052684</v>
      </c>
      <c r="J16" s="597">
        <v>0.9017895640768292</v>
      </c>
    </row>
    <row r="17" spans="1:10" ht="14.45" customHeight="1" thickBot="1" x14ac:dyDescent="0.3">
      <c r="A17" s="602" t="s">
        <v>1609</v>
      </c>
      <c r="B17" s="598">
        <v>287149</v>
      </c>
      <c r="C17" s="599">
        <v>1</v>
      </c>
      <c r="D17" s="599">
        <v>1.0404363942041168</v>
      </c>
      <c r="E17" s="598">
        <v>275989</v>
      </c>
      <c r="F17" s="599">
        <v>0.96113515979508901</v>
      </c>
      <c r="G17" s="599">
        <v>1</v>
      </c>
      <c r="H17" s="598">
        <v>248884</v>
      </c>
      <c r="I17" s="599">
        <v>0.86674165677052684</v>
      </c>
      <c r="J17" s="600">
        <v>0.9017895640768292</v>
      </c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632</v>
      </c>
    </row>
    <row r="20" spans="1:10" ht="14.45" customHeight="1" x14ac:dyDescent="0.2">
      <c r="A20" s="544" t="s">
        <v>1611</v>
      </c>
    </row>
    <row r="21" spans="1:10" ht="14.45" customHeight="1" x14ac:dyDescent="0.2">
      <c r="A21" s="544" t="s">
        <v>1612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8C87447-45BB-4F19-AD93-9748E8C323C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1618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51998</v>
      </c>
      <c r="C3" s="260">
        <f t="shared" si="0"/>
        <v>48123</v>
      </c>
      <c r="D3" s="272">
        <f t="shared" si="0"/>
        <v>47146</v>
      </c>
      <c r="E3" s="224">
        <f t="shared" si="0"/>
        <v>13270027.99</v>
      </c>
      <c r="F3" s="222">
        <f t="shared" si="0"/>
        <v>12306096.67</v>
      </c>
      <c r="G3" s="261">
        <f t="shared" si="0"/>
        <v>12924901.789999999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2"/>
      <c r="B5" s="583">
        <v>2018</v>
      </c>
      <c r="C5" s="584">
        <v>2019</v>
      </c>
      <c r="D5" s="603">
        <v>2020</v>
      </c>
      <c r="E5" s="583">
        <v>2018</v>
      </c>
      <c r="F5" s="584">
        <v>2019</v>
      </c>
      <c r="G5" s="603">
        <v>2020</v>
      </c>
    </row>
    <row r="6" spans="1:7" ht="14.45" customHeight="1" x14ac:dyDescent="0.2">
      <c r="A6" s="579" t="s">
        <v>1609</v>
      </c>
      <c r="B6" s="116">
        <v>51744</v>
      </c>
      <c r="C6" s="116">
        <v>47871</v>
      </c>
      <c r="D6" s="116">
        <v>46720</v>
      </c>
      <c r="E6" s="604">
        <v>12548206</v>
      </c>
      <c r="F6" s="604">
        <v>11746432</v>
      </c>
      <c r="G6" s="605">
        <v>12180283</v>
      </c>
    </row>
    <row r="7" spans="1:7" ht="14.45" customHeight="1" x14ac:dyDescent="0.2">
      <c r="A7" s="517" t="s">
        <v>1613</v>
      </c>
      <c r="B7" s="490">
        <v>33</v>
      </c>
      <c r="C7" s="490">
        <v>1</v>
      </c>
      <c r="D7" s="490"/>
      <c r="E7" s="606">
        <v>120231.33</v>
      </c>
      <c r="F7" s="606">
        <v>38</v>
      </c>
      <c r="G7" s="607"/>
    </row>
    <row r="8" spans="1:7" ht="14.45" customHeight="1" x14ac:dyDescent="0.2">
      <c r="A8" s="517" t="s">
        <v>634</v>
      </c>
      <c r="B8" s="490">
        <v>29</v>
      </c>
      <c r="C8" s="490">
        <v>35</v>
      </c>
      <c r="D8" s="490">
        <v>68</v>
      </c>
      <c r="E8" s="606">
        <v>101427</v>
      </c>
      <c r="F8" s="606">
        <v>65450</v>
      </c>
      <c r="G8" s="607">
        <v>103623.23</v>
      </c>
    </row>
    <row r="9" spans="1:7" ht="14.45" customHeight="1" x14ac:dyDescent="0.2">
      <c r="A9" s="517" t="s">
        <v>1614</v>
      </c>
      <c r="B9" s="490">
        <v>1</v>
      </c>
      <c r="C9" s="490"/>
      <c r="D9" s="490"/>
      <c r="E9" s="606">
        <v>37</v>
      </c>
      <c r="F9" s="606"/>
      <c r="G9" s="607"/>
    </row>
    <row r="10" spans="1:7" ht="14.45" customHeight="1" x14ac:dyDescent="0.2">
      <c r="A10" s="517" t="s">
        <v>1615</v>
      </c>
      <c r="B10" s="490">
        <v>9</v>
      </c>
      <c r="C10" s="490">
        <v>11</v>
      </c>
      <c r="D10" s="490"/>
      <c r="E10" s="606">
        <v>333</v>
      </c>
      <c r="F10" s="606">
        <v>418</v>
      </c>
      <c r="G10" s="607"/>
    </row>
    <row r="11" spans="1:7" ht="14.45" customHeight="1" x14ac:dyDescent="0.2">
      <c r="A11" s="517" t="s">
        <v>635</v>
      </c>
      <c r="B11" s="490">
        <v>17</v>
      </c>
      <c r="C11" s="490">
        <v>13</v>
      </c>
      <c r="D11" s="490">
        <v>14</v>
      </c>
      <c r="E11" s="606">
        <v>766.32999999999993</v>
      </c>
      <c r="F11" s="606">
        <v>494</v>
      </c>
      <c r="G11" s="607">
        <v>532</v>
      </c>
    </row>
    <row r="12" spans="1:7" ht="14.45" customHeight="1" x14ac:dyDescent="0.2">
      <c r="A12" s="517" t="s">
        <v>636</v>
      </c>
      <c r="B12" s="490">
        <v>35</v>
      </c>
      <c r="C12" s="490">
        <v>31</v>
      </c>
      <c r="D12" s="490">
        <v>220</v>
      </c>
      <c r="E12" s="606">
        <v>1295</v>
      </c>
      <c r="F12" s="606">
        <v>1178</v>
      </c>
      <c r="G12" s="607">
        <v>213928.44</v>
      </c>
    </row>
    <row r="13" spans="1:7" ht="14.45" customHeight="1" x14ac:dyDescent="0.2">
      <c r="A13" s="517" t="s">
        <v>637</v>
      </c>
      <c r="B13" s="490">
        <v>120</v>
      </c>
      <c r="C13" s="490">
        <v>160</v>
      </c>
      <c r="D13" s="490">
        <v>124</v>
      </c>
      <c r="E13" s="606">
        <v>451792.67</v>
      </c>
      <c r="F13" s="606">
        <v>492048.67</v>
      </c>
      <c r="G13" s="607">
        <v>426535.12</v>
      </c>
    </row>
    <row r="14" spans="1:7" ht="14.45" customHeight="1" x14ac:dyDescent="0.2">
      <c r="A14" s="517" t="s">
        <v>1616</v>
      </c>
      <c r="B14" s="490">
        <v>1</v>
      </c>
      <c r="C14" s="490">
        <v>1</v>
      </c>
      <c r="D14" s="490"/>
      <c r="E14" s="606">
        <v>37</v>
      </c>
      <c r="F14" s="606">
        <v>38</v>
      </c>
      <c r="G14" s="607"/>
    </row>
    <row r="15" spans="1:7" ht="14.45" customHeight="1" thickBot="1" x14ac:dyDescent="0.25">
      <c r="A15" s="610" t="s">
        <v>1617</v>
      </c>
      <c r="B15" s="497">
        <v>9</v>
      </c>
      <c r="C15" s="497"/>
      <c r="D15" s="497"/>
      <c r="E15" s="608">
        <v>45902.66</v>
      </c>
      <c r="F15" s="608"/>
      <c r="G15" s="609"/>
    </row>
    <row r="16" spans="1:7" ht="14.45" customHeight="1" x14ac:dyDescent="0.2">
      <c r="A16" s="544" t="s">
        <v>244</v>
      </c>
    </row>
    <row r="17" spans="1:1" ht="14.45" customHeight="1" x14ac:dyDescent="0.2">
      <c r="A17" s="545" t="s">
        <v>632</v>
      </c>
    </row>
    <row r="18" spans="1:1" ht="14.45" customHeight="1" x14ac:dyDescent="0.2">
      <c r="A18" s="544" t="s">
        <v>1611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45BD402-1B3D-4734-9908-A69E2A1073D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1700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51998</v>
      </c>
      <c r="H3" s="103">
        <f t="shared" si="0"/>
        <v>13270027.99</v>
      </c>
      <c r="I3" s="74"/>
      <c r="J3" s="74"/>
      <c r="K3" s="103">
        <f t="shared" si="0"/>
        <v>48123</v>
      </c>
      <c r="L3" s="103">
        <f t="shared" si="0"/>
        <v>12306096.67</v>
      </c>
      <c r="M3" s="74"/>
      <c r="N3" s="74"/>
      <c r="O3" s="103">
        <f t="shared" si="0"/>
        <v>47146</v>
      </c>
      <c r="P3" s="103">
        <f t="shared" si="0"/>
        <v>12924901.789999999</v>
      </c>
      <c r="Q3" s="75">
        <f>IF(L3=0,0,P3/L3)</f>
        <v>1.0502844351538805</v>
      </c>
      <c r="R3" s="104">
        <f>IF(O3=0,0,P3/O3)</f>
        <v>274.14630700377546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1"/>
      <c r="B5" s="611"/>
      <c r="C5" s="612"/>
      <c r="D5" s="613"/>
      <c r="E5" s="614"/>
      <c r="F5" s="615"/>
      <c r="G5" s="616" t="s">
        <v>71</v>
      </c>
      <c r="H5" s="617" t="s">
        <v>14</v>
      </c>
      <c r="I5" s="618"/>
      <c r="J5" s="618"/>
      <c r="K5" s="616" t="s">
        <v>71</v>
      </c>
      <c r="L5" s="617" t="s">
        <v>14</v>
      </c>
      <c r="M5" s="618"/>
      <c r="N5" s="618"/>
      <c r="O5" s="616" t="s">
        <v>71</v>
      </c>
      <c r="P5" s="617" t="s">
        <v>14</v>
      </c>
      <c r="Q5" s="619"/>
      <c r="R5" s="620"/>
    </row>
    <row r="6" spans="1:18" ht="14.45" customHeight="1" x14ac:dyDescent="0.2">
      <c r="A6" s="564" t="s">
        <v>1619</v>
      </c>
      <c r="B6" s="565" t="s">
        <v>1620</v>
      </c>
      <c r="C6" s="565" t="s">
        <v>1608</v>
      </c>
      <c r="D6" s="565" t="s">
        <v>1621</v>
      </c>
      <c r="E6" s="565" t="s">
        <v>1622</v>
      </c>
      <c r="F6" s="565" t="s">
        <v>1623</v>
      </c>
      <c r="G6" s="116">
        <v>110</v>
      </c>
      <c r="H6" s="116">
        <v>4070</v>
      </c>
      <c r="I6" s="565">
        <v>0.88516746411483249</v>
      </c>
      <c r="J6" s="565">
        <v>37</v>
      </c>
      <c r="K6" s="116">
        <v>121</v>
      </c>
      <c r="L6" s="116">
        <v>4598</v>
      </c>
      <c r="M6" s="565">
        <v>1</v>
      </c>
      <c r="N6" s="565">
        <v>38</v>
      </c>
      <c r="O6" s="116">
        <v>287</v>
      </c>
      <c r="P6" s="116">
        <v>10906</v>
      </c>
      <c r="Q6" s="570">
        <v>2.3719008264462809</v>
      </c>
      <c r="R6" s="578">
        <v>38</v>
      </c>
    </row>
    <row r="7" spans="1:18" ht="14.45" customHeight="1" x14ac:dyDescent="0.2">
      <c r="A7" s="485" t="s">
        <v>1619</v>
      </c>
      <c r="B7" s="486" t="s">
        <v>1620</v>
      </c>
      <c r="C7" s="486" t="s">
        <v>1608</v>
      </c>
      <c r="D7" s="486" t="s">
        <v>1621</v>
      </c>
      <c r="E7" s="486" t="s">
        <v>1624</v>
      </c>
      <c r="F7" s="486" t="s">
        <v>1625</v>
      </c>
      <c r="G7" s="490">
        <v>0</v>
      </c>
      <c r="H7" s="490">
        <v>0</v>
      </c>
      <c r="I7" s="486"/>
      <c r="J7" s="486"/>
      <c r="K7" s="490"/>
      <c r="L7" s="490"/>
      <c r="M7" s="486"/>
      <c r="N7" s="486"/>
      <c r="O7" s="490"/>
      <c r="P7" s="490"/>
      <c r="Q7" s="512"/>
      <c r="R7" s="491"/>
    </row>
    <row r="8" spans="1:18" ht="14.45" customHeight="1" x14ac:dyDescent="0.2">
      <c r="A8" s="485" t="s">
        <v>1619</v>
      </c>
      <c r="B8" s="486" t="s">
        <v>1620</v>
      </c>
      <c r="C8" s="486" t="s">
        <v>1608</v>
      </c>
      <c r="D8" s="486" t="s">
        <v>1621</v>
      </c>
      <c r="E8" s="486" t="s">
        <v>1626</v>
      </c>
      <c r="F8" s="486" t="s">
        <v>1627</v>
      </c>
      <c r="G8" s="490">
        <v>24</v>
      </c>
      <c r="H8" s="490">
        <v>799.99000000000012</v>
      </c>
      <c r="I8" s="486">
        <v>0.74998828128662109</v>
      </c>
      <c r="J8" s="486">
        <v>33.332916666666669</v>
      </c>
      <c r="K8" s="490">
        <v>32</v>
      </c>
      <c r="L8" s="490">
        <v>1066.67</v>
      </c>
      <c r="M8" s="486">
        <v>1</v>
      </c>
      <c r="N8" s="486">
        <v>33.333437500000002</v>
      </c>
      <c r="O8" s="490">
        <v>45</v>
      </c>
      <c r="P8" s="490">
        <v>1737.79</v>
      </c>
      <c r="Q8" s="512">
        <v>1.6291730338342691</v>
      </c>
      <c r="R8" s="491">
        <v>38.617555555555555</v>
      </c>
    </row>
    <row r="9" spans="1:18" ht="14.45" customHeight="1" x14ac:dyDescent="0.2">
      <c r="A9" s="485" t="s">
        <v>1619</v>
      </c>
      <c r="B9" s="486" t="s">
        <v>1620</v>
      </c>
      <c r="C9" s="486" t="s">
        <v>1608</v>
      </c>
      <c r="D9" s="486" t="s">
        <v>1621</v>
      </c>
      <c r="E9" s="486" t="s">
        <v>1628</v>
      </c>
      <c r="F9" s="486" t="s">
        <v>1629</v>
      </c>
      <c r="G9" s="490">
        <v>101</v>
      </c>
      <c r="H9" s="490">
        <v>3737</v>
      </c>
      <c r="I9" s="486">
        <v>1.0138361367335866</v>
      </c>
      <c r="J9" s="486">
        <v>37</v>
      </c>
      <c r="K9" s="490">
        <v>97</v>
      </c>
      <c r="L9" s="490">
        <v>3686</v>
      </c>
      <c r="M9" s="486">
        <v>1</v>
      </c>
      <c r="N9" s="486">
        <v>38</v>
      </c>
      <c r="O9" s="490">
        <v>80</v>
      </c>
      <c r="P9" s="490">
        <v>3040</v>
      </c>
      <c r="Q9" s="512">
        <v>0.82474226804123707</v>
      </c>
      <c r="R9" s="491">
        <v>38</v>
      </c>
    </row>
    <row r="10" spans="1:18" ht="14.45" customHeight="1" x14ac:dyDescent="0.2">
      <c r="A10" s="485" t="s">
        <v>1619</v>
      </c>
      <c r="B10" s="486" t="s">
        <v>1620</v>
      </c>
      <c r="C10" s="486" t="s">
        <v>1608</v>
      </c>
      <c r="D10" s="486" t="s">
        <v>1621</v>
      </c>
      <c r="E10" s="486" t="s">
        <v>1630</v>
      </c>
      <c r="F10" s="486" t="s">
        <v>1631</v>
      </c>
      <c r="G10" s="490">
        <v>166</v>
      </c>
      <c r="H10" s="490">
        <v>7470</v>
      </c>
      <c r="I10" s="486">
        <v>1.1216216216216217</v>
      </c>
      <c r="J10" s="486">
        <v>45</v>
      </c>
      <c r="K10" s="490">
        <v>148</v>
      </c>
      <c r="L10" s="490">
        <v>6660</v>
      </c>
      <c r="M10" s="486">
        <v>1</v>
      </c>
      <c r="N10" s="486">
        <v>45</v>
      </c>
      <c r="O10" s="490">
        <v>147</v>
      </c>
      <c r="P10" s="490">
        <v>6762</v>
      </c>
      <c r="Q10" s="512">
        <v>1.0153153153153154</v>
      </c>
      <c r="R10" s="491">
        <v>46</v>
      </c>
    </row>
    <row r="11" spans="1:18" ht="14.45" customHeight="1" x14ac:dyDescent="0.2">
      <c r="A11" s="485" t="s">
        <v>1619</v>
      </c>
      <c r="B11" s="486" t="s">
        <v>1620</v>
      </c>
      <c r="C11" s="486" t="s">
        <v>1608</v>
      </c>
      <c r="D11" s="486" t="s">
        <v>1621</v>
      </c>
      <c r="E11" s="486" t="s">
        <v>1632</v>
      </c>
      <c r="F11" s="486" t="s">
        <v>1633</v>
      </c>
      <c r="G11" s="490">
        <v>0</v>
      </c>
      <c r="H11" s="490">
        <v>0</v>
      </c>
      <c r="I11" s="486"/>
      <c r="J11" s="486"/>
      <c r="K11" s="490"/>
      <c r="L11" s="490"/>
      <c r="M11" s="486"/>
      <c r="N11" s="486"/>
      <c r="O11" s="490"/>
      <c r="P11" s="490"/>
      <c r="Q11" s="512"/>
      <c r="R11" s="491"/>
    </row>
    <row r="12" spans="1:18" ht="14.45" customHeight="1" x14ac:dyDescent="0.2">
      <c r="A12" s="485" t="s">
        <v>1619</v>
      </c>
      <c r="B12" s="486" t="s">
        <v>1620</v>
      </c>
      <c r="C12" s="486" t="s">
        <v>1608</v>
      </c>
      <c r="D12" s="486" t="s">
        <v>1621</v>
      </c>
      <c r="E12" s="486" t="s">
        <v>1634</v>
      </c>
      <c r="F12" s="486" t="s">
        <v>1635</v>
      </c>
      <c r="G12" s="490">
        <v>0</v>
      </c>
      <c r="H12" s="490">
        <v>0</v>
      </c>
      <c r="I12" s="486"/>
      <c r="J12" s="486"/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1619</v>
      </c>
      <c r="B13" s="486" t="s">
        <v>1620</v>
      </c>
      <c r="C13" s="486" t="s">
        <v>1608</v>
      </c>
      <c r="D13" s="486" t="s">
        <v>1621</v>
      </c>
      <c r="E13" s="486" t="s">
        <v>1636</v>
      </c>
      <c r="F13" s="486" t="s">
        <v>1637</v>
      </c>
      <c r="G13" s="490">
        <v>78</v>
      </c>
      <c r="H13" s="490">
        <v>709476</v>
      </c>
      <c r="I13" s="486">
        <v>1.2974105771340794</v>
      </c>
      <c r="J13" s="486">
        <v>9095.8461538461543</v>
      </c>
      <c r="K13" s="490">
        <v>60</v>
      </c>
      <c r="L13" s="490">
        <v>546840</v>
      </c>
      <c r="M13" s="486">
        <v>1</v>
      </c>
      <c r="N13" s="486">
        <v>9114</v>
      </c>
      <c r="O13" s="490">
        <v>79</v>
      </c>
      <c r="P13" s="490">
        <v>721349</v>
      </c>
      <c r="Q13" s="512">
        <v>1.319122595274669</v>
      </c>
      <c r="R13" s="491">
        <v>9131</v>
      </c>
    </row>
    <row r="14" spans="1:18" ht="14.45" customHeight="1" x14ac:dyDescent="0.2">
      <c r="A14" s="485" t="s">
        <v>1619</v>
      </c>
      <c r="B14" s="486" t="s">
        <v>1620</v>
      </c>
      <c r="C14" s="486" t="s">
        <v>1608</v>
      </c>
      <c r="D14" s="486" t="s">
        <v>1621</v>
      </c>
      <c r="E14" s="486" t="s">
        <v>1638</v>
      </c>
      <c r="F14" s="486" t="s">
        <v>1639</v>
      </c>
      <c r="G14" s="490">
        <v>0</v>
      </c>
      <c r="H14" s="490">
        <v>0</v>
      </c>
      <c r="I14" s="486"/>
      <c r="J14" s="486"/>
      <c r="K14" s="490"/>
      <c r="L14" s="490"/>
      <c r="M14" s="486"/>
      <c r="N14" s="486"/>
      <c r="O14" s="490"/>
      <c r="P14" s="490"/>
      <c r="Q14" s="512"/>
      <c r="R14" s="491"/>
    </row>
    <row r="15" spans="1:18" ht="14.45" customHeight="1" x14ac:dyDescent="0.2">
      <c r="A15" s="485" t="s">
        <v>1619</v>
      </c>
      <c r="B15" s="486" t="s">
        <v>1620</v>
      </c>
      <c r="C15" s="486" t="s">
        <v>1608</v>
      </c>
      <c r="D15" s="486" t="s">
        <v>1621</v>
      </c>
      <c r="E15" s="486" t="s">
        <v>1640</v>
      </c>
      <c r="F15" s="486" t="s">
        <v>1641</v>
      </c>
      <c r="G15" s="490"/>
      <c r="H15" s="490"/>
      <c r="I15" s="486"/>
      <c r="J15" s="486"/>
      <c r="K15" s="490"/>
      <c r="L15" s="490"/>
      <c r="M15" s="486"/>
      <c r="N15" s="486"/>
      <c r="O15" s="490">
        <v>1</v>
      </c>
      <c r="P15" s="490">
        <v>76</v>
      </c>
      <c r="Q15" s="512"/>
      <c r="R15" s="491">
        <v>76</v>
      </c>
    </row>
    <row r="16" spans="1:18" ht="14.45" customHeight="1" x14ac:dyDescent="0.2">
      <c r="A16" s="485" t="s">
        <v>1619</v>
      </c>
      <c r="B16" s="486" t="s">
        <v>1620</v>
      </c>
      <c r="C16" s="486" t="s">
        <v>1608</v>
      </c>
      <c r="D16" s="486" t="s">
        <v>1621</v>
      </c>
      <c r="E16" s="486" t="s">
        <v>1642</v>
      </c>
      <c r="F16" s="486" t="s">
        <v>1643</v>
      </c>
      <c r="G16" s="490"/>
      <c r="H16" s="490"/>
      <c r="I16" s="486"/>
      <c r="J16" s="486"/>
      <c r="K16" s="490">
        <v>1</v>
      </c>
      <c r="L16" s="490">
        <v>358</v>
      </c>
      <c r="M16" s="486">
        <v>1</v>
      </c>
      <c r="N16" s="486">
        <v>358</v>
      </c>
      <c r="O16" s="490">
        <v>17</v>
      </c>
      <c r="P16" s="490">
        <v>6120</v>
      </c>
      <c r="Q16" s="512">
        <v>17.094972067039105</v>
      </c>
      <c r="R16" s="491">
        <v>360</v>
      </c>
    </row>
    <row r="17" spans="1:18" ht="14.45" customHeight="1" x14ac:dyDescent="0.2">
      <c r="A17" s="485" t="s">
        <v>1619</v>
      </c>
      <c r="B17" s="486" t="s">
        <v>1620</v>
      </c>
      <c r="C17" s="486" t="s">
        <v>1608</v>
      </c>
      <c r="D17" s="486" t="s">
        <v>1621</v>
      </c>
      <c r="E17" s="486" t="s">
        <v>1644</v>
      </c>
      <c r="F17" s="486" t="s">
        <v>1645</v>
      </c>
      <c r="G17" s="490">
        <v>42</v>
      </c>
      <c r="H17" s="490">
        <v>7476</v>
      </c>
      <c r="I17" s="486">
        <v>1.0990885033813584</v>
      </c>
      <c r="J17" s="486">
        <v>178</v>
      </c>
      <c r="K17" s="490">
        <v>38</v>
      </c>
      <c r="L17" s="490">
        <v>6802</v>
      </c>
      <c r="M17" s="486">
        <v>1</v>
      </c>
      <c r="N17" s="486">
        <v>179</v>
      </c>
      <c r="O17" s="490">
        <v>32</v>
      </c>
      <c r="P17" s="490">
        <v>5760</v>
      </c>
      <c r="Q17" s="512">
        <v>0.84680976183475454</v>
      </c>
      <c r="R17" s="491">
        <v>180</v>
      </c>
    </row>
    <row r="18" spans="1:18" ht="14.45" customHeight="1" x14ac:dyDescent="0.2">
      <c r="A18" s="485" t="s">
        <v>1646</v>
      </c>
      <c r="B18" s="486" t="s">
        <v>1647</v>
      </c>
      <c r="C18" s="486" t="s">
        <v>537</v>
      </c>
      <c r="D18" s="486" t="s">
        <v>1621</v>
      </c>
      <c r="E18" s="486" t="s">
        <v>1648</v>
      </c>
      <c r="F18" s="486" t="s">
        <v>1649</v>
      </c>
      <c r="G18" s="490">
        <v>2182</v>
      </c>
      <c r="H18" s="490">
        <v>462584</v>
      </c>
      <c r="I18" s="486">
        <v>0.93088549873321946</v>
      </c>
      <c r="J18" s="486">
        <v>212</v>
      </c>
      <c r="K18" s="490">
        <v>2333</v>
      </c>
      <c r="L18" s="490">
        <v>496929</v>
      </c>
      <c r="M18" s="486">
        <v>1</v>
      </c>
      <c r="N18" s="486">
        <v>213</v>
      </c>
      <c r="O18" s="490">
        <v>1835</v>
      </c>
      <c r="P18" s="490">
        <v>394525</v>
      </c>
      <c r="Q18" s="512">
        <v>0.79392629530576808</v>
      </c>
      <c r="R18" s="491">
        <v>215</v>
      </c>
    </row>
    <row r="19" spans="1:18" ht="14.45" customHeight="1" x14ac:dyDescent="0.2">
      <c r="A19" s="485" t="s">
        <v>1646</v>
      </c>
      <c r="B19" s="486" t="s">
        <v>1647</v>
      </c>
      <c r="C19" s="486" t="s">
        <v>537</v>
      </c>
      <c r="D19" s="486" t="s">
        <v>1621</v>
      </c>
      <c r="E19" s="486" t="s">
        <v>1650</v>
      </c>
      <c r="F19" s="486" t="s">
        <v>1649</v>
      </c>
      <c r="G19" s="490">
        <v>323</v>
      </c>
      <c r="H19" s="490">
        <v>28101</v>
      </c>
      <c r="I19" s="486">
        <v>1.1049465240641712</v>
      </c>
      <c r="J19" s="486">
        <v>87</v>
      </c>
      <c r="K19" s="490">
        <v>289</v>
      </c>
      <c r="L19" s="490">
        <v>25432</v>
      </c>
      <c r="M19" s="486">
        <v>1</v>
      </c>
      <c r="N19" s="486">
        <v>88</v>
      </c>
      <c r="O19" s="490">
        <v>254</v>
      </c>
      <c r="P19" s="490">
        <v>22606</v>
      </c>
      <c r="Q19" s="512">
        <v>0.88888015099087758</v>
      </c>
      <c r="R19" s="491">
        <v>89</v>
      </c>
    </row>
    <row r="20" spans="1:18" ht="14.45" customHeight="1" x14ac:dyDescent="0.2">
      <c r="A20" s="485" t="s">
        <v>1646</v>
      </c>
      <c r="B20" s="486" t="s">
        <v>1647</v>
      </c>
      <c r="C20" s="486" t="s">
        <v>537</v>
      </c>
      <c r="D20" s="486" t="s">
        <v>1621</v>
      </c>
      <c r="E20" s="486" t="s">
        <v>1651</v>
      </c>
      <c r="F20" s="486" t="s">
        <v>1652</v>
      </c>
      <c r="G20" s="490">
        <v>15926</v>
      </c>
      <c r="H20" s="490">
        <v>4809652</v>
      </c>
      <c r="I20" s="486">
        <v>1.0111114684944511</v>
      </c>
      <c r="J20" s="486">
        <v>302</v>
      </c>
      <c r="K20" s="490">
        <v>15699</v>
      </c>
      <c r="L20" s="490">
        <v>4756797</v>
      </c>
      <c r="M20" s="486">
        <v>1</v>
      </c>
      <c r="N20" s="486">
        <v>303</v>
      </c>
      <c r="O20" s="490">
        <v>20162</v>
      </c>
      <c r="P20" s="490">
        <v>6149410</v>
      </c>
      <c r="Q20" s="512">
        <v>1.2927627561150918</v>
      </c>
      <c r="R20" s="491">
        <v>305</v>
      </c>
    </row>
    <row r="21" spans="1:18" ht="14.45" customHeight="1" x14ac:dyDescent="0.2">
      <c r="A21" s="485" t="s">
        <v>1646</v>
      </c>
      <c r="B21" s="486" t="s">
        <v>1647</v>
      </c>
      <c r="C21" s="486" t="s">
        <v>537</v>
      </c>
      <c r="D21" s="486" t="s">
        <v>1621</v>
      </c>
      <c r="E21" s="486" t="s">
        <v>1653</v>
      </c>
      <c r="F21" s="486" t="s">
        <v>1654</v>
      </c>
      <c r="G21" s="490">
        <v>522</v>
      </c>
      <c r="H21" s="490">
        <v>52116</v>
      </c>
      <c r="I21" s="486">
        <v>1.3363076923076924</v>
      </c>
      <c r="J21" s="486">
        <v>99.839080459770116</v>
      </c>
      <c r="K21" s="490">
        <v>390</v>
      </c>
      <c r="L21" s="490">
        <v>39000</v>
      </c>
      <c r="M21" s="486">
        <v>1</v>
      </c>
      <c r="N21" s="486">
        <v>100</v>
      </c>
      <c r="O21" s="490">
        <v>450</v>
      </c>
      <c r="P21" s="490">
        <v>45450</v>
      </c>
      <c r="Q21" s="512">
        <v>1.1653846153846155</v>
      </c>
      <c r="R21" s="491">
        <v>101</v>
      </c>
    </row>
    <row r="22" spans="1:18" ht="14.45" customHeight="1" x14ac:dyDescent="0.2">
      <c r="A22" s="485" t="s">
        <v>1646</v>
      </c>
      <c r="B22" s="486" t="s">
        <v>1647</v>
      </c>
      <c r="C22" s="486" t="s">
        <v>537</v>
      </c>
      <c r="D22" s="486" t="s">
        <v>1621</v>
      </c>
      <c r="E22" s="486" t="s">
        <v>1655</v>
      </c>
      <c r="F22" s="486" t="s">
        <v>1656</v>
      </c>
      <c r="G22" s="490">
        <v>34</v>
      </c>
      <c r="H22" s="490">
        <v>7888</v>
      </c>
      <c r="I22" s="486">
        <v>1.243183609141056</v>
      </c>
      <c r="J22" s="486">
        <v>232</v>
      </c>
      <c r="K22" s="490">
        <v>27</v>
      </c>
      <c r="L22" s="490">
        <v>6345</v>
      </c>
      <c r="M22" s="486">
        <v>1</v>
      </c>
      <c r="N22" s="486">
        <v>235</v>
      </c>
      <c r="O22" s="490">
        <v>30</v>
      </c>
      <c r="P22" s="490">
        <v>7110</v>
      </c>
      <c r="Q22" s="512">
        <v>1.1205673758865249</v>
      </c>
      <c r="R22" s="491">
        <v>237</v>
      </c>
    </row>
    <row r="23" spans="1:18" ht="14.45" customHeight="1" x14ac:dyDescent="0.2">
      <c r="A23" s="485" t="s">
        <v>1646</v>
      </c>
      <c r="B23" s="486" t="s">
        <v>1647</v>
      </c>
      <c r="C23" s="486" t="s">
        <v>537</v>
      </c>
      <c r="D23" s="486" t="s">
        <v>1621</v>
      </c>
      <c r="E23" s="486" t="s">
        <v>1657</v>
      </c>
      <c r="F23" s="486" t="s">
        <v>1658</v>
      </c>
      <c r="G23" s="490">
        <v>2369</v>
      </c>
      <c r="H23" s="490">
        <v>324553</v>
      </c>
      <c r="I23" s="486">
        <v>1.2623904097334049</v>
      </c>
      <c r="J23" s="486">
        <v>137</v>
      </c>
      <c r="K23" s="490">
        <v>1863</v>
      </c>
      <c r="L23" s="490">
        <v>257094</v>
      </c>
      <c r="M23" s="486">
        <v>1</v>
      </c>
      <c r="N23" s="486">
        <v>138</v>
      </c>
      <c r="O23" s="490">
        <v>1545</v>
      </c>
      <c r="P23" s="490">
        <v>214755</v>
      </c>
      <c r="Q23" s="512">
        <v>0.83531704357161196</v>
      </c>
      <c r="R23" s="491">
        <v>139</v>
      </c>
    </row>
    <row r="24" spans="1:18" ht="14.45" customHeight="1" x14ac:dyDescent="0.2">
      <c r="A24" s="485" t="s">
        <v>1646</v>
      </c>
      <c r="B24" s="486" t="s">
        <v>1647</v>
      </c>
      <c r="C24" s="486" t="s">
        <v>537</v>
      </c>
      <c r="D24" s="486" t="s">
        <v>1621</v>
      </c>
      <c r="E24" s="486" t="s">
        <v>1659</v>
      </c>
      <c r="F24" s="486" t="s">
        <v>1658</v>
      </c>
      <c r="G24" s="490">
        <v>288</v>
      </c>
      <c r="H24" s="490">
        <v>52992</v>
      </c>
      <c r="I24" s="486">
        <v>1.1366795366795366</v>
      </c>
      <c r="J24" s="486">
        <v>184</v>
      </c>
      <c r="K24" s="490">
        <v>252</v>
      </c>
      <c r="L24" s="490">
        <v>46620</v>
      </c>
      <c r="M24" s="486">
        <v>1</v>
      </c>
      <c r="N24" s="486">
        <v>185</v>
      </c>
      <c r="O24" s="490">
        <v>232</v>
      </c>
      <c r="P24" s="490">
        <v>43384</v>
      </c>
      <c r="Q24" s="512">
        <v>0.93058773058773059</v>
      </c>
      <c r="R24" s="491">
        <v>187</v>
      </c>
    </row>
    <row r="25" spans="1:18" ht="14.45" customHeight="1" x14ac:dyDescent="0.2">
      <c r="A25" s="485" t="s">
        <v>1646</v>
      </c>
      <c r="B25" s="486" t="s">
        <v>1647</v>
      </c>
      <c r="C25" s="486" t="s">
        <v>537</v>
      </c>
      <c r="D25" s="486" t="s">
        <v>1621</v>
      </c>
      <c r="E25" s="486" t="s">
        <v>1660</v>
      </c>
      <c r="F25" s="486" t="s">
        <v>1661</v>
      </c>
      <c r="G25" s="490">
        <v>2</v>
      </c>
      <c r="H25" s="490">
        <v>598</v>
      </c>
      <c r="I25" s="486"/>
      <c r="J25" s="486">
        <v>299</v>
      </c>
      <c r="K25" s="490"/>
      <c r="L25" s="490"/>
      <c r="M25" s="486"/>
      <c r="N25" s="486"/>
      <c r="O25" s="490"/>
      <c r="P25" s="490"/>
      <c r="Q25" s="512"/>
      <c r="R25" s="491"/>
    </row>
    <row r="26" spans="1:18" ht="14.45" customHeight="1" x14ac:dyDescent="0.2">
      <c r="A26" s="485" t="s">
        <v>1646</v>
      </c>
      <c r="B26" s="486" t="s">
        <v>1647</v>
      </c>
      <c r="C26" s="486" t="s">
        <v>537</v>
      </c>
      <c r="D26" s="486" t="s">
        <v>1621</v>
      </c>
      <c r="E26" s="486" t="s">
        <v>1662</v>
      </c>
      <c r="F26" s="486" t="s">
        <v>1663</v>
      </c>
      <c r="G26" s="490">
        <v>112</v>
      </c>
      <c r="H26" s="490">
        <v>71680</v>
      </c>
      <c r="I26" s="486">
        <v>1.3389371439245354</v>
      </c>
      <c r="J26" s="486">
        <v>640</v>
      </c>
      <c r="K26" s="490">
        <v>83</v>
      </c>
      <c r="L26" s="490">
        <v>53535</v>
      </c>
      <c r="M26" s="486">
        <v>1</v>
      </c>
      <c r="N26" s="486">
        <v>645</v>
      </c>
      <c r="O26" s="490">
        <v>99</v>
      </c>
      <c r="P26" s="490">
        <v>64251</v>
      </c>
      <c r="Q26" s="512">
        <v>1.2001681143177361</v>
      </c>
      <c r="R26" s="491">
        <v>649</v>
      </c>
    </row>
    <row r="27" spans="1:18" ht="14.45" customHeight="1" x14ac:dyDescent="0.2">
      <c r="A27" s="485" t="s">
        <v>1646</v>
      </c>
      <c r="B27" s="486" t="s">
        <v>1647</v>
      </c>
      <c r="C27" s="486" t="s">
        <v>537</v>
      </c>
      <c r="D27" s="486" t="s">
        <v>1621</v>
      </c>
      <c r="E27" s="486" t="s">
        <v>1664</v>
      </c>
      <c r="F27" s="486" t="s">
        <v>1665</v>
      </c>
      <c r="G27" s="490">
        <v>111</v>
      </c>
      <c r="H27" s="490">
        <v>67599</v>
      </c>
      <c r="I27" s="486">
        <v>1.265472312703583</v>
      </c>
      <c r="J27" s="486">
        <v>609</v>
      </c>
      <c r="K27" s="490">
        <v>87</v>
      </c>
      <c r="L27" s="490">
        <v>53418</v>
      </c>
      <c r="M27" s="486">
        <v>1</v>
      </c>
      <c r="N27" s="486">
        <v>614</v>
      </c>
      <c r="O27" s="490">
        <v>101</v>
      </c>
      <c r="P27" s="490">
        <v>62418</v>
      </c>
      <c r="Q27" s="512">
        <v>1.1684825339773111</v>
      </c>
      <c r="R27" s="491">
        <v>618</v>
      </c>
    </row>
    <row r="28" spans="1:18" ht="14.45" customHeight="1" x14ac:dyDescent="0.2">
      <c r="A28" s="485" t="s">
        <v>1646</v>
      </c>
      <c r="B28" s="486" t="s">
        <v>1647</v>
      </c>
      <c r="C28" s="486" t="s">
        <v>537</v>
      </c>
      <c r="D28" s="486" t="s">
        <v>1621</v>
      </c>
      <c r="E28" s="486" t="s">
        <v>1666</v>
      </c>
      <c r="F28" s="486" t="s">
        <v>1667</v>
      </c>
      <c r="G28" s="490">
        <v>1388</v>
      </c>
      <c r="H28" s="490">
        <v>241512</v>
      </c>
      <c r="I28" s="486">
        <v>1.0215163371047902</v>
      </c>
      <c r="J28" s="486">
        <v>174</v>
      </c>
      <c r="K28" s="490">
        <v>1351</v>
      </c>
      <c r="L28" s="490">
        <v>236425</v>
      </c>
      <c r="M28" s="486">
        <v>1</v>
      </c>
      <c r="N28" s="486">
        <v>175</v>
      </c>
      <c r="O28" s="490">
        <v>1456</v>
      </c>
      <c r="P28" s="490">
        <v>256256</v>
      </c>
      <c r="Q28" s="512">
        <v>1.0838786084381939</v>
      </c>
      <c r="R28" s="491">
        <v>176</v>
      </c>
    </row>
    <row r="29" spans="1:18" ht="14.45" customHeight="1" x14ac:dyDescent="0.2">
      <c r="A29" s="485" t="s">
        <v>1646</v>
      </c>
      <c r="B29" s="486" t="s">
        <v>1647</v>
      </c>
      <c r="C29" s="486" t="s">
        <v>537</v>
      </c>
      <c r="D29" s="486" t="s">
        <v>1621</v>
      </c>
      <c r="E29" s="486" t="s">
        <v>1624</v>
      </c>
      <c r="F29" s="486" t="s">
        <v>1625</v>
      </c>
      <c r="G29" s="490">
        <v>1284</v>
      </c>
      <c r="H29" s="490">
        <v>445548</v>
      </c>
      <c r="I29" s="486">
        <v>1.032508342602892</v>
      </c>
      <c r="J29" s="486">
        <v>347</v>
      </c>
      <c r="K29" s="490">
        <v>1240</v>
      </c>
      <c r="L29" s="490">
        <v>431520</v>
      </c>
      <c r="M29" s="486">
        <v>1</v>
      </c>
      <c r="N29" s="486">
        <v>348</v>
      </c>
      <c r="O29" s="490">
        <v>661</v>
      </c>
      <c r="P29" s="490">
        <v>230028</v>
      </c>
      <c r="Q29" s="512">
        <v>0.53306451612903227</v>
      </c>
      <c r="R29" s="491">
        <v>348</v>
      </c>
    </row>
    <row r="30" spans="1:18" ht="14.45" customHeight="1" x14ac:dyDescent="0.2">
      <c r="A30" s="485" t="s">
        <v>1646</v>
      </c>
      <c r="B30" s="486" t="s">
        <v>1647</v>
      </c>
      <c r="C30" s="486" t="s">
        <v>537</v>
      </c>
      <c r="D30" s="486" t="s">
        <v>1621</v>
      </c>
      <c r="E30" s="486" t="s">
        <v>1668</v>
      </c>
      <c r="F30" s="486" t="s">
        <v>1669</v>
      </c>
      <c r="G30" s="490">
        <v>5718</v>
      </c>
      <c r="H30" s="490">
        <v>97206</v>
      </c>
      <c r="I30" s="486">
        <v>1.1295930462267878</v>
      </c>
      <c r="J30" s="486">
        <v>17</v>
      </c>
      <c r="K30" s="490">
        <v>5062</v>
      </c>
      <c r="L30" s="490">
        <v>86054</v>
      </c>
      <c r="M30" s="486">
        <v>1</v>
      </c>
      <c r="N30" s="486">
        <v>17</v>
      </c>
      <c r="O30" s="490">
        <v>3786</v>
      </c>
      <c r="P30" s="490">
        <v>64362</v>
      </c>
      <c r="Q30" s="512">
        <v>0.74792572105887001</v>
      </c>
      <c r="R30" s="491">
        <v>17</v>
      </c>
    </row>
    <row r="31" spans="1:18" ht="14.45" customHeight="1" x14ac:dyDescent="0.2">
      <c r="A31" s="485" t="s">
        <v>1646</v>
      </c>
      <c r="B31" s="486" t="s">
        <v>1647</v>
      </c>
      <c r="C31" s="486" t="s">
        <v>537</v>
      </c>
      <c r="D31" s="486" t="s">
        <v>1621</v>
      </c>
      <c r="E31" s="486" t="s">
        <v>1670</v>
      </c>
      <c r="F31" s="486" t="s">
        <v>1671</v>
      </c>
      <c r="G31" s="490">
        <v>1235</v>
      </c>
      <c r="H31" s="490">
        <v>338390</v>
      </c>
      <c r="I31" s="486">
        <v>1.5044637299710124</v>
      </c>
      <c r="J31" s="486">
        <v>274</v>
      </c>
      <c r="K31" s="490">
        <v>812</v>
      </c>
      <c r="L31" s="490">
        <v>224924</v>
      </c>
      <c r="M31" s="486">
        <v>1</v>
      </c>
      <c r="N31" s="486">
        <v>277</v>
      </c>
      <c r="O31" s="490">
        <v>663</v>
      </c>
      <c r="P31" s="490">
        <v>184977</v>
      </c>
      <c r="Q31" s="512">
        <v>0.82239778769717775</v>
      </c>
      <c r="R31" s="491">
        <v>279</v>
      </c>
    </row>
    <row r="32" spans="1:18" ht="14.45" customHeight="1" x14ac:dyDescent="0.2">
      <c r="A32" s="485" t="s">
        <v>1646</v>
      </c>
      <c r="B32" s="486" t="s">
        <v>1647</v>
      </c>
      <c r="C32" s="486" t="s">
        <v>537</v>
      </c>
      <c r="D32" s="486" t="s">
        <v>1621</v>
      </c>
      <c r="E32" s="486" t="s">
        <v>1672</v>
      </c>
      <c r="F32" s="486" t="s">
        <v>1673</v>
      </c>
      <c r="G32" s="490">
        <v>1361</v>
      </c>
      <c r="H32" s="490">
        <v>193015</v>
      </c>
      <c r="I32" s="486">
        <v>0.89646411867705189</v>
      </c>
      <c r="J32" s="486">
        <v>141.81851579720794</v>
      </c>
      <c r="K32" s="490">
        <v>1527</v>
      </c>
      <c r="L32" s="490">
        <v>215307</v>
      </c>
      <c r="M32" s="486">
        <v>1</v>
      </c>
      <c r="N32" s="486">
        <v>141</v>
      </c>
      <c r="O32" s="490">
        <v>1263</v>
      </c>
      <c r="P32" s="490">
        <v>179346</v>
      </c>
      <c r="Q32" s="512">
        <v>0.83297802672463039</v>
      </c>
      <c r="R32" s="491">
        <v>142</v>
      </c>
    </row>
    <row r="33" spans="1:18" ht="14.45" customHeight="1" x14ac:dyDescent="0.2">
      <c r="A33" s="485" t="s">
        <v>1646</v>
      </c>
      <c r="B33" s="486" t="s">
        <v>1647</v>
      </c>
      <c r="C33" s="486" t="s">
        <v>537</v>
      </c>
      <c r="D33" s="486" t="s">
        <v>1621</v>
      </c>
      <c r="E33" s="486" t="s">
        <v>1674</v>
      </c>
      <c r="F33" s="486" t="s">
        <v>1673</v>
      </c>
      <c r="G33" s="490">
        <v>2337</v>
      </c>
      <c r="H33" s="490">
        <v>182706</v>
      </c>
      <c r="I33" s="486">
        <v>1.2414032083817443</v>
      </c>
      <c r="J33" s="486">
        <v>78.179717586649545</v>
      </c>
      <c r="K33" s="490">
        <v>1863</v>
      </c>
      <c r="L33" s="490">
        <v>147177</v>
      </c>
      <c r="M33" s="486">
        <v>1</v>
      </c>
      <c r="N33" s="486">
        <v>79</v>
      </c>
      <c r="O33" s="490">
        <v>1546</v>
      </c>
      <c r="P33" s="490">
        <v>122134</v>
      </c>
      <c r="Q33" s="512">
        <v>0.82984433709071392</v>
      </c>
      <c r="R33" s="491">
        <v>79</v>
      </c>
    </row>
    <row r="34" spans="1:18" ht="14.45" customHeight="1" x14ac:dyDescent="0.2">
      <c r="A34" s="485" t="s">
        <v>1646</v>
      </c>
      <c r="B34" s="486" t="s">
        <v>1647</v>
      </c>
      <c r="C34" s="486" t="s">
        <v>537</v>
      </c>
      <c r="D34" s="486" t="s">
        <v>1621</v>
      </c>
      <c r="E34" s="486" t="s">
        <v>1675</v>
      </c>
      <c r="F34" s="486" t="s">
        <v>1676</v>
      </c>
      <c r="G34" s="490">
        <v>1361</v>
      </c>
      <c r="H34" s="490">
        <v>427354</v>
      </c>
      <c r="I34" s="486">
        <v>0.88564903467542044</v>
      </c>
      <c r="J34" s="486">
        <v>314</v>
      </c>
      <c r="K34" s="490">
        <v>1527</v>
      </c>
      <c r="L34" s="490">
        <v>482532</v>
      </c>
      <c r="M34" s="486">
        <v>1</v>
      </c>
      <c r="N34" s="486">
        <v>316</v>
      </c>
      <c r="O34" s="490">
        <v>1263</v>
      </c>
      <c r="P34" s="490">
        <v>401634</v>
      </c>
      <c r="Q34" s="512">
        <v>0.83234687025938181</v>
      </c>
      <c r="R34" s="491">
        <v>318</v>
      </c>
    </row>
    <row r="35" spans="1:18" ht="14.45" customHeight="1" x14ac:dyDescent="0.2">
      <c r="A35" s="485" t="s">
        <v>1646</v>
      </c>
      <c r="B35" s="486" t="s">
        <v>1647</v>
      </c>
      <c r="C35" s="486" t="s">
        <v>537</v>
      </c>
      <c r="D35" s="486" t="s">
        <v>1621</v>
      </c>
      <c r="E35" s="486" t="s">
        <v>1632</v>
      </c>
      <c r="F35" s="486" t="s">
        <v>1633</v>
      </c>
      <c r="G35" s="490">
        <v>1443</v>
      </c>
      <c r="H35" s="490">
        <v>473304</v>
      </c>
      <c r="I35" s="486">
        <v>1.1753382203945408</v>
      </c>
      <c r="J35" s="486">
        <v>328</v>
      </c>
      <c r="K35" s="490">
        <v>1224</v>
      </c>
      <c r="L35" s="490">
        <v>402696</v>
      </c>
      <c r="M35" s="486">
        <v>1</v>
      </c>
      <c r="N35" s="486">
        <v>329</v>
      </c>
      <c r="O35" s="490">
        <v>670</v>
      </c>
      <c r="P35" s="490">
        <v>220430</v>
      </c>
      <c r="Q35" s="512">
        <v>0.54738562091503273</v>
      </c>
      <c r="R35" s="491">
        <v>329</v>
      </c>
    </row>
    <row r="36" spans="1:18" ht="14.45" customHeight="1" x14ac:dyDescent="0.2">
      <c r="A36" s="485" t="s">
        <v>1646</v>
      </c>
      <c r="B36" s="486" t="s">
        <v>1647</v>
      </c>
      <c r="C36" s="486" t="s">
        <v>537</v>
      </c>
      <c r="D36" s="486" t="s">
        <v>1621</v>
      </c>
      <c r="E36" s="486" t="s">
        <v>1677</v>
      </c>
      <c r="F36" s="486" t="s">
        <v>1678</v>
      </c>
      <c r="G36" s="490">
        <v>2122</v>
      </c>
      <c r="H36" s="490">
        <v>346266</v>
      </c>
      <c r="I36" s="486">
        <v>1.2765096217650962</v>
      </c>
      <c r="J36" s="486">
        <v>163.17907634307258</v>
      </c>
      <c r="K36" s="490">
        <v>1644</v>
      </c>
      <c r="L36" s="490">
        <v>271260</v>
      </c>
      <c r="M36" s="486">
        <v>1</v>
      </c>
      <c r="N36" s="486">
        <v>165</v>
      </c>
      <c r="O36" s="490">
        <v>1179</v>
      </c>
      <c r="P36" s="490">
        <v>195714</v>
      </c>
      <c r="Q36" s="512">
        <v>0.72149966821499667</v>
      </c>
      <c r="R36" s="491">
        <v>166</v>
      </c>
    </row>
    <row r="37" spans="1:18" ht="14.45" customHeight="1" x14ac:dyDescent="0.2">
      <c r="A37" s="485" t="s">
        <v>1646</v>
      </c>
      <c r="B37" s="486" t="s">
        <v>1647</v>
      </c>
      <c r="C37" s="486" t="s">
        <v>537</v>
      </c>
      <c r="D37" s="486" t="s">
        <v>1621</v>
      </c>
      <c r="E37" s="486" t="s">
        <v>1634</v>
      </c>
      <c r="F37" s="486" t="s">
        <v>1635</v>
      </c>
      <c r="G37" s="490">
        <v>1409</v>
      </c>
      <c r="H37" s="490">
        <v>317331</v>
      </c>
      <c r="I37" s="486">
        <v>1.0861957425834077</v>
      </c>
      <c r="J37" s="486">
        <v>225.21717530163235</v>
      </c>
      <c r="K37" s="490">
        <v>1287</v>
      </c>
      <c r="L37" s="490">
        <v>292149</v>
      </c>
      <c r="M37" s="486">
        <v>1</v>
      </c>
      <c r="N37" s="486">
        <v>227</v>
      </c>
      <c r="O37" s="490">
        <v>722</v>
      </c>
      <c r="P37" s="490">
        <v>163894</v>
      </c>
      <c r="Q37" s="512">
        <v>0.56099456099456102</v>
      </c>
      <c r="R37" s="491">
        <v>227</v>
      </c>
    </row>
    <row r="38" spans="1:18" ht="14.45" customHeight="1" x14ac:dyDescent="0.2">
      <c r="A38" s="485" t="s">
        <v>1646</v>
      </c>
      <c r="B38" s="486" t="s">
        <v>1647</v>
      </c>
      <c r="C38" s="486" t="s">
        <v>537</v>
      </c>
      <c r="D38" s="486" t="s">
        <v>1621</v>
      </c>
      <c r="E38" s="486" t="s">
        <v>1679</v>
      </c>
      <c r="F38" s="486" t="s">
        <v>1649</v>
      </c>
      <c r="G38" s="490">
        <v>3394</v>
      </c>
      <c r="H38" s="490">
        <v>244977</v>
      </c>
      <c r="I38" s="486">
        <v>0.99205873539106981</v>
      </c>
      <c r="J38" s="486">
        <v>72.179434295816151</v>
      </c>
      <c r="K38" s="490">
        <v>3337</v>
      </c>
      <c r="L38" s="490">
        <v>246938</v>
      </c>
      <c r="M38" s="486">
        <v>1</v>
      </c>
      <c r="N38" s="486">
        <v>74</v>
      </c>
      <c r="O38" s="490">
        <v>3547</v>
      </c>
      <c r="P38" s="490">
        <v>262478</v>
      </c>
      <c r="Q38" s="512">
        <v>1.0629307761462392</v>
      </c>
      <c r="R38" s="491">
        <v>74</v>
      </c>
    </row>
    <row r="39" spans="1:18" ht="14.45" customHeight="1" x14ac:dyDescent="0.2">
      <c r="A39" s="485" t="s">
        <v>1646</v>
      </c>
      <c r="B39" s="486" t="s">
        <v>1647</v>
      </c>
      <c r="C39" s="486" t="s">
        <v>537</v>
      </c>
      <c r="D39" s="486" t="s">
        <v>1621</v>
      </c>
      <c r="E39" s="486" t="s">
        <v>1680</v>
      </c>
      <c r="F39" s="486" t="s">
        <v>1681</v>
      </c>
      <c r="G39" s="490">
        <v>285</v>
      </c>
      <c r="H39" s="490">
        <v>14856</v>
      </c>
      <c r="I39" s="486">
        <v>4.7432950191570882</v>
      </c>
      <c r="J39" s="486">
        <v>52.126315789473686</v>
      </c>
      <c r="K39" s="490">
        <v>58</v>
      </c>
      <c r="L39" s="490">
        <v>3132</v>
      </c>
      <c r="M39" s="486">
        <v>1</v>
      </c>
      <c r="N39" s="486">
        <v>54</v>
      </c>
      <c r="O39" s="490">
        <v>62</v>
      </c>
      <c r="P39" s="490">
        <v>3410</v>
      </c>
      <c r="Q39" s="512">
        <v>1.0887611749680715</v>
      </c>
      <c r="R39" s="491">
        <v>55</v>
      </c>
    </row>
    <row r="40" spans="1:18" ht="14.45" customHeight="1" x14ac:dyDescent="0.2">
      <c r="A40" s="485" t="s">
        <v>1646</v>
      </c>
      <c r="B40" s="486" t="s">
        <v>1647</v>
      </c>
      <c r="C40" s="486" t="s">
        <v>537</v>
      </c>
      <c r="D40" s="486" t="s">
        <v>1621</v>
      </c>
      <c r="E40" s="486" t="s">
        <v>1638</v>
      </c>
      <c r="F40" s="486" t="s">
        <v>1639</v>
      </c>
      <c r="G40" s="490">
        <v>2524</v>
      </c>
      <c r="H40" s="490">
        <v>1211520</v>
      </c>
      <c r="I40" s="486">
        <v>1.0247162728855161</v>
      </c>
      <c r="J40" s="486">
        <v>480</v>
      </c>
      <c r="K40" s="490">
        <v>2458</v>
      </c>
      <c r="L40" s="490">
        <v>1182298</v>
      </c>
      <c r="M40" s="486">
        <v>1</v>
      </c>
      <c r="N40" s="486">
        <v>481</v>
      </c>
      <c r="O40" s="490">
        <v>1345</v>
      </c>
      <c r="P40" s="490">
        <v>648290</v>
      </c>
      <c r="Q40" s="512">
        <v>0.548330454758445</v>
      </c>
      <c r="R40" s="491">
        <v>482</v>
      </c>
    </row>
    <row r="41" spans="1:18" ht="14.45" customHeight="1" x14ac:dyDescent="0.2">
      <c r="A41" s="485" t="s">
        <v>1646</v>
      </c>
      <c r="B41" s="486" t="s">
        <v>1647</v>
      </c>
      <c r="C41" s="486" t="s">
        <v>537</v>
      </c>
      <c r="D41" s="486" t="s">
        <v>1621</v>
      </c>
      <c r="E41" s="486" t="s">
        <v>1682</v>
      </c>
      <c r="F41" s="486" t="s">
        <v>1683</v>
      </c>
      <c r="G41" s="490">
        <v>58</v>
      </c>
      <c r="H41" s="490">
        <v>13340</v>
      </c>
      <c r="I41" s="486">
        <v>1.1927753934191703</v>
      </c>
      <c r="J41" s="486">
        <v>230</v>
      </c>
      <c r="K41" s="490">
        <v>48</v>
      </c>
      <c r="L41" s="490">
        <v>11184</v>
      </c>
      <c r="M41" s="486">
        <v>1</v>
      </c>
      <c r="N41" s="486">
        <v>233</v>
      </c>
      <c r="O41" s="490">
        <v>67</v>
      </c>
      <c r="P41" s="490">
        <v>15745</v>
      </c>
      <c r="Q41" s="512">
        <v>1.4078147353361945</v>
      </c>
      <c r="R41" s="491">
        <v>235</v>
      </c>
    </row>
    <row r="42" spans="1:18" ht="14.45" customHeight="1" x14ac:dyDescent="0.2">
      <c r="A42" s="485" t="s">
        <v>1646</v>
      </c>
      <c r="B42" s="486" t="s">
        <v>1647</v>
      </c>
      <c r="C42" s="486" t="s">
        <v>537</v>
      </c>
      <c r="D42" s="486" t="s">
        <v>1621</v>
      </c>
      <c r="E42" s="486" t="s">
        <v>1684</v>
      </c>
      <c r="F42" s="486" t="s">
        <v>1685</v>
      </c>
      <c r="G42" s="490">
        <v>1318</v>
      </c>
      <c r="H42" s="490">
        <v>1597416</v>
      </c>
      <c r="I42" s="486">
        <v>1.2220134638922888</v>
      </c>
      <c r="J42" s="486">
        <v>1212</v>
      </c>
      <c r="K42" s="490">
        <v>1075</v>
      </c>
      <c r="L42" s="490">
        <v>1307200</v>
      </c>
      <c r="M42" s="486">
        <v>1</v>
      </c>
      <c r="N42" s="486">
        <v>1216</v>
      </c>
      <c r="O42" s="490">
        <v>1435</v>
      </c>
      <c r="P42" s="490">
        <v>1750700</v>
      </c>
      <c r="Q42" s="512">
        <v>1.3392747858017136</v>
      </c>
      <c r="R42" s="491">
        <v>1220</v>
      </c>
    </row>
    <row r="43" spans="1:18" ht="14.45" customHeight="1" x14ac:dyDescent="0.2">
      <c r="A43" s="485" t="s">
        <v>1646</v>
      </c>
      <c r="B43" s="486" t="s">
        <v>1647</v>
      </c>
      <c r="C43" s="486" t="s">
        <v>537</v>
      </c>
      <c r="D43" s="486" t="s">
        <v>1621</v>
      </c>
      <c r="E43" s="486" t="s">
        <v>1686</v>
      </c>
      <c r="F43" s="486" t="s">
        <v>1687</v>
      </c>
      <c r="G43" s="490">
        <v>1085</v>
      </c>
      <c r="H43" s="490">
        <v>124775</v>
      </c>
      <c r="I43" s="486">
        <v>1.182029177718833</v>
      </c>
      <c r="J43" s="486">
        <v>115</v>
      </c>
      <c r="K43" s="490">
        <v>910</v>
      </c>
      <c r="L43" s="490">
        <v>105560</v>
      </c>
      <c r="M43" s="486">
        <v>1</v>
      </c>
      <c r="N43" s="486">
        <v>116</v>
      </c>
      <c r="O43" s="490">
        <v>963</v>
      </c>
      <c r="P43" s="490">
        <v>112671</v>
      </c>
      <c r="Q43" s="512">
        <v>1.0673645320197045</v>
      </c>
      <c r="R43" s="491">
        <v>117</v>
      </c>
    </row>
    <row r="44" spans="1:18" ht="14.45" customHeight="1" x14ac:dyDescent="0.2">
      <c r="A44" s="485" t="s">
        <v>1646</v>
      </c>
      <c r="B44" s="486" t="s">
        <v>1647</v>
      </c>
      <c r="C44" s="486" t="s">
        <v>537</v>
      </c>
      <c r="D44" s="486" t="s">
        <v>1621</v>
      </c>
      <c r="E44" s="486" t="s">
        <v>1688</v>
      </c>
      <c r="F44" s="486" t="s">
        <v>1689</v>
      </c>
      <c r="G44" s="490">
        <v>34</v>
      </c>
      <c r="H44" s="490">
        <v>11798</v>
      </c>
      <c r="I44" s="486">
        <v>1.0873732718894009</v>
      </c>
      <c r="J44" s="486">
        <v>347</v>
      </c>
      <c r="K44" s="490">
        <v>31</v>
      </c>
      <c r="L44" s="490">
        <v>10850</v>
      </c>
      <c r="M44" s="486">
        <v>1</v>
      </c>
      <c r="N44" s="486">
        <v>350</v>
      </c>
      <c r="O44" s="490">
        <v>41</v>
      </c>
      <c r="P44" s="490">
        <v>14432</v>
      </c>
      <c r="Q44" s="512">
        <v>1.3301382488479263</v>
      </c>
      <c r="R44" s="491">
        <v>352</v>
      </c>
    </row>
    <row r="45" spans="1:18" ht="14.45" customHeight="1" x14ac:dyDescent="0.2">
      <c r="A45" s="485" t="s">
        <v>1646</v>
      </c>
      <c r="B45" s="486" t="s">
        <v>1647</v>
      </c>
      <c r="C45" s="486" t="s">
        <v>537</v>
      </c>
      <c r="D45" s="486" t="s">
        <v>1621</v>
      </c>
      <c r="E45" s="486" t="s">
        <v>1690</v>
      </c>
      <c r="F45" s="486" t="s">
        <v>1691</v>
      </c>
      <c r="G45" s="490">
        <v>12</v>
      </c>
      <c r="H45" s="490">
        <v>1812</v>
      </c>
      <c r="I45" s="486">
        <v>1.7030075187969924</v>
      </c>
      <c r="J45" s="486">
        <v>151</v>
      </c>
      <c r="K45" s="490">
        <v>7</v>
      </c>
      <c r="L45" s="490">
        <v>1064</v>
      </c>
      <c r="M45" s="486">
        <v>1</v>
      </c>
      <c r="N45" s="486">
        <v>152</v>
      </c>
      <c r="O45" s="490">
        <v>9</v>
      </c>
      <c r="P45" s="490">
        <v>1377</v>
      </c>
      <c r="Q45" s="512">
        <v>1.2941729323308271</v>
      </c>
      <c r="R45" s="491">
        <v>153</v>
      </c>
    </row>
    <row r="46" spans="1:18" ht="14.45" customHeight="1" x14ac:dyDescent="0.2">
      <c r="A46" s="485" t="s">
        <v>1646</v>
      </c>
      <c r="B46" s="486" t="s">
        <v>1647</v>
      </c>
      <c r="C46" s="486" t="s">
        <v>537</v>
      </c>
      <c r="D46" s="486" t="s">
        <v>1621</v>
      </c>
      <c r="E46" s="486" t="s">
        <v>1692</v>
      </c>
      <c r="F46" s="486" t="s">
        <v>1693</v>
      </c>
      <c r="G46" s="490">
        <v>65</v>
      </c>
      <c r="H46" s="490">
        <v>69355</v>
      </c>
      <c r="I46" s="486">
        <v>1.2650250797993616</v>
      </c>
      <c r="J46" s="486">
        <v>1067</v>
      </c>
      <c r="K46" s="490">
        <v>51</v>
      </c>
      <c r="L46" s="490">
        <v>54825</v>
      </c>
      <c r="M46" s="486">
        <v>1</v>
      </c>
      <c r="N46" s="486">
        <v>1075</v>
      </c>
      <c r="O46" s="490">
        <v>62</v>
      </c>
      <c r="P46" s="490">
        <v>67084</v>
      </c>
      <c r="Q46" s="512">
        <v>1.2236023711810307</v>
      </c>
      <c r="R46" s="491">
        <v>1082</v>
      </c>
    </row>
    <row r="47" spans="1:18" ht="14.45" customHeight="1" x14ac:dyDescent="0.2">
      <c r="A47" s="485" t="s">
        <v>1646</v>
      </c>
      <c r="B47" s="486" t="s">
        <v>1647</v>
      </c>
      <c r="C47" s="486" t="s">
        <v>537</v>
      </c>
      <c r="D47" s="486" t="s">
        <v>1621</v>
      </c>
      <c r="E47" s="486" t="s">
        <v>1694</v>
      </c>
      <c r="F47" s="486" t="s">
        <v>1695</v>
      </c>
      <c r="G47" s="490">
        <v>45</v>
      </c>
      <c r="H47" s="490">
        <v>13590</v>
      </c>
      <c r="I47" s="486">
        <v>2.3528393351800556</v>
      </c>
      <c r="J47" s="486">
        <v>302</v>
      </c>
      <c r="K47" s="490">
        <v>19</v>
      </c>
      <c r="L47" s="490">
        <v>5776</v>
      </c>
      <c r="M47" s="486">
        <v>1</v>
      </c>
      <c r="N47" s="486">
        <v>304</v>
      </c>
      <c r="O47" s="490">
        <v>55</v>
      </c>
      <c r="P47" s="490">
        <v>16830</v>
      </c>
      <c r="Q47" s="512">
        <v>2.9137811634349031</v>
      </c>
      <c r="R47" s="491">
        <v>306</v>
      </c>
    </row>
    <row r="48" spans="1:18" ht="14.45" customHeight="1" x14ac:dyDescent="0.2">
      <c r="A48" s="485" t="s">
        <v>1646</v>
      </c>
      <c r="B48" s="486" t="s">
        <v>1647</v>
      </c>
      <c r="C48" s="486" t="s">
        <v>537</v>
      </c>
      <c r="D48" s="486" t="s">
        <v>1621</v>
      </c>
      <c r="E48" s="486" t="s">
        <v>1696</v>
      </c>
      <c r="F48" s="486" t="s">
        <v>1697</v>
      </c>
      <c r="G48" s="490">
        <v>8</v>
      </c>
      <c r="H48" s="490">
        <v>6016</v>
      </c>
      <c r="I48" s="486">
        <v>0.99339498018494055</v>
      </c>
      <c r="J48" s="486">
        <v>752</v>
      </c>
      <c r="K48" s="490">
        <v>8</v>
      </c>
      <c r="L48" s="490">
        <v>6056</v>
      </c>
      <c r="M48" s="486">
        <v>1</v>
      </c>
      <c r="N48" s="486">
        <v>757</v>
      </c>
      <c r="O48" s="490">
        <v>6</v>
      </c>
      <c r="P48" s="490">
        <v>4566</v>
      </c>
      <c r="Q48" s="512">
        <v>0.75396301188903569</v>
      </c>
      <c r="R48" s="491">
        <v>761</v>
      </c>
    </row>
    <row r="49" spans="1:18" ht="14.45" customHeight="1" x14ac:dyDescent="0.2">
      <c r="A49" s="485" t="s">
        <v>1646</v>
      </c>
      <c r="B49" s="486" t="s">
        <v>1647</v>
      </c>
      <c r="C49" s="486" t="s">
        <v>542</v>
      </c>
      <c r="D49" s="486" t="s">
        <v>1621</v>
      </c>
      <c r="E49" s="486" t="s">
        <v>1624</v>
      </c>
      <c r="F49" s="486" t="s">
        <v>1625</v>
      </c>
      <c r="G49" s="490">
        <v>193</v>
      </c>
      <c r="H49" s="490">
        <v>66971</v>
      </c>
      <c r="I49" s="486">
        <v>1.0402454178316247</v>
      </c>
      <c r="J49" s="486">
        <v>347</v>
      </c>
      <c r="K49" s="490">
        <v>185</v>
      </c>
      <c r="L49" s="490">
        <v>64380</v>
      </c>
      <c r="M49" s="486">
        <v>1</v>
      </c>
      <c r="N49" s="486">
        <v>348</v>
      </c>
      <c r="O49" s="490">
        <v>167</v>
      </c>
      <c r="P49" s="490">
        <v>58116</v>
      </c>
      <c r="Q49" s="512">
        <v>0.9027027027027027</v>
      </c>
      <c r="R49" s="491">
        <v>348</v>
      </c>
    </row>
    <row r="50" spans="1:18" ht="14.45" customHeight="1" x14ac:dyDescent="0.2">
      <c r="A50" s="485" t="s">
        <v>1646</v>
      </c>
      <c r="B50" s="486" t="s">
        <v>1647</v>
      </c>
      <c r="C50" s="486" t="s">
        <v>542</v>
      </c>
      <c r="D50" s="486" t="s">
        <v>1621</v>
      </c>
      <c r="E50" s="486" t="s">
        <v>1632</v>
      </c>
      <c r="F50" s="486" t="s">
        <v>1633</v>
      </c>
      <c r="G50" s="490">
        <v>193</v>
      </c>
      <c r="H50" s="490">
        <v>63304</v>
      </c>
      <c r="I50" s="486">
        <v>1.0400722911361209</v>
      </c>
      <c r="J50" s="486">
        <v>328</v>
      </c>
      <c r="K50" s="490">
        <v>185</v>
      </c>
      <c r="L50" s="490">
        <v>60865</v>
      </c>
      <c r="M50" s="486">
        <v>1</v>
      </c>
      <c r="N50" s="486">
        <v>329</v>
      </c>
      <c r="O50" s="490">
        <v>167</v>
      </c>
      <c r="P50" s="490">
        <v>54943</v>
      </c>
      <c r="Q50" s="512">
        <v>0.9027027027027027</v>
      </c>
      <c r="R50" s="491">
        <v>329</v>
      </c>
    </row>
    <row r="51" spans="1:18" ht="14.45" customHeight="1" x14ac:dyDescent="0.2">
      <c r="A51" s="485" t="s">
        <v>1646</v>
      </c>
      <c r="B51" s="486" t="s">
        <v>1647</v>
      </c>
      <c r="C51" s="486" t="s">
        <v>542</v>
      </c>
      <c r="D51" s="486" t="s">
        <v>1621</v>
      </c>
      <c r="E51" s="486" t="s">
        <v>1634</v>
      </c>
      <c r="F51" s="486" t="s">
        <v>1635</v>
      </c>
      <c r="G51" s="490">
        <v>193</v>
      </c>
      <c r="H51" s="490">
        <v>43483</v>
      </c>
      <c r="I51" s="486">
        <v>1.0354327896178117</v>
      </c>
      <c r="J51" s="486">
        <v>225.30051813471502</v>
      </c>
      <c r="K51" s="490">
        <v>185</v>
      </c>
      <c r="L51" s="490">
        <v>41995</v>
      </c>
      <c r="M51" s="486">
        <v>1</v>
      </c>
      <c r="N51" s="486">
        <v>227</v>
      </c>
      <c r="O51" s="490">
        <v>167</v>
      </c>
      <c r="P51" s="490">
        <v>37909</v>
      </c>
      <c r="Q51" s="512">
        <v>0.9027027027027027</v>
      </c>
      <c r="R51" s="491">
        <v>227</v>
      </c>
    </row>
    <row r="52" spans="1:18" ht="14.45" customHeight="1" x14ac:dyDescent="0.2">
      <c r="A52" s="485" t="s">
        <v>1646</v>
      </c>
      <c r="B52" s="486" t="s">
        <v>1647</v>
      </c>
      <c r="C52" s="486" t="s">
        <v>542</v>
      </c>
      <c r="D52" s="486" t="s">
        <v>1621</v>
      </c>
      <c r="E52" s="486" t="s">
        <v>1638</v>
      </c>
      <c r="F52" s="486" t="s">
        <v>1639</v>
      </c>
      <c r="G52" s="490">
        <v>193</v>
      </c>
      <c r="H52" s="490">
        <v>92640</v>
      </c>
      <c r="I52" s="486">
        <v>1.0410743383716357</v>
      </c>
      <c r="J52" s="486">
        <v>480</v>
      </c>
      <c r="K52" s="490">
        <v>185</v>
      </c>
      <c r="L52" s="490">
        <v>88985</v>
      </c>
      <c r="M52" s="486">
        <v>1</v>
      </c>
      <c r="N52" s="486">
        <v>481</v>
      </c>
      <c r="O52" s="490">
        <v>167</v>
      </c>
      <c r="P52" s="490">
        <v>80494</v>
      </c>
      <c r="Q52" s="512">
        <v>0.90457942349834242</v>
      </c>
      <c r="R52" s="491">
        <v>482</v>
      </c>
    </row>
    <row r="53" spans="1:18" ht="14.45" customHeight="1" thickBot="1" x14ac:dyDescent="0.25">
      <c r="A53" s="492" t="s">
        <v>1646</v>
      </c>
      <c r="B53" s="493" t="s">
        <v>1647</v>
      </c>
      <c r="C53" s="493" t="s">
        <v>542</v>
      </c>
      <c r="D53" s="493" t="s">
        <v>1621</v>
      </c>
      <c r="E53" s="493" t="s">
        <v>1698</v>
      </c>
      <c r="F53" s="493" t="s">
        <v>1699</v>
      </c>
      <c r="G53" s="497">
        <v>350</v>
      </c>
      <c r="H53" s="497">
        <v>20751</v>
      </c>
      <c r="I53" s="493">
        <v>1.049939283545841</v>
      </c>
      <c r="J53" s="493">
        <v>59.28857142857143</v>
      </c>
      <c r="K53" s="497">
        <v>324</v>
      </c>
      <c r="L53" s="497">
        <v>19764</v>
      </c>
      <c r="M53" s="493">
        <v>1</v>
      </c>
      <c r="N53" s="493">
        <v>61</v>
      </c>
      <c r="O53" s="497">
        <v>281</v>
      </c>
      <c r="P53" s="497">
        <v>17422</v>
      </c>
      <c r="Q53" s="505">
        <v>0.88150172029953455</v>
      </c>
      <c r="R53" s="498">
        <v>62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3D50927-7260-4BF8-A76E-E7BCF15CDB2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51998</v>
      </c>
      <c r="I3" s="103">
        <f t="shared" si="0"/>
        <v>13270027.99</v>
      </c>
      <c r="J3" s="74"/>
      <c r="K3" s="74"/>
      <c r="L3" s="103">
        <f t="shared" si="0"/>
        <v>48123</v>
      </c>
      <c r="M3" s="103">
        <f t="shared" si="0"/>
        <v>12306096.67</v>
      </c>
      <c r="N3" s="74"/>
      <c r="O3" s="74"/>
      <c r="P3" s="103">
        <f t="shared" si="0"/>
        <v>47146</v>
      </c>
      <c r="Q3" s="103">
        <f t="shared" si="0"/>
        <v>12924901.789999999</v>
      </c>
      <c r="R3" s="75">
        <f>IF(M3=0,0,Q3/M3)</f>
        <v>1.0502844351538805</v>
      </c>
      <c r="S3" s="104">
        <f>IF(P3=0,0,Q3/P3)</f>
        <v>274.14630700377546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1"/>
      <c r="B5" s="611"/>
      <c r="C5" s="612"/>
      <c r="D5" s="621"/>
      <c r="E5" s="613"/>
      <c r="F5" s="614"/>
      <c r="G5" s="615"/>
      <c r="H5" s="616" t="s">
        <v>71</v>
      </c>
      <c r="I5" s="617" t="s">
        <v>14</v>
      </c>
      <c r="J5" s="618"/>
      <c r="K5" s="618"/>
      <c r="L5" s="616" t="s">
        <v>71</v>
      </c>
      <c r="M5" s="617" t="s">
        <v>14</v>
      </c>
      <c r="N5" s="618"/>
      <c r="O5" s="618"/>
      <c r="P5" s="616" t="s">
        <v>71</v>
      </c>
      <c r="Q5" s="617" t="s">
        <v>14</v>
      </c>
      <c r="R5" s="619"/>
      <c r="S5" s="620"/>
    </row>
    <row r="6" spans="1:19" ht="14.45" customHeight="1" x14ac:dyDescent="0.2">
      <c r="A6" s="564" t="s">
        <v>1619</v>
      </c>
      <c r="B6" s="565" t="s">
        <v>1620</v>
      </c>
      <c r="C6" s="565" t="s">
        <v>1608</v>
      </c>
      <c r="D6" s="565" t="s">
        <v>1609</v>
      </c>
      <c r="E6" s="565" t="s">
        <v>1621</v>
      </c>
      <c r="F6" s="565" t="s">
        <v>1622</v>
      </c>
      <c r="G6" s="565" t="s">
        <v>1623</v>
      </c>
      <c r="H6" s="116"/>
      <c r="I6" s="116"/>
      <c r="J6" s="565"/>
      <c r="K6" s="565"/>
      <c r="L6" s="116"/>
      <c r="M6" s="116"/>
      <c r="N6" s="565"/>
      <c r="O6" s="565"/>
      <c r="P6" s="116">
        <v>35</v>
      </c>
      <c r="Q6" s="116">
        <v>1330</v>
      </c>
      <c r="R6" s="570"/>
      <c r="S6" s="578">
        <v>38</v>
      </c>
    </row>
    <row r="7" spans="1:19" ht="14.45" customHeight="1" x14ac:dyDescent="0.2">
      <c r="A7" s="485" t="s">
        <v>1619</v>
      </c>
      <c r="B7" s="486" t="s">
        <v>1620</v>
      </c>
      <c r="C7" s="486" t="s">
        <v>1608</v>
      </c>
      <c r="D7" s="486" t="s">
        <v>1609</v>
      </c>
      <c r="E7" s="486" t="s">
        <v>1621</v>
      </c>
      <c r="F7" s="486" t="s">
        <v>1624</v>
      </c>
      <c r="G7" s="486" t="s">
        <v>1625</v>
      </c>
      <c r="H7" s="490">
        <v>0</v>
      </c>
      <c r="I7" s="490">
        <v>0</v>
      </c>
      <c r="J7" s="486"/>
      <c r="K7" s="486"/>
      <c r="L7" s="490"/>
      <c r="M7" s="490"/>
      <c r="N7" s="486"/>
      <c r="O7" s="486"/>
      <c r="P7" s="490"/>
      <c r="Q7" s="490"/>
      <c r="R7" s="512"/>
      <c r="S7" s="491"/>
    </row>
    <row r="8" spans="1:19" ht="14.45" customHeight="1" x14ac:dyDescent="0.2">
      <c r="A8" s="485" t="s">
        <v>1619</v>
      </c>
      <c r="B8" s="486" t="s">
        <v>1620</v>
      </c>
      <c r="C8" s="486" t="s">
        <v>1608</v>
      </c>
      <c r="D8" s="486" t="s">
        <v>1609</v>
      </c>
      <c r="E8" s="486" t="s">
        <v>1621</v>
      </c>
      <c r="F8" s="486" t="s">
        <v>1628</v>
      </c>
      <c r="G8" s="486" t="s">
        <v>1629</v>
      </c>
      <c r="H8" s="490">
        <v>101</v>
      </c>
      <c r="I8" s="490">
        <v>3737</v>
      </c>
      <c r="J8" s="486">
        <v>1.0138361367335866</v>
      </c>
      <c r="K8" s="486">
        <v>37</v>
      </c>
      <c r="L8" s="490">
        <v>97</v>
      </c>
      <c r="M8" s="490">
        <v>3686</v>
      </c>
      <c r="N8" s="486">
        <v>1</v>
      </c>
      <c r="O8" s="486">
        <v>38</v>
      </c>
      <c r="P8" s="490">
        <v>80</v>
      </c>
      <c r="Q8" s="490">
        <v>3040</v>
      </c>
      <c r="R8" s="512">
        <v>0.82474226804123707</v>
      </c>
      <c r="S8" s="491">
        <v>38</v>
      </c>
    </row>
    <row r="9" spans="1:19" ht="14.45" customHeight="1" x14ac:dyDescent="0.2">
      <c r="A9" s="485" t="s">
        <v>1619</v>
      </c>
      <c r="B9" s="486" t="s">
        <v>1620</v>
      </c>
      <c r="C9" s="486" t="s">
        <v>1608</v>
      </c>
      <c r="D9" s="486" t="s">
        <v>1609</v>
      </c>
      <c r="E9" s="486" t="s">
        <v>1621</v>
      </c>
      <c r="F9" s="486" t="s">
        <v>1630</v>
      </c>
      <c r="G9" s="486" t="s">
        <v>1631</v>
      </c>
      <c r="H9" s="490">
        <v>166</v>
      </c>
      <c r="I9" s="490">
        <v>7470</v>
      </c>
      <c r="J9" s="486">
        <v>1.1216216216216217</v>
      </c>
      <c r="K9" s="486">
        <v>45</v>
      </c>
      <c r="L9" s="490">
        <v>148</v>
      </c>
      <c r="M9" s="490">
        <v>6660</v>
      </c>
      <c r="N9" s="486">
        <v>1</v>
      </c>
      <c r="O9" s="486">
        <v>45</v>
      </c>
      <c r="P9" s="490">
        <v>147</v>
      </c>
      <c r="Q9" s="490">
        <v>6762</v>
      </c>
      <c r="R9" s="512">
        <v>1.0153153153153154</v>
      </c>
      <c r="S9" s="491">
        <v>46</v>
      </c>
    </row>
    <row r="10" spans="1:19" ht="14.45" customHeight="1" x14ac:dyDescent="0.2">
      <c r="A10" s="485" t="s">
        <v>1619</v>
      </c>
      <c r="B10" s="486" t="s">
        <v>1620</v>
      </c>
      <c r="C10" s="486" t="s">
        <v>1608</v>
      </c>
      <c r="D10" s="486" t="s">
        <v>1609</v>
      </c>
      <c r="E10" s="486" t="s">
        <v>1621</v>
      </c>
      <c r="F10" s="486" t="s">
        <v>1632</v>
      </c>
      <c r="G10" s="486" t="s">
        <v>1633</v>
      </c>
      <c r="H10" s="490">
        <v>0</v>
      </c>
      <c r="I10" s="490">
        <v>0</v>
      </c>
      <c r="J10" s="486"/>
      <c r="K10" s="486"/>
      <c r="L10" s="490"/>
      <c r="M10" s="490"/>
      <c r="N10" s="486"/>
      <c r="O10" s="486"/>
      <c r="P10" s="490"/>
      <c r="Q10" s="490"/>
      <c r="R10" s="512"/>
      <c r="S10" s="491"/>
    </row>
    <row r="11" spans="1:19" ht="14.45" customHeight="1" x14ac:dyDescent="0.2">
      <c r="A11" s="485" t="s">
        <v>1619</v>
      </c>
      <c r="B11" s="486" t="s">
        <v>1620</v>
      </c>
      <c r="C11" s="486" t="s">
        <v>1608</v>
      </c>
      <c r="D11" s="486" t="s">
        <v>1609</v>
      </c>
      <c r="E11" s="486" t="s">
        <v>1621</v>
      </c>
      <c r="F11" s="486" t="s">
        <v>1634</v>
      </c>
      <c r="G11" s="486" t="s">
        <v>1635</v>
      </c>
      <c r="H11" s="490">
        <v>0</v>
      </c>
      <c r="I11" s="490">
        <v>0</v>
      </c>
      <c r="J11" s="486"/>
      <c r="K11" s="486"/>
      <c r="L11" s="490"/>
      <c r="M11" s="490"/>
      <c r="N11" s="486"/>
      <c r="O11" s="486"/>
      <c r="P11" s="490"/>
      <c r="Q11" s="490"/>
      <c r="R11" s="512"/>
      <c r="S11" s="491"/>
    </row>
    <row r="12" spans="1:19" ht="14.45" customHeight="1" x14ac:dyDescent="0.2">
      <c r="A12" s="485" t="s">
        <v>1619</v>
      </c>
      <c r="B12" s="486" t="s">
        <v>1620</v>
      </c>
      <c r="C12" s="486" t="s">
        <v>1608</v>
      </c>
      <c r="D12" s="486" t="s">
        <v>1609</v>
      </c>
      <c r="E12" s="486" t="s">
        <v>1621</v>
      </c>
      <c r="F12" s="486" t="s">
        <v>1638</v>
      </c>
      <c r="G12" s="486" t="s">
        <v>1639</v>
      </c>
      <c r="H12" s="490">
        <v>0</v>
      </c>
      <c r="I12" s="490">
        <v>0</v>
      </c>
      <c r="J12" s="486"/>
      <c r="K12" s="486"/>
      <c r="L12" s="490"/>
      <c r="M12" s="490"/>
      <c r="N12" s="486"/>
      <c r="O12" s="486"/>
      <c r="P12" s="490"/>
      <c r="Q12" s="490"/>
      <c r="R12" s="512"/>
      <c r="S12" s="491"/>
    </row>
    <row r="13" spans="1:19" ht="14.45" customHeight="1" x14ac:dyDescent="0.2">
      <c r="A13" s="485" t="s">
        <v>1619</v>
      </c>
      <c r="B13" s="486" t="s">
        <v>1620</v>
      </c>
      <c r="C13" s="486" t="s">
        <v>1608</v>
      </c>
      <c r="D13" s="486" t="s">
        <v>1613</v>
      </c>
      <c r="E13" s="486" t="s">
        <v>1621</v>
      </c>
      <c r="F13" s="486" t="s">
        <v>1622</v>
      </c>
      <c r="G13" s="486" t="s">
        <v>1623</v>
      </c>
      <c r="H13" s="490">
        <v>4</v>
      </c>
      <c r="I13" s="490">
        <v>148</v>
      </c>
      <c r="J13" s="486">
        <v>3.8947368421052633</v>
      </c>
      <c r="K13" s="486">
        <v>37</v>
      </c>
      <c r="L13" s="490">
        <v>1</v>
      </c>
      <c r="M13" s="490">
        <v>38</v>
      </c>
      <c r="N13" s="486">
        <v>1</v>
      </c>
      <c r="O13" s="486">
        <v>38</v>
      </c>
      <c r="P13" s="490"/>
      <c r="Q13" s="490"/>
      <c r="R13" s="512"/>
      <c r="S13" s="491"/>
    </row>
    <row r="14" spans="1:19" ht="14.45" customHeight="1" x14ac:dyDescent="0.2">
      <c r="A14" s="485" t="s">
        <v>1619</v>
      </c>
      <c r="B14" s="486" t="s">
        <v>1620</v>
      </c>
      <c r="C14" s="486" t="s">
        <v>1608</v>
      </c>
      <c r="D14" s="486" t="s">
        <v>1613</v>
      </c>
      <c r="E14" s="486" t="s">
        <v>1621</v>
      </c>
      <c r="F14" s="486" t="s">
        <v>1626</v>
      </c>
      <c r="G14" s="486" t="s">
        <v>1627</v>
      </c>
      <c r="H14" s="490">
        <v>7</v>
      </c>
      <c r="I14" s="490">
        <v>233.33</v>
      </c>
      <c r="J14" s="486"/>
      <c r="K14" s="486">
        <v>33.332857142857144</v>
      </c>
      <c r="L14" s="490"/>
      <c r="M14" s="490"/>
      <c r="N14" s="486"/>
      <c r="O14" s="486"/>
      <c r="P14" s="490"/>
      <c r="Q14" s="490"/>
      <c r="R14" s="512"/>
      <c r="S14" s="491"/>
    </row>
    <row r="15" spans="1:19" ht="14.45" customHeight="1" x14ac:dyDescent="0.2">
      <c r="A15" s="485" t="s">
        <v>1619</v>
      </c>
      <c r="B15" s="486" t="s">
        <v>1620</v>
      </c>
      <c r="C15" s="486" t="s">
        <v>1608</v>
      </c>
      <c r="D15" s="486" t="s">
        <v>1613</v>
      </c>
      <c r="E15" s="486" t="s">
        <v>1621</v>
      </c>
      <c r="F15" s="486" t="s">
        <v>1636</v>
      </c>
      <c r="G15" s="486" t="s">
        <v>1637</v>
      </c>
      <c r="H15" s="490">
        <v>13</v>
      </c>
      <c r="I15" s="490">
        <v>118248</v>
      </c>
      <c r="J15" s="486"/>
      <c r="K15" s="486">
        <v>9096</v>
      </c>
      <c r="L15" s="490"/>
      <c r="M15" s="490"/>
      <c r="N15" s="486"/>
      <c r="O15" s="486"/>
      <c r="P15" s="490"/>
      <c r="Q15" s="490"/>
      <c r="R15" s="512"/>
      <c r="S15" s="491"/>
    </row>
    <row r="16" spans="1:19" ht="14.45" customHeight="1" x14ac:dyDescent="0.2">
      <c r="A16" s="485" t="s">
        <v>1619</v>
      </c>
      <c r="B16" s="486" t="s">
        <v>1620</v>
      </c>
      <c r="C16" s="486" t="s">
        <v>1608</v>
      </c>
      <c r="D16" s="486" t="s">
        <v>1613</v>
      </c>
      <c r="E16" s="486" t="s">
        <v>1621</v>
      </c>
      <c r="F16" s="486" t="s">
        <v>1644</v>
      </c>
      <c r="G16" s="486" t="s">
        <v>1645</v>
      </c>
      <c r="H16" s="490">
        <v>9</v>
      </c>
      <c r="I16" s="490">
        <v>1602</v>
      </c>
      <c r="J16" s="486"/>
      <c r="K16" s="486">
        <v>178</v>
      </c>
      <c r="L16" s="490"/>
      <c r="M16" s="490"/>
      <c r="N16" s="486"/>
      <c r="O16" s="486"/>
      <c r="P16" s="490"/>
      <c r="Q16" s="490"/>
      <c r="R16" s="512"/>
      <c r="S16" s="491"/>
    </row>
    <row r="17" spans="1:19" ht="14.45" customHeight="1" x14ac:dyDescent="0.2">
      <c r="A17" s="485" t="s">
        <v>1619</v>
      </c>
      <c r="B17" s="486" t="s">
        <v>1620</v>
      </c>
      <c r="C17" s="486" t="s">
        <v>1608</v>
      </c>
      <c r="D17" s="486" t="s">
        <v>634</v>
      </c>
      <c r="E17" s="486" t="s">
        <v>1621</v>
      </c>
      <c r="F17" s="486" t="s">
        <v>1622</v>
      </c>
      <c r="G17" s="486" t="s">
        <v>1623</v>
      </c>
      <c r="H17" s="490">
        <v>13</v>
      </c>
      <c r="I17" s="490">
        <v>481</v>
      </c>
      <c r="J17" s="486">
        <v>0.57535885167464118</v>
      </c>
      <c r="K17" s="486">
        <v>37</v>
      </c>
      <c r="L17" s="490">
        <v>22</v>
      </c>
      <c r="M17" s="490">
        <v>836</v>
      </c>
      <c r="N17" s="486">
        <v>1</v>
      </c>
      <c r="O17" s="486">
        <v>38</v>
      </c>
      <c r="P17" s="490">
        <v>43</v>
      </c>
      <c r="Q17" s="490">
        <v>1634</v>
      </c>
      <c r="R17" s="512">
        <v>1.9545454545454546</v>
      </c>
      <c r="S17" s="491">
        <v>38</v>
      </c>
    </row>
    <row r="18" spans="1:19" ht="14.45" customHeight="1" x14ac:dyDescent="0.2">
      <c r="A18" s="485" t="s">
        <v>1619</v>
      </c>
      <c r="B18" s="486" t="s">
        <v>1620</v>
      </c>
      <c r="C18" s="486" t="s">
        <v>1608</v>
      </c>
      <c r="D18" s="486" t="s">
        <v>634</v>
      </c>
      <c r="E18" s="486" t="s">
        <v>1621</v>
      </c>
      <c r="F18" s="486" t="s">
        <v>1626</v>
      </c>
      <c r="G18" s="486" t="s">
        <v>1627</v>
      </c>
      <c r="H18" s="490"/>
      <c r="I18" s="490"/>
      <c r="J18" s="486"/>
      <c r="K18" s="486"/>
      <c r="L18" s="490">
        <v>3</v>
      </c>
      <c r="M18" s="490">
        <v>100</v>
      </c>
      <c r="N18" s="486">
        <v>1</v>
      </c>
      <c r="O18" s="486">
        <v>33.333333333333336</v>
      </c>
      <c r="P18" s="490">
        <v>6</v>
      </c>
      <c r="Q18" s="490">
        <v>212.23000000000002</v>
      </c>
      <c r="R18" s="512">
        <v>2.1223000000000001</v>
      </c>
      <c r="S18" s="491">
        <v>35.37166666666667</v>
      </c>
    </row>
    <row r="19" spans="1:19" ht="14.45" customHeight="1" x14ac:dyDescent="0.2">
      <c r="A19" s="485" t="s">
        <v>1619</v>
      </c>
      <c r="B19" s="486" t="s">
        <v>1620</v>
      </c>
      <c r="C19" s="486" t="s">
        <v>1608</v>
      </c>
      <c r="D19" s="486" t="s">
        <v>634</v>
      </c>
      <c r="E19" s="486" t="s">
        <v>1621</v>
      </c>
      <c r="F19" s="486" t="s">
        <v>1636</v>
      </c>
      <c r="G19" s="486" t="s">
        <v>1637</v>
      </c>
      <c r="H19" s="490">
        <v>11</v>
      </c>
      <c r="I19" s="490">
        <v>100056</v>
      </c>
      <c r="J19" s="486">
        <v>1.5683250258628798</v>
      </c>
      <c r="K19" s="486">
        <v>9096</v>
      </c>
      <c r="L19" s="490">
        <v>7</v>
      </c>
      <c r="M19" s="490">
        <v>63798</v>
      </c>
      <c r="N19" s="486">
        <v>1</v>
      </c>
      <c r="O19" s="486">
        <v>9114</v>
      </c>
      <c r="P19" s="490">
        <v>11</v>
      </c>
      <c r="Q19" s="490">
        <v>100441</v>
      </c>
      <c r="R19" s="512">
        <v>1.5743596977961691</v>
      </c>
      <c r="S19" s="491">
        <v>9131</v>
      </c>
    </row>
    <row r="20" spans="1:19" ht="14.45" customHeight="1" x14ac:dyDescent="0.2">
      <c r="A20" s="485" t="s">
        <v>1619</v>
      </c>
      <c r="B20" s="486" t="s">
        <v>1620</v>
      </c>
      <c r="C20" s="486" t="s">
        <v>1608</v>
      </c>
      <c r="D20" s="486" t="s">
        <v>634</v>
      </c>
      <c r="E20" s="486" t="s">
        <v>1621</v>
      </c>
      <c r="F20" s="486" t="s">
        <v>1640</v>
      </c>
      <c r="G20" s="486" t="s">
        <v>1641</v>
      </c>
      <c r="H20" s="490"/>
      <c r="I20" s="490"/>
      <c r="J20" s="486"/>
      <c r="K20" s="486"/>
      <c r="L20" s="490"/>
      <c r="M20" s="490"/>
      <c r="N20" s="486"/>
      <c r="O20" s="486"/>
      <c r="P20" s="490">
        <v>1</v>
      </c>
      <c r="Q20" s="490">
        <v>76</v>
      </c>
      <c r="R20" s="512"/>
      <c r="S20" s="491">
        <v>76</v>
      </c>
    </row>
    <row r="21" spans="1:19" ht="14.45" customHeight="1" x14ac:dyDescent="0.2">
      <c r="A21" s="485" t="s">
        <v>1619</v>
      </c>
      <c r="B21" s="486" t="s">
        <v>1620</v>
      </c>
      <c r="C21" s="486" t="s">
        <v>1608</v>
      </c>
      <c r="D21" s="486" t="s">
        <v>634</v>
      </c>
      <c r="E21" s="486" t="s">
        <v>1621</v>
      </c>
      <c r="F21" s="486" t="s">
        <v>1642</v>
      </c>
      <c r="G21" s="486" t="s">
        <v>1643</v>
      </c>
      <c r="H21" s="490"/>
      <c r="I21" s="490"/>
      <c r="J21" s="486"/>
      <c r="K21" s="486"/>
      <c r="L21" s="490">
        <v>1</v>
      </c>
      <c r="M21" s="490">
        <v>358</v>
      </c>
      <c r="N21" s="486">
        <v>1</v>
      </c>
      <c r="O21" s="486">
        <v>358</v>
      </c>
      <c r="P21" s="490"/>
      <c r="Q21" s="490"/>
      <c r="R21" s="512"/>
      <c r="S21" s="491"/>
    </row>
    <row r="22" spans="1:19" ht="14.45" customHeight="1" x14ac:dyDescent="0.2">
      <c r="A22" s="485" t="s">
        <v>1619</v>
      </c>
      <c r="B22" s="486" t="s">
        <v>1620</v>
      </c>
      <c r="C22" s="486" t="s">
        <v>1608</v>
      </c>
      <c r="D22" s="486" t="s">
        <v>634</v>
      </c>
      <c r="E22" s="486" t="s">
        <v>1621</v>
      </c>
      <c r="F22" s="486" t="s">
        <v>1644</v>
      </c>
      <c r="G22" s="486" t="s">
        <v>1645</v>
      </c>
      <c r="H22" s="490">
        <v>5</v>
      </c>
      <c r="I22" s="490">
        <v>890</v>
      </c>
      <c r="J22" s="486">
        <v>2.4860335195530725</v>
      </c>
      <c r="K22" s="486">
        <v>178</v>
      </c>
      <c r="L22" s="490">
        <v>2</v>
      </c>
      <c r="M22" s="490">
        <v>358</v>
      </c>
      <c r="N22" s="486">
        <v>1</v>
      </c>
      <c r="O22" s="486">
        <v>179</v>
      </c>
      <c r="P22" s="490">
        <v>7</v>
      </c>
      <c r="Q22" s="490">
        <v>1260</v>
      </c>
      <c r="R22" s="512">
        <v>3.5195530726256985</v>
      </c>
      <c r="S22" s="491">
        <v>180</v>
      </c>
    </row>
    <row r="23" spans="1:19" ht="14.45" customHeight="1" x14ac:dyDescent="0.2">
      <c r="A23" s="485" t="s">
        <v>1619</v>
      </c>
      <c r="B23" s="486" t="s">
        <v>1620</v>
      </c>
      <c r="C23" s="486" t="s">
        <v>1608</v>
      </c>
      <c r="D23" s="486" t="s">
        <v>1614</v>
      </c>
      <c r="E23" s="486" t="s">
        <v>1621</v>
      </c>
      <c r="F23" s="486" t="s">
        <v>1622</v>
      </c>
      <c r="G23" s="486" t="s">
        <v>1623</v>
      </c>
      <c r="H23" s="490">
        <v>1</v>
      </c>
      <c r="I23" s="490">
        <v>37</v>
      </c>
      <c r="J23" s="486"/>
      <c r="K23" s="486">
        <v>37</v>
      </c>
      <c r="L23" s="490"/>
      <c r="M23" s="490"/>
      <c r="N23" s="486"/>
      <c r="O23" s="486"/>
      <c r="P23" s="490"/>
      <c r="Q23" s="490"/>
      <c r="R23" s="512"/>
      <c r="S23" s="491"/>
    </row>
    <row r="24" spans="1:19" ht="14.45" customHeight="1" x14ac:dyDescent="0.2">
      <c r="A24" s="485" t="s">
        <v>1619</v>
      </c>
      <c r="B24" s="486" t="s">
        <v>1620</v>
      </c>
      <c r="C24" s="486" t="s">
        <v>1608</v>
      </c>
      <c r="D24" s="486" t="s">
        <v>635</v>
      </c>
      <c r="E24" s="486" t="s">
        <v>1621</v>
      </c>
      <c r="F24" s="486" t="s">
        <v>1622</v>
      </c>
      <c r="G24" s="486" t="s">
        <v>1623</v>
      </c>
      <c r="H24" s="490">
        <v>15</v>
      </c>
      <c r="I24" s="490">
        <v>555</v>
      </c>
      <c r="J24" s="486">
        <v>1.1234817813765183</v>
      </c>
      <c r="K24" s="486">
        <v>37</v>
      </c>
      <c r="L24" s="490">
        <v>13</v>
      </c>
      <c r="M24" s="490">
        <v>494</v>
      </c>
      <c r="N24" s="486">
        <v>1</v>
      </c>
      <c r="O24" s="486">
        <v>38</v>
      </c>
      <c r="P24" s="490">
        <v>14</v>
      </c>
      <c r="Q24" s="490">
        <v>532</v>
      </c>
      <c r="R24" s="512">
        <v>1.0769230769230769</v>
      </c>
      <c r="S24" s="491">
        <v>38</v>
      </c>
    </row>
    <row r="25" spans="1:19" ht="14.45" customHeight="1" x14ac:dyDescent="0.2">
      <c r="A25" s="485" t="s">
        <v>1619</v>
      </c>
      <c r="B25" s="486" t="s">
        <v>1620</v>
      </c>
      <c r="C25" s="486" t="s">
        <v>1608</v>
      </c>
      <c r="D25" s="486" t="s">
        <v>635</v>
      </c>
      <c r="E25" s="486" t="s">
        <v>1621</v>
      </c>
      <c r="F25" s="486" t="s">
        <v>1626</v>
      </c>
      <c r="G25" s="486" t="s">
        <v>1627</v>
      </c>
      <c r="H25" s="490">
        <v>1</v>
      </c>
      <c r="I25" s="490">
        <v>33.33</v>
      </c>
      <c r="J25" s="486"/>
      <c r="K25" s="486">
        <v>33.33</v>
      </c>
      <c r="L25" s="490"/>
      <c r="M25" s="490"/>
      <c r="N25" s="486"/>
      <c r="O25" s="486"/>
      <c r="P25" s="490"/>
      <c r="Q25" s="490"/>
      <c r="R25" s="512"/>
      <c r="S25" s="491"/>
    </row>
    <row r="26" spans="1:19" ht="14.45" customHeight="1" x14ac:dyDescent="0.2">
      <c r="A26" s="485" t="s">
        <v>1619</v>
      </c>
      <c r="B26" s="486" t="s">
        <v>1620</v>
      </c>
      <c r="C26" s="486" t="s">
        <v>1608</v>
      </c>
      <c r="D26" s="486" t="s">
        <v>635</v>
      </c>
      <c r="E26" s="486" t="s">
        <v>1621</v>
      </c>
      <c r="F26" s="486" t="s">
        <v>1644</v>
      </c>
      <c r="G26" s="486" t="s">
        <v>1645</v>
      </c>
      <c r="H26" s="490">
        <v>1</v>
      </c>
      <c r="I26" s="490">
        <v>178</v>
      </c>
      <c r="J26" s="486"/>
      <c r="K26" s="486">
        <v>178</v>
      </c>
      <c r="L26" s="490"/>
      <c r="M26" s="490"/>
      <c r="N26" s="486"/>
      <c r="O26" s="486"/>
      <c r="P26" s="490"/>
      <c r="Q26" s="490"/>
      <c r="R26" s="512"/>
      <c r="S26" s="491"/>
    </row>
    <row r="27" spans="1:19" ht="14.45" customHeight="1" x14ac:dyDescent="0.2">
      <c r="A27" s="485" t="s">
        <v>1619</v>
      </c>
      <c r="B27" s="486" t="s">
        <v>1620</v>
      </c>
      <c r="C27" s="486" t="s">
        <v>1608</v>
      </c>
      <c r="D27" s="486" t="s">
        <v>636</v>
      </c>
      <c r="E27" s="486" t="s">
        <v>1621</v>
      </c>
      <c r="F27" s="486" t="s">
        <v>1622</v>
      </c>
      <c r="G27" s="486" t="s">
        <v>1623</v>
      </c>
      <c r="H27" s="490">
        <v>35</v>
      </c>
      <c r="I27" s="490">
        <v>1295</v>
      </c>
      <c r="J27" s="486">
        <v>1.099320882852292</v>
      </c>
      <c r="K27" s="486">
        <v>37</v>
      </c>
      <c r="L27" s="490">
        <v>31</v>
      </c>
      <c r="M27" s="490">
        <v>1178</v>
      </c>
      <c r="N27" s="486">
        <v>1</v>
      </c>
      <c r="O27" s="486">
        <v>38</v>
      </c>
      <c r="P27" s="490">
        <v>164</v>
      </c>
      <c r="Q27" s="490">
        <v>6232</v>
      </c>
      <c r="R27" s="512">
        <v>5.290322580645161</v>
      </c>
      <c r="S27" s="491">
        <v>38</v>
      </c>
    </row>
    <row r="28" spans="1:19" ht="14.45" customHeight="1" x14ac:dyDescent="0.2">
      <c r="A28" s="485" t="s">
        <v>1619</v>
      </c>
      <c r="B28" s="486" t="s">
        <v>1620</v>
      </c>
      <c r="C28" s="486" t="s">
        <v>1608</v>
      </c>
      <c r="D28" s="486" t="s">
        <v>636</v>
      </c>
      <c r="E28" s="486" t="s">
        <v>1621</v>
      </c>
      <c r="F28" s="486" t="s">
        <v>1626</v>
      </c>
      <c r="G28" s="486" t="s">
        <v>1627</v>
      </c>
      <c r="H28" s="490"/>
      <c r="I28" s="490"/>
      <c r="J28" s="486"/>
      <c r="K28" s="486"/>
      <c r="L28" s="490"/>
      <c r="M28" s="490"/>
      <c r="N28" s="486"/>
      <c r="O28" s="486"/>
      <c r="P28" s="490">
        <v>17</v>
      </c>
      <c r="Q28" s="490">
        <v>694.43999999999994</v>
      </c>
      <c r="R28" s="512"/>
      <c r="S28" s="491">
        <v>40.849411764705877</v>
      </c>
    </row>
    <row r="29" spans="1:19" ht="14.45" customHeight="1" x14ac:dyDescent="0.2">
      <c r="A29" s="485" t="s">
        <v>1619</v>
      </c>
      <c r="B29" s="486" t="s">
        <v>1620</v>
      </c>
      <c r="C29" s="486" t="s">
        <v>1608</v>
      </c>
      <c r="D29" s="486" t="s">
        <v>636</v>
      </c>
      <c r="E29" s="486" t="s">
        <v>1621</v>
      </c>
      <c r="F29" s="486" t="s">
        <v>1636</v>
      </c>
      <c r="G29" s="486" t="s">
        <v>1637</v>
      </c>
      <c r="H29" s="490"/>
      <c r="I29" s="490"/>
      <c r="J29" s="486"/>
      <c r="K29" s="486"/>
      <c r="L29" s="490"/>
      <c r="M29" s="490"/>
      <c r="N29" s="486"/>
      <c r="O29" s="486"/>
      <c r="P29" s="490">
        <v>22</v>
      </c>
      <c r="Q29" s="490">
        <v>200882</v>
      </c>
      <c r="R29" s="512"/>
      <c r="S29" s="491">
        <v>9131</v>
      </c>
    </row>
    <row r="30" spans="1:19" ht="14.45" customHeight="1" x14ac:dyDescent="0.2">
      <c r="A30" s="485" t="s">
        <v>1619</v>
      </c>
      <c r="B30" s="486" t="s">
        <v>1620</v>
      </c>
      <c r="C30" s="486" t="s">
        <v>1608</v>
      </c>
      <c r="D30" s="486" t="s">
        <v>636</v>
      </c>
      <c r="E30" s="486" t="s">
        <v>1621</v>
      </c>
      <c r="F30" s="486" t="s">
        <v>1642</v>
      </c>
      <c r="G30" s="486" t="s">
        <v>1643</v>
      </c>
      <c r="H30" s="490"/>
      <c r="I30" s="490"/>
      <c r="J30" s="486"/>
      <c r="K30" s="486"/>
      <c r="L30" s="490"/>
      <c r="M30" s="490"/>
      <c r="N30" s="486"/>
      <c r="O30" s="486"/>
      <c r="P30" s="490">
        <v>17</v>
      </c>
      <c r="Q30" s="490">
        <v>6120</v>
      </c>
      <c r="R30" s="512"/>
      <c r="S30" s="491">
        <v>360</v>
      </c>
    </row>
    <row r="31" spans="1:19" ht="14.45" customHeight="1" x14ac:dyDescent="0.2">
      <c r="A31" s="485" t="s">
        <v>1619</v>
      </c>
      <c r="B31" s="486" t="s">
        <v>1620</v>
      </c>
      <c r="C31" s="486" t="s">
        <v>1608</v>
      </c>
      <c r="D31" s="486" t="s">
        <v>637</v>
      </c>
      <c r="E31" s="486" t="s">
        <v>1621</v>
      </c>
      <c r="F31" s="486" t="s">
        <v>1622</v>
      </c>
      <c r="G31" s="486" t="s">
        <v>1623</v>
      </c>
      <c r="H31" s="490">
        <v>32</v>
      </c>
      <c r="I31" s="490">
        <v>1184</v>
      </c>
      <c r="J31" s="486">
        <v>0.74185463659147866</v>
      </c>
      <c r="K31" s="486">
        <v>37</v>
      </c>
      <c r="L31" s="490">
        <v>42</v>
      </c>
      <c r="M31" s="490">
        <v>1596</v>
      </c>
      <c r="N31" s="486">
        <v>1</v>
      </c>
      <c r="O31" s="486">
        <v>38</v>
      </c>
      <c r="P31" s="490">
        <v>31</v>
      </c>
      <c r="Q31" s="490">
        <v>1178</v>
      </c>
      <c r="R31" s="512">
        <v>0.73809523809523814</v>
      </c>
      <c r="S31" s="491">
        <v>38</v>
      </c>
    </row>
    <row r="32" spans="1:19" ht="14.45" customHeight="1" x14ac:dyDescent="0.2">
      <c r="A32" s="485" t="s">
        <v>1619</v>
      </c>
      <c r="B32" s="486" t="s">
        <v>1620</v>
      </c>
      <c r="C32" s="486" t="s">
        <v>1608</v>
      </c>
      <c r="D32" s="486" t="s">
        <v>637</v>
      </c>
      <c r="E32" s="486" t="s">
        <v>1621</v>
      </c>
      <c r="F32" s="486" t="s">
        <v>1626</v>
      </c>
      <c r="G32" s="486" t="s">
        <v>1627</v>
      </c>
      <c r="H32" s="490">
        <v>14</v>
      </c>
      <c r="I32" s="490">
        <v>466.67</v>
      </c>
      <c r="J32" s="486">
        <v>0.48276040427446804</v>
      </c>
      <c r="K32" s="486">
        <v>33.333571428571432</v>
      </c>
      <c r="L32" s="490">
        <v>29</v>
      </c>
      <c r="M32" s="490">
        <v>966.67</v>
      </c>
      <c r="N32" s="486">
        <v>1</v>
      </c>
      <c r="O32" s="486">
        <v>33.333448275862068</v>
      </c>
      <c r="P32" s="490">
        <v>22</v>
      </c>
      <c r="Q32" s="490">
        <v>831.11999999999989</v>
      </c>
      <c r="R32" s="512">
        <v>0.85977634559880822</v>
      </c>
      <c r="S32" s="491">
        <v>37.778181818181814</v>
      </c>
    </row>
    <row r="33" spans="1:19" ht="14.45" customHeight="1" x14ac:dyDescent="0.2">
      <c r="A33" s="485" t="s">
        <v>1619</v>
      </c>
      <c r="B33" s="486" t="s">
        <v>1620</v>
      </c>
      <c r="C33" s="486" t="s">
        <v>1608</v>
      </c>
      <c r="D33" s="486" t="s">
        <v>637</v>
      </c>
      <c r="E33" s="486" t="s">
        <v>1621</v>
      </c>
      <c r="F33" s="486" t="s">
        <v>1636</v>
      </c>
      <c r="G33" s="486" t="s">
        <v>1637</v>
      </c>
      <c r="H33" s="490">
        <v>49</v>
      </c>
      <c r="I33" s="490">
        <v>445692</v>
      </c>
      <c r="J33" s="486">
        <v>0.92267753114635997</v>
      </c>
      <c r="K33" s="486">
        <v>9095.7551020408155</v>
      </c>
      <c r="L33" s="490">
        <v>53</v>
      </c>
      <c r="M33" s="490">
        <v>483042</v>
      </c>
      <c r="N33" s="486">
        <v>1</v>
      </c>
      <c r="O33" s="486">
        <v>9114</v>
      </c>
      <c r="P33" s="490">
        <v>46</v>
      </c>
      <c r="Q33" s="490">
        <v>420026</v>
      </c>
      <c r="R33" s="512">
        <v>0.86954343514642618</v>
      </c>
      <c r="S33" s="491">
        <v>9131</v>
      </c>
    </row>
    <row r="34" spans="1:19" ht="14.45" customHeight="1" x14ac:dyDescent="0.2">
      <c r="A34" s="485" t="s">
        <v>1619</v>
      </c>
      <c r="B34" s="486" t="s">
        <v>1620</v>
      </c>
      <c r="C34" s="486" t="s">
        <v>1608</v>
      </c>
      <c r="D34" s="486" t="s">
        <v>637</v>
      </c>
      <c r="E34" s="486" t="s">
        <v>1621</v>
      </c>
      <c r="F34" s="486" t="s">
        <v>1644</v>
      </c>
      <c r="G34" s="486" t="s">
        <v>1645</v>
      </c>
      <c r="H34" s="490">
        <v>25</v>
      </c>
      <c r="I34" s="490">
        <v>4450</v>
      </c>
      <c r="J34" s="486">
        <v>0.69056486654252014</v>
      </c>
      <c r="K34" s="486">
        <v>178</v>
      </c>
      <c r="L34" s="490">
        <v>36</v>
      </c>
      <c r="M34" s="490">
        <v>6444</v>
      </c>
      <c r="N34" s="486">
        <v>1</v>
      </c>
      <c r="O34" s="486">
        <v>179</v>
      </c>
      <c r="P34" s="490">
        <v>25</v>
      </c>
      <c r="Q34" s="490">
        <v>4500</v>
      </c>
      <c r="R34" s="512">
        <v>0.6983240223463687</v>
      </c>
      <c r="S34" s="491">
        <v>180</v>
      </c>
    </row>
    <row r="35" spans="1:19" ht="14.45" customHeight="1" x14ac:dyDescent="0.2">
      <c r="A35" s="485" t="s">
        <v>1619</v>
      </c>
      <c r="B35" s="486" t="s">
        <v>1620</v>
      </c>
      <c r="C35" s="486" t="s">
        <v>1608</v>
      </c>
      <c r="D35" s="486" t="s">
        <v>1616</v>
      </c>
      <c r="E35" s="486" t="s">
        <v>1621</v>
      </c>
      <c r="F35" s="486" t="s">
        <v>1622</v>
      </c>
      <c r="G35" s="486" t="s">
        <v>1623</v>
      </c>
      <c r="H35" s="490">
        <v>1</v>
      </c>
      <c r="I35" s="490">
        <v>37</v>
      </c>
      <c r="J35" s="486">
        <v>0.97368421052631582</v>
      </c>
      <c r="K35" s="486">
        <v>37</v>
      </c>
      <c r="L35" s="490">
        <v>1</v>
      </c>
      <c r="M35" s="490">
        <v>38</v>
      </c>
      <c r="N35" s="486">
        <v>1</v>
      </c>
      <c r="O35" s="486">
        <v>38</v>
      </c>
      <c r="P35" s="490"/>
      <c r="Q35" s="490"/>
      <c r="R35" s="512"/>
      <c r="S35" s="491"/>
    </row>
    <row r="36" spans="1:19" ht="14.45" customHeight="1" x14ac:dyDescent="0.2">
      <c r="A36" s="485" t="s">
        <v>1619</v>
      </c>
      <c r="B36" s="486" t="s">
        <v>1620</v>
      </c>
      <c r="C36" s="486" t="s">
        <v>1608</v>
      </c>
      <c r="D36" s="486" t="s">
        <v>1617</v>
      </c>
      <c r="E36" s="486" t="s">
        <v>1621</v>
      </c>
      <c r="F36" s="486" t="s">
        <v>1626</v>
      </c>
      <c r="G36" s="486" t="s">
        <v>1627</v>
      </c>
      <c r="H36" s="490">
        <v>2</v>
      </c>
      <c r="I36" s="490">
        <v>66.66</v>
      </c>
      <c r="J36" s="486"/>
      <c r="K36" s="486">
        <v>33.33</v>
      </c>
      <c r="L36" s="490"/>
      <c r="M36" s="490"/>
      <c r="N36" s="486"/>
      <c r="O36" s="486"/>
      <c r="P36" s="490"/>
      <c r="Q36" s="490"/>
      <c r="R36" s="512"/>
      <c r="S36" s="491"/>
    </row>
    <row r="37" spans="1:19" ht="14.45" customHeight="1" x14ac:dyDescent="0.2">
      <c r="A37" s="485" t="s">
        <v>1619</v>
      </c>
      <c r="B37" s="486" t="s">
        <v>1620</v>
      </c>
      <c r="C37" s="486" t="s">
        <v>1608</v>
      </c>
      <c r="D37" s="486" t="s">
        <v>1617</v>
      </c>
      <c r="E37" s="486" t="s">
        <v>1621</v>
      </c>
      <c r="F37" s="486" t="s">
        <v>1636</v>
      </c>
      <c r="G37" s="486" t="s">
        <v>1637</v>
      </c>
      <c r="H37" s="490">
        <v>5</v>
      </c>
      <c r="I37" s="490">
        <v>45480</v>
      </c>
      <c r="J37" s="486"/>
      <c r="K37" s="486">
        <v>9096</v>
      </c>
      <c r="L37" s="490"/>
      <c r="M37" s="490"/>
      <c r="N37" s="486"/>
      <c r="O37" s="486"/>
      <c r="P37" s="490"/>
      <c r="Q37" s="490"/>
      <c r="R37" s="512"/>
      <c r="S37" s="491"/>
    </row>
    <row r="38" spans="1:19" ht="14.45" customHeight="1" x14ac:dyDescent="0.2">
      <c r="A38" s="485" t="s">
        <v>1619</v>
      </c>
      <c r="B38" s="486" t="s">
        <v>1620</v>
      </c>
      <c r="C38" s="486" t="s">
        <v>1608</v>
      </c>
      <c r="D38" s="486" t="s">
        <v>1617</v>
      </c>
      <c r="E38" s="486" t="s">
        <v>1621</v>
      </c>
      <c r="F38" s="486" t="s">
        <v>1644</v>
      </c>
      <c r="G38" s="486" t="s">
        <v>1645</v>
      </c>
      <c r="H38" s="490">
        <v>2</v>
      </c>
      <c r="I38" s="490">
        <v>356</v>
      </c>
      <c r="J38" s="486"/>
      <c r="K38" s="486">
        <v>178</v>
      </c>
      <c r="L38" s="490"/>
      <c r="M38" s="490"/>
      <c r="N38" s="486"/>
      <c r="O38" s="486"/>
      <c r="P38" s="490"/>
      <c r="Q38" s="490"/>
      <c r="R38" s="512"/>
      <c r="S38" s="491"/>
    </row>
    <row r="39" spans="1:19" ht="14.45" customHeight="1" x14ac:dyDescent="0.2">
      <c r="A39" s="485" t="s">
        <v>1619</v>
      </c>
      <c r="B39" s="486" t="s">
        <v>1620</v>
      </c>
      <c r="C39" s="486" t="s">
        <v>1608</v>
      </c>
      <c r="D39" s="486" t="s">
        <v>1615</v>
      </c>
      <c r="E39" s="486" t="s">
        <v>1621</v>
      </c>
      <c r="F39" s="486" t="s">
        <v>1622</v>
      </c>
      <c r="G39" s="486" t="s">
        <v>1623</v>
      </c>
      <c r="H39" s="490">
        <v>9</v>
      </c>
      <c r="I39" s="490">
        <v>333</v>
      </c>
      <c r="J39" s="486">
        <v>0.79665071770334928</v>
      </c>
      <c r="K39" s="486">
        <v>37</v>
      </c>
      <c r="L39" s="490">
        <v>11</v>
      </c>
      <c r="M39" s="490">
        <v>418</v>
      </c>
      <c r="N39" s="486">
        <v>1</v>
      </c>
      <c r="O39" s="486">
        <v>38</v>
      </c>
      <c r="P39" s="490"/>
      <c r="Q39" s="490"/>
      <c r="R39" s="512"/>
      <c r="S39" s="491"/>
    </row>
    <row r="40" spans="1:19" ht="14.45" customHeight="1" x14ac:dyDescent="0.2">
      <c r="A40" s="485" t="s">
        <v>1646</v>
      </c>
      <c r="B40" s="486" t="s">
        <v>1647</v>
      </c>
      <c r="C40" s="486" t="s">
        <v>537</v>
      </c>
      <c r="D40" s="486" t="s">
        <v>1609</v>
      </c>
      <c r="E40" s="486" t="s">
        <v>1621</v>
      </c>
      <c r="F40" s="486" t="s">
        <v>1648</v>
      </c>
      <c r="G40" s="486" t="s">
        <v>1649</v>
      </c>
      <c r="H40" s="490">
        <v>2182</v>
      </c>
      <c r="I40" s="490">
        <v>462584</v>
      </c>
      <c r="J40" s="486">
        <v>0.93088549873321946</v>
      </c>
      <c r="K40" s="486">
        <v>212</v>
      </c>
      <c r="L40" s="490">
        <v>2333</v>
      </c>
      <c r="M40" s="490">
        <v>496929</v>
      </c>
      <c r="N40" s="486">
        <v>1</v>
      </c>
      <c r="O40" s="486">
        <v>213</v>
      </c>
      <c r="P40" s="490">
        <v>1835</v>
      </c>
      <c r="Q40" s="490">
        <v>394525</v>
      </c>
      <c r="R40" s="512">
        <v>0.79392629530576808</v>
      </c>
      <c r="S40" s="491">
        <v>215</v>
      </c>
    </row>
    <row r="41" spans="1:19" ht="14.45" customHeight="1" x14ac:dyDescent="0.2">
      <c r="A41" s="485" t="s">
        <v>1646</v>
      </c>
      <c r="B41" s="486" t="s">
        <v>1647</v>
      </c>
      <c r="C41" s="486" t="s">
        <v>537</v>
      </c>
      <c r="D41" s="486" t="s">
        <v>1609</v>
      </c>
      <c r="E41" s="486" t="s">
        <v>1621</v>
      </c>
      <c r="F41" s="486" t="s">
        <v>1650</v>
      </c>
      <c r="G41" s="486" t="s">
        <v>1649</v>
      </c>
      <c r="H41" s="490">
        <v>323</v>
      </c>
      <c r="I41" s="490">
        <v>28101</v>
      </c>
      <c r="J41" s="486">
        <v>1.1049465240641712</v>
      </c>
      <c r="K41" s="486">
        <v>87</v>
      </c>
      <c r="L41" s="490">
        <v>289</v>
      </c>
      <c r="M41" s="490">
        <v>25432</v>
      </c>
      <c r="N41" s="486">
        <v>1</v>
      </c>
      <c r="O41" s="486">
        <v>88</v>
      </c>
      <c r="P41" s="490">
        <v>254</v>
      </c>
      <c r="Q41" s="490">
        <v>22606</v>
      </c>
      <c r="R41" s="512">
        <v>0.88888015099087758</v>
      </c>
      <c r="S41" s="491">
        <v>89</v>
      </c>
    </row>
    <row r="42" spans="1:19" ht="14.45" customHeight="1" x14ac:dyDescent="0.2">
      <c r="A42" s="485" t="s">
        <v>1646</v>
      </c>
      <c r="B42" s="486" t="s">
        <v>1647</v>
      </c>
      <c r="C42" s="486" t="s">
        <v>537</v>
      </c>
      <c r="D42" s="486" t="s">
        <v>1609</v>
      </c>
      <c r="E42" s="486" t="s">
        <v>1621</v>
      </c>
      <c r="F42" s="486" t="s">
        <v>1651</v>
      </c>
      <c r="G42" s="486" t="s">
        <v>1652</v>
      </c>
      <c r="H42" s="490">
        <v>15926</v>
      </c>
      <c r="I42" s="490">
        <v>4809652</v>
      </c>
      <c r="J42" s="486">
        <v>1.0111114684944511</v>
      </c>
      <c r="K42" s="486">
        <v>302</v>
      </c>
      <c r="L42" s="490">
        <v>15699</v>
      </c>
      <c r="M42" s="490">
        <v>4756797</v>
      </c>
      <c r="N42" s="486">
        <v>1</v>
      </c>
      <c r="O42" s="486">
        <v>303</v>
      </c>
      <c r="P42" s="490">
        <v>20162</v>
      </c>
      <c r="Q42" s="490">
        <v>6149410</v>
      </c>
      <c r="R42" s="512">
        <v>1.2927627561150918</v>
      </c>
      <c r="S42" s="491">
        <v>305</v>
      </c>
    </row>
    <row r="43" spans="1:19" ht="14.45" customHeight="1" x14ac:dyDescent="0.2">
      <c r="A43" s="485" t="s">
        <v>1646</v>
      </c>
      <c r="B43" s="486" t="s">
        <v>1647</v>
      </c>
      <c r="C43" s="486" t="s">
        <v>537</v>
      </c>
      <c r="D43" s="486" t="s">
        <v>1609</v>
      </c>
      <c r="E43" s="486" t="s">
        <v>1621</v>
      </c>
      <c r="F43" s="486" t="s">
        <v>1653</v>
      </c>
      <c r="G43" s="486" t="s">
        <v>1654</v>
      </c>
      <c r="H43" s="490">
        <v>522</v>
      </c>
      <c r="I43" s="490">
        <v>52116</v>
      </c>
      <c r="J43" s="486">
        <v>1.3363076923076924</v>
      </c>
      <c r="K43" s="486">
        <v>99.839080459770116</v>
      </c>
      <c r="L43" s="490">
        <v>390</v>
      </c>
      <c r="M43" s="490">
        <v>39000</v>
      </c>
      <c r="N43" s="486">
        <v>1</v>
      </c>
      <c r="O43" s="486">
        <v>100</v>
      </c>
      <c r="P43" s="490">
        <v>450</v>
      </c>
      <c r="Q43" s="490">
        <v>45450</v>
      </c>
      <c r="R43" s="512">
        <v>1.1653846153846155</v>
      </c>
      <c r="S43" s="491">
        <v>101</v>
      </c>
    </row>
    <row r="44" spans="1:19" ht="14.45" customHeight="1" x14ac:dyDescent="0.2">
      <c r="A44" s="485" t="s">
        <v>1646</v>
      </c>
      <c r="B44" s="486" t="s">
        <v>1647</v>
      </c>
      <c r="C44" s="486" t="s">
        <v>537</v>
      </c>
      <c r="D44" s="486" t="s">
        <v>1609</v>
      </c>
      <c r="E44" s="486" t="s">
        <v>1621</v>
      </c>
      <c r="F44" s="486" t="s">
        <v>1655</v>
      </c>
      <c r="G44" s="486" t="s">
        <v>1656</v>
      </c>
      <c r="H44" s="490">
        <v>34</v>
      </c>
      <c r="I44" s="490">
        <v>7888</v>
      </c>
      <c r="J44" s="486">
        <v>1.243183609141056</v>
      </c>
      <c r="K44" s="486">
        <v>232</v>
      </c>
      <c r="L44" s="490">
        <v>27</v>
      </c>
      <c r="M44" s="490">
        <v>6345</v>
      </c>
      <c r="N44" s="486">
        <v>1</v>
      </c>
      <c r="O44" s="486">
        <v>235</v>
      </c>
      <c r="P44" s="490">
        <v>30</v>
      </c>
      <c r="Q44" s="490">
        <v>7110</v>
      </c>
      <c r="R44" s="512">
        <v>1.1205673758865249</v>
      </c>
      <c r="S44" s="491">
        <v>237</v>
      </c>
    </row>
    <row r="45" spans="1:19" ht="14.45" customHeight="1" x14ac:dyDescent="0.2">
      <c r="A45" s="485" t="s">
        <v>1646</v>
      </c>
      <c r="B45" s="486" t="s">
        <v>1647</v>
      </c>
      <c r="C45" s="486" t="s">
        <v>537</v>
      </c>
      <c r="D45" s="486" t="s">
        <v>1609</v>
      </c>
      <c r="E45" s="486" t="s">
        <v>1621</v>
      </c>
      <c r="F45" s="486" t="s">
        <v>1657</v>
      </c>
      <c r="G45" s="486" t="s">
        <v>1658</v>
      </c>
      <c r="H45" s="490">
        <v>2369</v>
      </c>
      <c r="I45" s="490">
        <v>324553</v>
      </c>
      <c r="J45" s="486">
        <v>1.2623904097334049</v>
      </c>
      <c r="K45" s="486">
        <v>137</v>
      </c>
      <c r="L45" s="490">
        <v>1863</v>
      </c>
      <c r="M45" s="490">
        <v>257094</v>
      </c>
      <c r="N45" s="486">
        <v>1</v>
      </c>
      <c r="O45" s="486">
        <v>138</v>
      </c>
      <c r="P45" s="490">
        <v>1545</v>
      </c>
      <c r="Q45" s="490">
        <v>214755</v>
      </c>
      <c r="R45" s="512">
        <v>0.83531704357161196</v>
      </c>
      <c r="S45" s="491">
        <v>139</v>
      </c>
    </row>
    <row r="46" spans="1:19" ht="14.45" customHeight="1" x14ac:dyDescent="0.2">
      <c r="A46" s="485" t="s">
        <v>1646</v>
      </c>
      <c r="B46" s="486" t="s">
        <v>1647</v>
      </c>
      <c r="C46" s="486" t="s">
        <v>537</v>
      </c>
      <c r="D46" s="486" t="s">
        <v>1609</v>
      </c>
      <c r="E46" s="486" t="s">
        <v>1621</v>
      </c>
      <c r="F46" s="486" t="s">
        <v>1659</v>
      </c>
      <c r="G46" s="486" t="s">
        <v>1658</v>
      </c>
      <c r="H46" s="490">
        <v>288</v>
      </c>
      <c r="I46" s="490">
        <v>52992</v>
      </c>
      <c r="J46" s="486">
        <v>1.1366795366795366</v>
      </c>
      <c r="K46" s="486">
        <v>184</v>
      </c>
      <c r="L46" s="490">
        <v>252</v>
      </c>
      <c r="M46" s="490">
        <v>46620</v>
      </c>
      <c r="N46" s="486">
        <v>1</v>
      </c>
      <c r="O46" s="486">
        <v>185</v>
      </c>
      <c r="P46" s="490">
        <v>232</v>
      </c>
      <c r="Q46" s="490">
        <v>43384</v>
      </c>
      <c r="R46" s="512">
        <v>0.93058773058773059</v>
      </c>
      <c r="S46" s="491">
        <v>187</v>
      </c>
    </row>
    <row r="47" spans="1:19" ht="14.45" customHeight="1" x14ac:dyDescent="0.2">
      <c r="A47" s="485" t="s">
        <v>1646</v>
      </c>
      <c r="B47" s="486" t="s">
        <v>1647</v>
      </c>
      <c r="C47" s="486" t="s">
        <v>537</v>
      </c>
      <c r="D47" s="486" t="s">
        <v>1609</v>
      </c>
      <c r="E47" s="486" t="s">
        <v>1621</v>
      </c>
      <c r="F47" s="486" t="s">
        <v>1660</v>
      </c>
      <c r="G47" s="486" t="s">
        <v>1661</v>
      </c>
      <c r="H47" s="490">
        <v>2</v>
      </c>
      <c r="I47" s="490">
        <v>598</v>
      </c>
      <c r="J47" s="486"/>
      <c r="K47" s="486">
        <v>299</v>
      </c>
      <c r="L47" s="490"/>
      <c r="M47" s="490"/>
      <c r="N47" s="486"/>
      <c r="O47" s="486"/>
      <c r="P47" s="490"/>
      <c r="Q47" s="490"/>
      <c r="R47" s="512"/>
      <c r="S47" s="491"/>
    </row>
    <row r="48" spans="1:19" ht="14.45" customHeight="1" x14ac:dyDescent="0.2">
      <c r="A48" s="485" t="s">
        <v>1646</v>
      </c>
      <c r="B48" s="486" t="s">
        <v>1647</v>
      </c>
      <c r="C48" s="486" t="s">
        <v>537</v>
      </c>
      <c r="D48" s="486" t="s">
        <v>1609</v>
      </c>
      <c r="E48" s="486" t="s">
        <v>1621</v>
      </c>
      <c r="F48" s="486" t="s">
        <v>1662</v>
      </c>
      <c r="G48" s="486" t="s">
        <v>1663</v>
      </c>
      <c r="H48" s="490">
        <v>112</v>
      </c>
      <c r="I48" s="490">
        <v>71680</v>
      </c>
      <c r="J48" s="486">
        <v>1.3389371439245354</v>
      </c>
      <c r="K48" s="486">
        <v>640</v>
      </c>
      <c r="L48" s="490">
        <v>83</v>
      </c>
      <c r="M48" s="490">
        <v>53535</v>
      </c>
      <c r="N48" s="486">
        <v>1</v>
      </c>
      <c r="O48" s="486">
        <v>645</v>
      </c>
      <c r="P48" s="490">
        <v>99</v>
      </c>
      <c r="Q48" s="490">
        <v>64251</v>
      </c>
      <c r="R48" s="512">
        <v>1.2001681143177361</v>
      </c>
      <c r="S48" s="491">
        <v>649</v>
      </c>
    </row>
    <row r="49" spans="1:19" ht="14.45" customHeight="1" x14ac:dyDescent="0.2">
      <c r="A49" s="485" t="s">
        <v>1646</v>
      </c>
      <c r="B49" s="486" t="s">
        <v>1647</v>
      </c>
      <c r="C49" s="486" t="s">
        <v>537</v>
      </c>
      <c r="D49" s="486" t="s">
        <v>1609</v>
      </c>
      <c r="E49" s="486" t="s">
        <v>1621</v>
      </c>
      <c r="F49" s="486" t="s">
        <v>1664</v>
      </c>
      <c r="G49" s="486" t="s">
        <v>1665</v>
      </c>
      <c r="H49" s="490">
        <v>111</v>
      </c>
      <c r="I49" s="490">
        <v>67599</v>
      </c>
      <c r="J49" s="486">
        <v>1.265472312703583</v>
      </c>
      <c r="K49" s="486">
        <v>609</v>
      </c>
      <c r="L49" s="490">
        <v>87</v>
      </c>
      <c r="M49" s="490">
        <v>53418</v>
      </c>
      <c r="N49" s="486">
        <v>1</v>
      </c>
      <c r="O49" s="486">
        <v>614</v>
      </c>
      <c r="P49" s="490">
        <v>101</v>
      </c>
      <c r="Q49" s="490">
        <v>62418</v>
      </c>
      <c r="R49" s="512">
        <v>1.1684825339773111</v>
      </c>
      <c r="S49" s="491">
        <v>618</v>
      </c>
    </row>
    <row r="50" spans="1:19" ht="14.45" customHeight="1" x14ac:dyDescent="0.2">
      <c r="A50" s="485" t="s">
        <v>1646</v>
      </c>
      <c r="B50" s="486" t="s">
        <v>1647</v>
      </c>
      <c r="C50" s="486" t="s">
        <v>537</v>
      </c>
      <c r="D50" s="486" t="s">
        <v>1609</v>
      </c>
      <c r="E50" s="486" t="s">
        <v>1621</v>
      </c>
      <c r="F50" s="486" t="s">
        <v>1666</v>
      </c>
      <c r="G50" s="486" t="s">
        <v>1667</v>
      </c>
      <c r="H50" s="490">
        <v>1388</v>
      </c>
      <c r="I50" s="490">
        <v>241512</v>
      </c>
      <c r="J50" s="486">
        <v>1.0215163371047902</v>
      </c>
      <c r="K50" s="486">
        <v>174</v>
      </c>
      <c r="L50" s="490">
        <v>1351</v>
      </c>
      <c r="M50" s="490">
        <v>236425</v>
      </c>
      <c r="N50" s="486">
        <v>1</v>
      </c>
      <c r="O50" s="486">
        <v>175</v>
      </c>
      <c r="P50" s="490">
        <v>1456</v>
      </c>
      <c r="Q50" s="490">
        <v>256256</v>
      </c>
      <c r="R50" s="512">
        <v>1.0838786084381939</v>
      </c>
      <c r="S50" s="491">
        <v>176</v>
      </c>
    </row>
    <row r="51" spans="1:19" ht="14.45" customHeight="1" x14ac:dyDescent="0.2">
      <c r="A51" s="485" t="s">
        <v>1646</v>
      </c>
      <c r="B51" s="486" t="s">
        <v>1647</v>
      </c>
      <c r="C51" s="486" t="s">
        <v>537</v>
      </c>
      <c r="D51" s="486" t="s">
        <v>1609</v>
      </c>
      <c r="E51" s="486" t="s">
        <v>1621</v>
      </c>
      <c r="F51" s="486" t="s">
        <v>1624</v>
      </c>
      <c r="G51" s="486" t="s">
        <v>1625</v>
      </c>
      <c r="H51" s="490">
        <v>1284</v>
      </c>
      <c r="I51" s="490">
        <v>445548</v>
      </c>
      <c r="J51" s="486">
        <v>1.032508342602892</v>
      </c>
      <c r="K51" s="486">
        <v>347</v>
      </c>
      <c r="L51" s="490">
        <v>1240</v>
      </c>
      <c r="M51" s="490">
        <v>431520</v>
      </c>
      <c r="N51" s="486">
        <v>1</v>
      </c>
      <c r="O51" s="486">
        <v>348</v>
      </c>
      <c r="P51" s="490">
        <v>661</v>
      </c>
      <c r="Q51" s="490">
        <v>230028</v>
      </c>
      <c r="R51" s="512">
        <v>0.53306451612903227</v>
      </c>
      <c r="S51" s="491">
        <v>348</v>
      </c>
    </row>
    <row r="52" spans="1:19" ht="14.45" customHeight="1" x14ac:dyDescent="0.2">
      <c r="A52" s="485" t="s">
        <v>1646</v>
      </c>
      <c r="B52" s="486" t="s">
        <v>1647</v>
      </c>
      <c r="C52" s="486" t="s">
        <v>537</v>
      </c>
      <c r="D52" s="486" t="s">
        <v>1609</v>
      </c>
      <c r="E52" s="486" t="s">
        <v>1621</v>
      </c>
      <c r="F52" s="486" t="s">
        <v>1668</v>
      </c>
      <c r="G52" s="486" t="s">
        <v>1669</v>
      </c>
      <c r="H52" s="490">
        <v>5718</v>
      </c>
      <c r="I52" s="490">
        <v>97206</v>
      </c>
      <c r="J52" s="486">
        <v>1.1295930462267878</v>
      </c>
      <c r="K52" s="486">
        <v>17</v>
      </c>
      <c r="L52" s="490">
        <v>5062</v>
      </c>
      <c r="M52" s="490">
        <v>86054</v>
      </c>
      <c r="N52" s="486">
        <v>1</v>
      </c>
      <c r="O52" s="486">
        <v>17</v>
      </c>
      <c r="P52" s="490">
        <v>3786</v>
      </c>
      <c r="Q52" s="490">
        <v>64362</v>
      </c>
      <c r="R52" s="512">
        <v>0.74792572105887001</v>
      </c>
      <c r="S52" s="491">
        <v>17</v>
      </c>
    </row>
    <row r="53" spans="1:19" ht="14.45" customHeight="1" x14ac:dyDescent="0.2">
      <c r="A53" s="485" t="s">
        <v>1646</v>
      </c>
      <c r="B53" s="486" t="s">
        <v>1647</v>
      </c>
      <c r="C53" s="486" t="s">
        <v>537</v>
      </c>
      <c r="D53" s="486" t="s">
        <v>1609</v>
      </c>
      <c r="E53" s="486" t="s">
        <v>1621</v>
      </c>
      <c r="F53" s="486" t="s">
        <v>1670</v>
      </c>
      <c r="G53" s="486" t="s">
        <v>1671</v>
      </c>
      <c r="H53" s="490">
        <v>1235</v>
      </c>
      <c r="I53" s="490">
        <v>338390</v>
      </c>
      <c r="J53" s="486">
        <v>1.5044637299710124</v>
      </c>
      <c r="K53" s="486">
        <v>274</v>
      </c>
      <c r="L53" s="490">
        <v>812</v>
      </c>
      <c r="M53" s="490">
        <v>224924</v>
      </c>
      <c r="N53" s="486">
        <v>1</v>
      </c>
      <c r="O53" s="486">
        <v>277</v>
      </c>
      <c r="P53" s="490">
        <v>663</v>
      </c>
      <c r="Q53" s="490">
        <v>184977</v>
      </c>
      <c r="R53" s="512">
        <v>0.82239778769717775</v>
      </c>
      <c r="S53" s="491">
        <v>279</v>
      </c>
    </row>
    <row r="54" spans="1:19" ht="14.45" customHeight="1" x14ac:dyDescent="0.2">
      <c r="A54" s="485" t="s">
        <v>1646</v>
      </c>
      <c r="B54" s="486" t="s">
        <v>1647</v>
      </c>
      <c r="C54" s="486" t="s">
        <v>537</v>
      </c>
      <c r="D54" s="486" t="s">
        <v>1609</v>
      </c>
      <c r="E54" s="486" t="s">
        <v>1621</v>
      </c>
      <c r="F54" s="486" t="s">
        <v>1672</v>
      </c>
      <c r="G54" s="486" t="s">
        <v>1673</v>
      </c>
      <c r="H54" s="490">
        <v>1361</v>
      </c>
      <c r="I54" s="490">
        <v>193015</v>
      </c>
      <c r="J54" s="486">
        <v>0.89646411867705189</v>
      </c>
      <c r="K54" s="486">
        <v>141.81851579720794</v>
      </c>
      <c r="L54" s="490">
        <v>1527</v>
      </c>
      <c r="M54" s="490">
        <v>215307</v>
      </c>
      <c r="N54" s="486">
        <v>1</v>
      </c>
      <c r="O54" s="486">
        <v>141</v>
      </c>
      <c r="P54" s="490">
        <v>1263</v>
      </c>
      <c r="Q54" s="490">
        <v>179346</v>
      </c>
      <c r="R54" s="512">
        <v>0.83297802672463039</v>
      </c>
      <c r="S54" s="491">
        <v>142</v>
      </c>
    </row>
    <row r="55" spans="1:19" ht="14.45" customHeight="1" x14ac:dyDescent="0.2">
      <c r="A55" s="485" t="s">
        <v>1646</v>
      </c>
      <c r="B55" s="486" t="s">
        <v>1647</v>
      </c>
      <c r="C55" s="486" t="s">
        <v>537</v>
      </c>
      <c r="D55" s="486" t="s">
        <v>1609</v>
      </c>
      <c r="E55" s="486" t="s">
        <v>1621</v>
      </c>
      <c r="F55" s="486" t="s">
        <v>1674</v>
      </c>
      <c r="G55" s="486" t="s">
        <v>1673</v>
      </c>
      <c r="H55" s="490">
        <v>2337</v>
      </c>
      <c r="I55" s="490">
        <v>182706</v>
      </c>
      <c r="J55" s="486">
        <v>1.2414032083817443</v>
      </c>
      <c r="K55" s="486">
        <v>78.179717586649545</v>
      </c>
      <c r="L55" s="490">
        <v>1863</v>
      </c>
      <c r="M55" s="490">
        <v>147177</v>
      </c>
      <c r="N55" s="486">
        <v>1</v>
      </c>
      <c r="O55" s="486">
        <v>79</v>
      </c>
      <c r="P55" s="490">
        <v>1546</v>
      </c>
      <c r="Q55" s="490">
        <v>122134</v>
      </c>
      <c r="R55" s="512">
        <v>0.82984433709071392</v>
      </c>
      <c r="S55" s="491">
        <v>79</v>
      </c>
    </row>
    <row r="56" spans="1:19" ht="14.45" customHeight="1" x14ac:dyDescent="0.2">
      <c r="A56" s="485" t="s">
        <v>1646</v>
      </c>
      <c r="B56" s="486" t="s">
        <v>1647</v>
      </c>
      <c r="C56" s="486" t="s">
        <v>537</v>
      </c>
      <c r="D56" s="486" t="s">
        <v>1609</v>
      </c>
      <c r="E56" s="486" t="s">
        <v>1621</v>
      </c>
      <c r="F56" s="486" t="s">
        <v>1675</v>
      </c>
      <c r="G56" s="486" t="s">
        <v>1676</v>
      </c>
      <c r="H56" s="490">
        <v>1361</v>
      </c>
      <c r="I56" s="490">
        <v>427354</v>
      </c>
      <c r="J56" s="486">
        <v>0.88564903467542044</v>
      </c>
      <c r="K56" s="486">
        <v>314</v>
      </c>
      <c r="L56" s="490">
        <v>1527</v>
      </c>
      <c r="M56" s="490">
        <v>482532</v>
      </c>
      <c r="N56" s="486">
        <v>1</v>
      </c>
      <c r="O56" s="486">
        <v>316</v>
      </c>
      <c r="P56" s="490">
        <v>1263</v>
      </c>
      <c r="Q56" s="490">
        <v>401634</v>
      </c>
      <c r="R56" s="512">
        <v>0.83234687025938181</v>
      </c>
      <c r="S56" s="491">
        <v>318</v>
      </c>
    </row>
    <row r="57" spans="1:19" ht="14.45" customHeight="1" x14ac:dyDescent="0.2">
      <c r="A57" s="485" t="s">
        <v>1646</v>
      </c>
      <c r="B57" s="486" t="s">
        <v>1647</v>
      </c>
      <c r="C57" s="486" t="s">
        <v>537</v>
      </c>
      <c r="D57" s="486" t="s">
        <v>1609</v>
      </c>
      <c r="E57" s="486" t="s">
        <v>1621</v>
      </c>
      <c r="F57" s="486" t="s">
        <v>1632</v>
      </c>
      <c r="G57" s="486" t="s">
        <v>1633</v>
      </c>
      <c r="H57" s="490">
        <v>1443</v>
      </c>
      <c r="I57" s="490">
        <v>473304</v>
      </c>
      <c r="J57" s="486">
        <v>1.1753382203945408</v>
      </c>
      <c r="K57" s="486">
        <v>328</v>
      </c>
      <c r="L57" s="490">
        <v>1224</v>
      </c>
      <c r="M57" s="490">
        <v>402696</v>
      </c>
      <c r="N57" s="486">
        <v>1</v>
      </c>
      <c r="O57" s="486">
        <v>329</v>
      </c>
      <c r="P57" s="490">
        <v>670</v>
      </c>
      <c r="Q57" s="490">
        <v>220430</v>
      </c>
      <c r="R57" s="512">
        <v>0.54738562091503273</v>
      </c>
      <c r="S57" s="491">
        <v>329</v>
      </c>
    </row>
    <row r="58" spans="1:19" ht="14.45" customHeight="1" x14ac:dyDescent="0.2">
      <c r="A58" s="485" t="s">
        <v>1646</v>
      </c>
      <c r="B58" s="486" t="s">
        <v>1647</v>
      </c>
      <c r="C58" s="486" t="s">
        <v>537</v>
      </c>
      <c r="D58" s="486" t="s">
        <v>1609</v>
      </c>
      <c r="E58" s="486" t="s">
        <v>1621</v>
      </c>
      <c r="F58" s="486" t="s">
        <v>1677</v>
      </c>
      <c r="G58" s="486" t="s">
        <v>1678</v>
      </c>
      <c r="H58" s="490">
        <v>2122</v>
      </c>
      <c r="I58" s="490">
        <v>346266</v>
      </c>
      <c r="J58" s="486">
        <v>1.2765096217650962</v>
      </c>
      <c r="K58" s="486">
        <v>163.17907634307258</v>
      </c>
      <c r="L58" s="490">
        <v>1644</v>
      </c>
      <c r="M58" s="490">
        <v>271260</v>
      </c>
      <c r="N58" s="486">
        <v>1</v>
      </c>
      <c r="O58" s="486">
        <v>165</v>
      </c>
      <c r="P58" s="490">
        <v>1179</v>
      </c>
      <c r="Q58" s="490">
        <v>195714</v>
      </c>
      <c r="R58" s="512">
        <v>0.72149966821499667</v>
      </c>
      <c r="S58" s="491">
        <v>166</v>
      </c>
    </row>
    <row r="59" spans="1:19" ht="14.45" customHeight="1" x14ac:dyDescent="0.2">
      <c r="A59" s="485" t="s">
        <v>1646</v>
      </c>
      <c r="B59" s="486" t="s">
        <v>1647</v>
      </c>
      <c r="C59" s="486" t="s">
        <v>537</v>
      </c>
      <c r="D59" s="486" t="s">
        <v>1609</v>
      </c>
      <c r="E59" s="486" t="s">
        <v>1621</v>
      </c>
      <c r="F59" s="486" t="s">
        <v>1634</v>
      </c>
      <c r="G59" s="486" t="s">
        <v>1635</v>
      </c>
      <c r="H59" s="490">
        <v>1409</v>
      </c>
      <c r="I59" s="490">
        <v>317331</v>
      </c>
      <c r="J59" s="486">
        <v>1.0861957425834077</v>
      </c>
      <c r="K59" s="486">
        <v>225.21717530163235</v>
      </c>
      <c r="L59" s="490">
        <v>1287</v>
      </c>
      <c r="M59" s="490">
        <v>292149</v>
      </c>
      <c r="N59" s="486">
        <v>1</v>
      </c>
      <c r="O59" s="486">
        <v>227</v>
      </c>
      <c r="P59" s="490">
        <v>722</v>
      </c>
      <c r="Q59" s="490">
        <v>163894</v>
      </c>
      <c r="R59" s="512">
        <v>0.56099456099456102</v>
      </c>
      <c r="S59" s="491">
        <v>227</v>
      </c>
    </row>
    <row r="60" spans="1:19" ht="14.45" customHeight="1" x14ac:dyDescent="0.2">
      <c r="A60" s="485" t="s">
        <v>1646</v>
      </c>
      <c r="B60" s="486" t="s">
        <v>1647</v>
      </c>
      <c r="C60" s="486" t="s">
        <v>537</v>
      </c>
      <c r="D60" s="486" t="s">
        <v>1609</v>
      </c>
      <c r="E60" s="486" t="s">
        <v>1621</v>
      </c>
      <c r="F60" s="486" t="s">
        <v>1679</v>
      </c>
      <c r="G60" s="486" t="s">
        <v>1649</v>
      </c>
      <c r="H60" s="490">
        <v>3394</v>
      </c>
      <c r="I60" s="490">
        <v>244977</v>
      </c>
      <c r="J60" s="486">
        <v>0.99205873539106981</v>
      </c>
      <c r="K60" s="486">
        <v>72.179434295816151</v>
      </c>
      <c r="L60" s="490">
        <v>3337</v>
      </c>
      <c r="M60" s="490">
        <v>246938</v>
      </c>
      <c r="N60" s="486">
        <v>1</v>
      </c>
      <c r="O60" s="486">
        <v>74</v>
      </c>
      <c r="P60" s="490">
        <v>3547</v>
      </c>
      <c r="Q60" s="490">
        <v>262478</v>
      </c>
      <c r="R60" s="512">
        <v>1.0629307761462392</v>
      </c>
      <c r="S60" s="491">
        <v>74</v>
      </c>
    </row>
    <row r="61" spans="1:19" ht="14.45" customHeight="1" x14ac:dyDescent="0.2">
      <c r="A61" s="485" t="s">
        <v>1646</v>
      </c>
      <c r="B61" s="486" t="s">
        <v>1647</v>
      </c>
      <c r="C61" s="486" t="s">
        <v>537</v>
      </c>
      <c r="D61" s="486" t="s">
        <v>1609</v>
      </c>
      <c r="E61" s="486" t="s">
        <v>1621</v>
      </c>
      <c r="F61" s="486" t="s">
        <v>1680</v>
      </c>
      <c r="G61" s="486" t="s">
        <v>1681</v>
      </c>
      <c r="H61" s="490">
        <v>285</v>
      </c>
      <c r="I61" s="490">
        <v>14856</v>
      </c>
      <c r="J61" s="486">
        <v>4.7432950191570882</v>
      </c>
      <c r="K61" s="486">
        <v>52.126315789473686</v>
      </c>
      <c r="L61" s="490">
        <v>58</v>
      </c>
      <c r="M61" s="490">
        <v>3132</v>
      </c>
      <c r="N61" s="486">
        <v>1</v>
      </c>
      <c r="O61" s="486">
        <v>54</v>
      </c>
      <c r="P61" s="490">
        <v>62</v>
      </c>
      <c r="Q61" s="490">
        <v>3410</v>
      </c>
      <c r="R61" s="512">
        <v>1.0887611749680715</v>
      </c>
      <c r="S61" s="491">
        <v>55</v>
      </c>
    </row>
    <row r="62" spans="1:19" ht="14.45" customHeight="1" x14ac:dyDescent="0.2">
      <c r="A62" s="485" t="s">
        <v>1646</v>
      </c>
      <c r="B62" s="486" t="s">
        <v>1647</v>
      </c>
      <c r="C62" s="486" t="s">
        <v>537</v>
      </c>
      <c r="D62" s="486" t="s">
        <v>1609</v>
      </c>
      <c r="E62" s="486" t="s">
        <v>1621</v>
      </c>
      <c r="F62" s="486" t="s">
        <v>1638</v>
      </c>
      <c r="G62" s="486" t="s">
        <v>1639</v>
      </c>
      <c r="H62" s="490">
        <v>2524</v>
      </c>
      <c r="I62" s="490">
        <v>1211520</v>
      </c>
      <c r="J62" s="486">
        <v>1.0247162728855161</v>
      </c>
      <c r="K62" s="486">
        <v>480</v>
      </c>
      <c r="L62" s="490">
        <v>2458</v>
      </c>
      <c r="M62" s="490">
        <v>1182298</v>
      </c>
      <c r="N62" s="486">
        <v>1</v>
      </c>
      <c r="O62" s="486">
        <v>481</v>
      </c>
      <c r="P62" s="490">
        <v>1345</v>
      </c>
      <c r="Q62" s="490">
        <v>648290</v>
      </c>
      <c r="R62" s="512">
        <v>0.548330454758445</v>
      </c>
      <c r="S62" s="491">
        <v>482</v>
      </c>
    </row>
    <row r="63" spans="1:19" ht="14.45" customHeight="1" x14ac:dyDescent="0.2">
      <c r="A63" s="485" t="s">
        <v>1646</v>
      </c>
      <c r="B63" s="486" t="s">
        <v>1647</v>
      </c>
      <c r="C63" s="486" t="s">
        <v>537</v>
      </c>
      <c r="D63" s="486" t="s">
        <v>1609</v>
      </c>
      <c r="E63" s="486" t="s">
        <v>1621</v>
      </c>
      <c r="F63" s="486" t="s">
        <v>1682</v>
      </c>
      <c r="G63" s="486" t="s">
        <v>1683</v>
      </c>
      <c r="H63" s="490">
        <v>58</v>
      </c>
      <c r="I63" s="490">
        <v>13340</v>
      </c>
      <c r="J63" s="486">
        <v>1.1927753934191703</v>
      </c>
      <c r="K63" s="486">
        <v>230</v>
      </c>
      <c r="L63" s="490">
        <v>48</v>
      </c>
      <c r="M63" s="490">
        <v>11184</v>
      </c>
      <c r="N63" s="486">
        <v>1</v>
      </c>
      <c r="O63" s="486">
        <v>233</v>
      </c>
      <c r="P63" s="490">
        <v>67</v>
      </c>
      <c r="Q63" s="490">
        <v>15745</v>
      </c>
      <c r="R63" s="512">
        <v>1.4078147353361945</v>
      </c>
      <c r="S63" s="491">
        <v>235</v>
      </c>
    </row>
    <row r="64" spans="1:19" ht="14.45" customHeight="1" x14ac:dyDescent="0.2">
      <c r="A64" s="485" t="s">
        <v>1646</v>
      </c>
      <c r="B64" s="486" t="s">
        <v>1647</v>
      </c>
      <c r="C64" s="486" t="s">
        <v>537</v>
      </c>
      <c r="D64" s="486" t="s">
        <v>1609</v>
      </c>
      <c r="E64" s="486" t="s">
        <v>1621</v>
      </c>
      <c r="F64" s="486" t="s">
        <v>1684</v>
      </c>
      <c r="G64" s="486" t="s">
        <v>1685</v>
      </c>
      <c r="H64" s="490">
        <v>1318</v>
      </c>
      <c r="I64" s="490">
        <v>1597416</v>
      </c>
      <c r="J64" s="486">
        <v>1.2220134638922888</v>
      </c>
      <c r="K64" s="486">
        <v>1212</v>
      </c>
      <c r="L64" s="490">
        <v>1075</v>
      </c>
      <c r="M64" s="490">
        <v>1307200</v>
      </c>
      <c r="N64" s="486">
        <v>1</v>
      </c>
      <c r="O64" s="486">
        <v>1216</v>
      </c>
      <c r="P64" s="490">
        <v>1435</v>
      </c>
      <c r="Q64" s="490">
        <v>1750700</v>
      </c>
      <c r="R64" s="512">
        <v>1.3392747858017136</v>
      </c>
      <c r="S64" s="491">
        <v>1220</v>
      </c>
    </row>
    <row r="65" spans="1:19" ht="14.45" customHeight="1" x14ac:dyDescent="0.2">
      <c r="A65" s="485" t="s">
        <v>1646</v>
      </c>
      <c r="B65" s="486" t="s">
        <v>1647</v>
      </c>
      <c r="C65" s="486" t="s">
        <v>537</v>
      </c>
      <c r="D65" s="486" t="s">
        <v>1609</v>
      </c>
      <c r="E65" s="486" t="s">
        <v>1621</v>
      </c>
      <c r="F65" s="486" t="s">
        <v>1686</v>
      </c>
      <c r="G65" s="486" t="s">
        <v>1687</v>
      </c>
      <c r="H65" s="490">
        <v>1085</v>
      </c>
      <c r="I65" s="490">
        <v>124775</v>
      </c>
      <c r="J65" s="486">
        <v>1.182029177718833</v>
      </c>
      <c r="K65" s="486">
        <v>115</v>
      </c>
      <c r="L65" s="490">
        <v>910</v>
      </c>
      <c r="M65" s="490">
        <v>105560</v>
      </c>
      <c r="N65" s="486">
        <v>1</v>
      </c>
      <c r="O65" s="486">
        <v>116</v>
      </c>
      <c r="P65" s="490">
        <v>963</v>
      </c>
      <c r="Q65" s="490">
        <v>112671</v>
      </c>
      <c r="R65" s="512">
        <v>1.0673645320197045</v>
      </c>
      <c r="S65" s="491">
        <v>117</v>
      </c>
    </row>
    <row r="66" spans="1:19" ht="14.45" customHeight="1" x14ac:dyDescent="0.2">
      <c r="A66" s="485" t="s">
        <v>1646</v>
      </c>
      <c r="B66" s="486" t="s">
        <v>1647</v>
      </c>
      <c r="C66" s="486" t="s">
        <v>537</v>
      </c>
      <c r="D66" s="486" t="s">
        <v>1609</v>
      </c>
      <c r="E66" s="486" t="s">
        <v>1621</v>
      </c>
      <c r="F66" s="486" t="s">
        <v>1688</v>
      </c>
      <c r="G66" s="486" t="s">
        <v>1689</v>
      </c>
      <c r="H66" s="490">
        <v>34</v>
      </c>
      <c r="I66" s="490">
        <v>11798</v>
      </c>
      <c r="J66" s="486">
        <v>1.0873732718894009</v>
      </c>
      <c r="K66" s="486">
        <v>347</v>
      </c>
      <c r="L66" s="490">
        <v>31</v>
      </c>
      <c r="M66" s="490">
        <v>10850</v>
      </c>
      <c r="N66" s="486">
        <v>1</v>
      </c>
      <c r="O66" s="486">
        <v>350</v>
      </c>
      <c r="P66" s="490">
        <v>41</v>
      </c>
      <c r="Q66" s="490">
        <v>14432</v>
      </c>
      <c r="R66" s="512">
        <v>1.3301382488479263</v>
      </c>
      <c r="S66" s="491">
        <v>352</v>
      </c>
    </row>
    <row r="67" spans="1:19" ht="14.45" customHeight="1" x14ac:dyDescent="0.2">
      <c r="A67" s="485" t="s">
        <v>1646</v>
      </c>
      <c r="B67" s="486" t="s">
        <v>1647</v>
      </c>
      <c r="C67" s="486" t="s">
        <v>537</v>
      </c>
      <c r="D67" s="486" t="s">
        <v>1609</v>
      </c>
      <c r="E67" s="486" t="s">
        <v>1621</v>
      </c>
      <c r="F67" s="486" t="s">
        <v>1690</v>
      </c>
      <c r="G67" s="486" t="s">
        <v>1691</v>
      </c>
      <c r="H67" s="490">
        <v>12</v>
      </c>
      <c r="I67" s="490">
        <v>1812</v>
      </c>
      <c r="J67" s="486">
        <v>1.7030075187969924</v>
      </c>
      <c r="K67" s="486">
        <v>151</v>
      </c>
      <c r="L67" s="490">
        <v>7</v>
      </c>
      <c r="M67" s="490">
        <v>1064</v>
      </c>
      <c r="N67" s="486">
        <v>1</v>
      </c>
      <c r="O67" s="486">
        <v>152</v>
      </c>
      <c r="P67" s="490">
        <v>9</v>
      </c>
      <c r="Q67" s="490">
        <v>1377</v>
      </c>
      <c r="R67" s="512">
        <v>1.2941729323308271</v>
      </c>
      <c r="S67" s="491">
        <v>153</v>
      </c>
    </row>
    <row r="68" spans="1:19" ht="14.45" customHeight="1" x14ac:dyDescent="0.2">
      <c r="A68" s="485" t="s">
        <v>1646</v>
      </c>
      <c r="B68" s="486" t="s">
        <v>1647</v>
      </c>
      <c r="C68" s="486" t="s">
        <v>537</v>
      </c>
      <c r="D68" s="486" t="s">
        <v>1609</v>
      </c>
      <c r="E68" s="486" t="s">
        <v>1621</v>
      </c>
      <c r="F68" s="486" t="s">
        <v>1692</v>
      </c>
      <c r="G68" s="486" t="s">
        <v>1693</v>
      </c>
      <c r="H68" s="490">
        <v>65</v>
      </c>
      <c r="I68" s="490">
        <v>69355</v>
      </c>
      <c r="J68" s="486">
        <v>1.2650250797993616</v>
      </c>
      <c r="K68" s="486">
        <v>1067</v>
      </c>
      <c r="L68" s="490">
        <v>51</v>
      </c>
      <c r="M68" s="490">
        <v>54825</v>
      </c>
      <c r="N68" s="486">
        <v>1</v>
      </c>
      <c r="O68" s="486">
        <v>1075</v>
      </c>
      <c r="P68" s="490">
        <v>62</v>
      </c>
      <c r="Q68" s="490">
        <v>67084</v>
      </c>
      <c r="R68" s="512">
        <v>1.2236023711810307</v>
      </c>
      <c r="S68" s="491">
        <v>1082</v>
      </c>
    </row>
    <row r="69" spans="1:19" ht="14.45" customHeight="1" x14ac:dyDescent="0.2">
      <c r="A69" s="485" t="s">
        <v>1646</v>
      </c>
      <c r="B69" s="486" t="s">
        <v>1647</v>
      </c>
      <c r="C69" s="486" t="s">
        <v>537</v>
      </c>
      <c r="D69" s="486" t="s">
        <v>1609</v>
      </c>
      <c r="E69" s="486" t="s">
        <v>1621</v>
      </c>
      <c r="F69" s="486" t="s">
        <v>1694</v>
      </c>
      <c r="G69" s="486" t="s">
        <v>1695</v>
      </c>
      <c r="H69" s="490">
        <v>45</v>
      </c>
      <c r="I69" s="490">
        <v>13590</v>
      </c>
      <c r="J69" s="486">
        <v>2.3528393351800556</v>
      </c>
      <c r="K69" s="486">
        <v>302</v>
      </c>
      <c r="L69" s="490">
        <v>19</v>
      </c>
      <c r="M69" s="490">
        <v>5776</v>
      </c>
      <c r="N69" s="486">
        <v>1</v>
      </c>
      <c r="O69" s="486">
        <v>304</v>
      </c>
      <c r="P69" s="490">
        <v>55</v>
      </c>
      <c r="Q69" s="490">
        <v>16830</v>
      </c>
      <c r="R69" s="512">
        <v>2.9137811634349031</v>
      </c>
      <c r="S69" s="491">
        <v>306</v>
      </c>
    </row>
    <row r="70" spans="1:19" ht="14.45" customHeight="1" x14ac:dyDescent="0.2">
      <c r="A70" s="485" t="s">
        <v>1646</v>
      </c>
      <c r="B70" s="486" t="s">
        <v>1647</v>
      </c>
      <c r="C70" s="486" t="s">
        <v>537</v>
      </c>
      <c r="D70" s="486" t="s">
        <v>1609</v>
      </c>
      <c r="E70" s="486" t="s">
        <v>1621</v>
      </c>
      <c r="F70" s="486" t="s">
        <v>1696</v>
      </c>
      <c r="G70" s="486" t="s">
        <v>1697</v>
      </c>
      <c r="H70" s="490">
        <v>8</v>
      </c>
      <c r="I70" s="490">
        <v>6016</v>
      </c>
      <c r="J70" s="486">
        <v>0.99339498018494055</v>
      </c>
      <c r="K70" s="486">
        <v>752</v>
      </c>
      <c r="L70" s="490">
        <v>8</v>
      </c>
      <c r="M70" s="490">
        <v>6056</v>
      </c>
      <c r="N70" s="486">
        <v>1</v>
      </c>
      <c r="O70" s="486">
        <v>757</v>
      </c>
      <c r="P70" s="490">
        <v>6</v>
      </c>
      <c r="Q70" s="490">
        <v>4566</v>
      </c>
      <c r="R70" s="512">
        <v>0.75396301188903569</v>
      </c>
      <c r="S70" s="491">
        <v>761</v>
      </c>
    </row>
    <row r="71" spans="1:19" ht="14.45" customHeight="1" x14ac:dyDescent="0.2">
      <c r="A71" s="485" t="s">
        <v>1646</v>
      </c>
      <c r="B71" s="486" t="s">
        <v>1647</v>
      </c>
      <c r="C71" s="486" t="s">
        <v>542</v>
      </c>
      <c r="D71" s="486" t="s">
        <v>1609</v>
      </c>
      <c r="E71" s="486" t="s">
        <v>1621</v>
      </c>
      <c r="F71" s="486" t="s">
        <v>1624</v>
      </c>
      <c r="G71" s="486" t="s">
        <v>1625</v>
      </c>
      <c r="H71" s="490">
        <v>193</v>
      </c>
      <c r="I71" s="490">
        <v>66971</v>
      </c>
      <c r="J71" s="486">
        <v>1.0402454178316247</v>
      </c>
      <c r="K71" s="486">
        <v>347</v>
      </c>
      <c r="L71" s="490">
        <v>185</v>
      </c>
      <c r="M71" s="490">
        <v>64380</v>
      </c>
      <c r="N71" s="486">
        <v>1</v>
      </c>
      <c r="O71" s="486">
        <v>348</v>
      </c>
      <c r="P71" s="490">
        <v>167</v>
      </c>
      <c r="Q71" s="490">
        <v>58116</v>
      </c>
      <c r="R71" s="512">
        <v>0.9027027027027027</v>
      </c>
      <c r="S71" s="491">
        <v>348</v>
      </c>
    </row>
    <row r="72" spans="1:19" ht="14.45" customHeight="1" x14ac:dyDescent="0.2">
      <c r="A72" s="485" t="s">
        <v>1646</v>
      </c>
      <c r="B72" s="486" t="s">
        <v>1647</v>
      </c>
      <c r="C72" s="486" t="s">
        <v>542</v>
      </c>
      <c r="D72" s="486" t="s">
        <v>1609</v>
      </c>
      <c r="E72" s="486" t="s">
        <v>1621</v>
      </c>
      <c r="F72" s="486" t="s">
        <v>1632</v>
      </c>
      <c r="G72" s="486" t="s">
        <v>1633</v>
      </c>
      <c r="H72" s="490">
        <v>193</v>
      </c>
      <c r="I72" s="490">
        <v>63304</v>
      </c>
      <c r="J72" s="486">
        <v>1.0400722911361209</v>
      </c>
      <c r="K72" s="486">
        <v>328</v>
      </c>
      <c r="L72" s="490">
        <v>185</v>
      </c>
      <c r="M72" s="490">
        <v>60865</v>
      </c>
      <c r="N72" s="486">
        <v>1</v>
      </c>
      <c r="O72" s="486">
        <v>329</v>
      </c>
      <c r="P72" s="490">
        <v>167</v>
      </c>
      <c r="Q72" s="490">
        <v>54943</v>
      </c>
      <c r="R72" s="512">
        <v>0.9027027027027027</v>
      </c>
      <c r="S72" s="491">
        <v>329</v>
      </c>
    </row>
    <row r="73" spans="1:19" ht="14.45" customHeight="1" x14ac:dyDescent="0.2">
      <c r="A73" s="485" t="s">
        <v>1646</v>
      </c>
      <c r="B73" s="486" t="s">
        <v>1647</v>
      </c>
      <c r="C73" s="486" t="s">
        <v>542</v>
      </c>
      <c r="D73" s="486" t="s">
        <v>1609</v>
      </c>
      <c r="E73" s="486" t="s">
        <v>1621</v>
      </c>
      <c r="F73" s="486" t="s">
        <v>1634</v>
      </c>
      <c r="G73" s="486" t="s">
        <v>1635</v>
      </c>
      <c r="H73" s="490">
        <v>193</v>
      </c>
      <c r="I73" s="490">
        <v>43483</v>
      </c>
      <c r="J73" s="486">
        <v>1.0354327896178117</v>
      </c>
      <c r="K73" s="486">
        <v>225.30051813471502</v>
      </c>
      <c r="L73" s="490">
        <v>185</v>
      </c>
      <c r="M73" s="490">
        <v>41995</v>
      </c>
      <c r="N73" s="486">
        <v>1</v>
      </c>
      <c r="O73" s="486">
        <v>227</v>
      </c>
      <c r="P73" s="490">
        <v>167</v>
      </c>
      <c r="Q73" s="490">
        <v>37909</v>
      </c>
      <c r="R73" s="512">
        <v>0.9027027027027027</v>
      </c>
      <c r="S73" s="491">
        <v>227</v>
      </c>
    </row>
    <row r="74" spans="1:19" ht="14.45" customHeight="1" x14ac:dyDescent="0.2">
      <c r="A74" s="485" t="s">
        <v>1646</v>
      </c>
      <c r="B74" s="486" t="s">
        <v>1647</v>
      </c>
      <c r="C74" s="486" t="s">
        <v>542</v>
      </c>
      <c r="D74" s="486" t="s">
        <v>1609</v>
      </c>
      <c r="E74" s="486" t="s">
        <v>1621</v>
      </c>
      <c r="F74" s="486" t="s">
        <v>1638</v>
      </c>
      <c r="G74" s="486" t="s">
        <v>1639</v>
      </c>
      <c r="H74" s="490">
        <v>193</v>
      </c>
      <c r="I74" s="490">
        <v>92640</v>
      </c>
      <c r="J74" s="486">
        <v>1.0410743383716357</v>
      </c>
      <c r="K74" s="486">
        <v>480</v>
      </c>
      <c r="L74" s="490">
        <v>185</v>
      </c>
      <c r="M74" s="490">
        <v>88985</v>
      </c>
      <c r="N74" s="486">
        <v>1</v>
      </c>
      <c r="O74" s="486">
        <v>481</v>
      </c>
      <c r="P74" s="490">
        <v>167</v>
      </c>
      <c r="Q74" s="490">
        <v>80494</v>
      </c>
      <c r="R74" s="512">
        <v>0.90457942349834242</v>
      </c>
      <c r="S74" s="491">
        <v>482</v>
      </c>
    </row>
    <row r="75" spans="1:19" ht="14.45" customHeight="1" thickBot="1" x14ac:dyDescent="0.25">
      <c r="A75" s="492" t="s">
        <v>1646</v>
      </c>
      <c r="B75" s="493" t="s">
        <v>1647</v>
      </c>
      <c r="C75" s="493" t="s">
        <v>542</v>
      </c>
      <c r="D75" s="493" t="s">
        <v>1609</v>
      </c>
      <c r="E75" s="493" t="s">
        <v>1621</v>
      </c>
      <c r="F75" s="493" t="s">
        <v>1698</v>
      </c>
      <c r="G75" s="493" t="s">
        <v>1699</v>
      </c>
      <c r="H75" s="497">
        <v>350</v>
      </c>
      <c r="I75" s="497">
        <v>20751</v>
      </c>
      <c r="J75" s="493">
        <v>1.049939283545841</v>
      </c>
      <c r="K75" s="493">
        <v>59.28857142857143</v>
      </c>
      <c r="L75" s="497">
        <v>324</v>
      </c>
      <c r="M75" s="497">
        <v>19764</v>
      </c>
      <c r="N75" s="493">
        <v>1</v>
      </c>
      <c r="O75" s="493">
        <v>61</v>
      </c>
      <c r="P75" s="497">
        <v>281</v>
      </c>
      <c r="Q75" s="497">
        <v>17422</v>
      </c>
      <c r="R75" s="505">
        <v>0.88150172029953455</v>
      </c>
      <c r="S75" s="498">
        <v>62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578EB42-8A7D-414D-8D26-23F7D0A778A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14404270</v>
      </c>
      <c r="C3" s="222">
        <f t="shared" ref="C3:R3" si="0">SUBTOTAL(9,C6:C1048576)</f>
        <v>28.506185041916982</v>
      </c>
      <c r="D3" s="222">
        <f t="shared" si="0"/>
        <v>13779159</v>
      </c>
      <c r="E3" s="222">
        <f t="shared" si="0"/>
        <v>25</v>
      </c>
      <c r="F3" s="222">
        <f t="shared" si="0"/>
        <v>15051299</v>
      </c>
      <c r="G3" s="225">
        <f>IF(D3&lt;&gt;0,F3/D3,"")</f>
        <v>1.0923234865059617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2"/>
      <c r="B5" s="583">
        <v>2018</v>
      </c>
      <c r="C5" s="584"/>
      <c r="D5" s="584">
        <v>2019</v>
      </c>
      <c r="E5" s="584"/>
      <c r="F5" s="584">
        <v>2020</v>
      </c>
      <c r="G5" s="622" t="s">
        <v>2</v>
      </c>
      <c r="H5" s="583">
        <v>2018</v>
      </c>
      <c r="I5" s="584"/>
      <c r="J5" s="584">
        <v>2019</v>
      </c>
      <c r="K5" s="584"/>
      <c r="L5" s="584">
        <v>2020</v>
      </c>
      <c r="M5" s="622" t="s">
        <v>2</v>
      </c>
      <c r="N5" s="583">
        <v>2018</v>
      </c>
      <c r="O5" s="584"/>
      <c r="P5" s="584">
        <v>2019</v>
      </c>
      <c r="Q5" s="584"/>
      <c r="R5" s="584">
        <v>2020</v>
      </c>
      <c r="S5" s="622" t="s">
        <v>2</v>
      </c>
    </row>
    <row r="6" spans="1:19" ht="14.45" customHeight="1" x14ac:dyDescent="0.2">
      <c r="A6" s="579" t="s">
        <v>1702</v>
      </c>
      <c r="B6" s="604">
        <v>685505</v>
      </c>
      <c r="C6" s="565">
        <v>1.0966588543958022</v>
      </c>
      <c r="D6" s="604">
        <v>625085</v>
      </c>
      <c r="E6" s="565">
        <v>1</v>
      </c>
      <c r="F6" s="604">
        <v>632658</v>
      </c>
      <c r="G6" s="570">
        <v>1.012115152339282</v>
      </c>
      <c r="H6" s="604"/>
      <c r="I6" s="565"/>
      <c r="J6" s="604"/>
      <c r="K6" s="565"/>
      <c r="L6" s="604"/>
      <c r="M6" s="570"/>
      <c r="N6" s="604"/>
      <c r="O6" s="565"/>
      <c r="P6" s="604"/>
      <c r="Q6" s="565"/>
      <c r="R6" s="604"/>
      <c r="S6" s="122"/>
    </row>
    <row r="7" spans="1:19" ht="14.45" customHeight="1" x14ac:dyDescent="0.2">
      <c r="A7" s="517" t="s">
        <v>1703</v>
      </c>
      <c r="B7" s="606">
        <v>1056864</v>
      </c>
      <c r="C7" s="486">
        <v>0.99835821205703368</v>
      </c>
      <c r="D7" s="606">
        <v>1058602</v>
      </c>
      <c r="E7" s="486">
        <v>1</v>
      </c>
      <c r="F7" s="606">
        <v>1099536</v>
      </c>
      <c r="G7" s="512">
        <v>1.0386679790894029</v>
      </c>
      <c r="H7" s="606"/>
      <c r="I7" s="486"/>
      <c r="J7" s="606"/>
      <c r="K7" s="486"/>
      <c r="L7" s="606"/>
      <c r="M7" s="512"/>
      <c r="N7" s="606"/>
      <c r="O7" s="486"/>
      <c r="P7" s="606"/>
      <c r="Q7" s="486"/>
      <c r="R7" s="606"/>
      <c r="S7" s="529"/>
    </row>
    <row r="8" spans="1:19" ht="14.45" customHeight="1" x14ac:dyDescent="0.2">
      <c r="A8" s="517" t="s">
        <v>1704</v>
      </c>
      <c r="B8" s="606">
        <v>692755</v>
      </c>
      <c r="C8" s="486">
        <v>1.1834662712411657</v>
      </c>
      <c r="D8" s="606">
        <v>585361</v>
      </c>
      <c r="E8" s="486">
        <v>1</v>
      </c>
      <c r="F8" s="606">
        <v>535710</v>
      </c>
      <c r="G8" s="512">
        <v>0.91517883835786806</v>
      </c>
      <c r="H8" s="606"/>
      <c r="I8" s="486"/>
      <c r="J8" s="606"/>
      <c r="K8" s="486"/>
      <c r="L8" s="606"/>
      <c r="M8" s="512"/>
      <c r="N8" s="606"/>
      <c r="O8" s="486"/>
      <c r="P8" s="606"/>
      <c r="Q8" s="486"/>
      <c r="R8" s="606"/>
      <c r="S8" s="529"/>
    </row>
    <row r="9" spans="1:19" ht="14.45" customHeight="1" x14ac:dyDescent="0.2">
      <c r="A9" s="517" t="s">
        <v>1705</v>
      </c>
      <c r="B9" s="606">
        <v>1217414</v>
      </c>
      <c r="C9" s="486">
        <v>0.93407317666393774</v>
      </c>
      <c r="D9" s="606">
        <v>1303339</v>
      </c>
      <c r="E9" s="486">
        <v>1</v>
      </c>
      <c r="F9" s="606">
        <v>1122437</v>
      </c>
      <c r="G9" s="512">
        <v>0.86120111498236451</v>
      </c>
      <c r="H9" s="606"/>
      <c r="I9" s="486"/>
      <c r="J9" s="606"/>
      <c r="K9" s="486"/>
      <c r="L9" s="606"/>
      <c r="M9" s="512"/>
      <c r="N9" s="606"/>
      <c r="O9" s="486"/>
      <c r="P9" s="606"/>
      <c r="Q9" s="486"/>
      <c r="R9" s="606"/>
      <c r="S9" s="529"/>
    </row>
    <row r="10" spans="1:19" ht="14.45" customHeight="1" x14ac:dyDescent="0.2">
      <c r="A10" s="517" t="s">
        <v>1706</v>
      </c>
      <c r="B10" s="606">
        <v>570224</v>
      </c>
      <c r="C10" s="486">
        <v>1.1394612265777837</v>
      </c>
      <c r="D10" s="606">
        <v>500433</v>
      </c>
      <c r="E10" s="486">
        <v>1</v>
      </c>
      <c r="F10" s="606">
        <v>536772</v>
      </c>
      <c r="G10" s="512">
        <v>1.0726151153101413</v>
      </c>
      <c r="H10" s="606"/>
      <c r="I10" s="486"/>
      <c r="J10" s="606"/>
      <c r="K10" s="486"/>
      <c r="L10" s="606"/>
      <c r="M10" s="512"/>
      <c r="N10" s="606"/>
      <c r="O10" s="486"/>
      <c r="P10" s="606"/>
      <c r="Q10" s="486"/>
      <c r="R10" s="606"/>
      <c r="S10" s="529"/>
    </row>
    <row r="11" spans="1:19" ht="14.45" customHeight="1" x14ac:dyDescent="0.2">
      <c r="A11" s="517" t="s">
        <v>1707</v>
      </c>
      <c r="B11" s="606">
        <v>561524</v>
      </c>
      <c r="C11" s="486">
        <v>0.92060962573858751</v>
      </c>
      <c r="D11" s="606">
        <v>609948</v>
      </c>
      <c r="E11" s="486">
        <v>1</v>
      </c>
      <c r="F11" s="606">
        <v>645113</v>
      </c>
      <c r="G11" s="512">
        <v>1.0576524556191675</v>
      </c>
      <c r="H11" s="606"/>
      <c r="I11" s="486"/>
      <c r="J11" s="606"/>
      <c r="K11" s="486"/>
      <c r="L11" s="606"/>
      <c r="M11" s="512"/>
      <c r="N11" s="606"/>
      <c r="O11" s="486"/>
      <c r="P11" s="606"/>
      <c r="Q11" s="486"/>
      <c r="R11" s="606"/>
      <c r="S11" s="529"/>
    </row>
    <row r="12" spans="1:19" ht="14.45" customHeight="1" x14ac:dyDescent="0.2">
      <c r="A12" s="517" t="s">
        <v>1708</v>
      </c>
      <c r="B12" s="606">
        <v>663833</v>
      </c>
      <c r="C12" s="486">
        <v>1.2247186036171496</v>
      </c>
      <c r="D12" s="606">
        <v>542029</v>
      </c>
      <c r="E12" s="486">
        <v>1</v>
      </c>
      <c r="F12" s="606">
        <v>642590</v>
      </c>
      <c r="G12" s="512">
        <v>1.1855269736490115</v>
      </c>
      <c r="H12" s="606"/>
      <c r="I12" s="486"/>
      <c r="J12" s="606"/>
      <c r="K12" s="486"/>
      <c r="L12" s="606"/>
      <c r="M12" s="512"/>
      <c r="N12" s="606"/>
      <c r="O12" s="486"/>
      <c r="P12" s="606"/>
      <c r="Q12" s="486"/>
      <c r="R12" s="606"/>
      <c r="S12" s="529"/>
    </row>
    <row r="13" spans="1:19" ht="14.45" customHeight="1" x14ac:dyDescent="0.2">
      <c r="A13" s="517" t="s">
        <v>1709</v>
      </c>
      <c r="B13" s="606">
        <v>642667</v>
      </c>
      <c r="C13" s="486">
        <v>1.3308159664700816</v>
      </c>
      <c r="D13" s="606">
        <v>482912</v>
      </c>
      <c r="E13" s="486">
        <v>1</v>
      </c>
      <c r="F13" s="606">
        <v>677315</v>
      </c>
      <c r="G13" s="512">
        <v>1.4025640282287457</v>
      </c>
      <c r="H13" s="606"/>
      <c r="I13" s="486"/>
      <c r="J13" s="606"/>
      <c r="K13" s="486"/>
      <c r="L13" s="606"/>
      <c r="M13" s="512"/>
      <c r="N13" s="606"/>
      <c r="O13" s="486"/>
      <c r="P13" s="606"/>
      <c r="Q13" s="486"/>
      <c r="R13" s="606"/>
      <c r="S13" s="529"/>
    </row>
    <row r="14" spans="1:19" ht="14.45" customHeight="1" x14ac:dyDescent="0.2">
      <c r="A14" s="517" t="s">
        <v>1710</v>
      </c>
      <c r="B14" s="606">
        <v>1096052</v>
      </c>
      <c r="C14" s="486">
        <v>1.1370187868917083</v>
      </c>
      <c r="D14" s="606">
        <v>963970</v>
      </c>
      <c r="E14" s="486">
        <v>1</v>
      </c>
      <c r="F14" s="606">
        <v>1153427</v>
      </c>
      <c r="G14" s="512">
        <v>1.1965382740126767</v>
      </c>
      <c r="H14" s="606"/>
      <c r="I14" s="486"/>
      <c r="J14" s="606"/>
      <c r="K14" s="486"/>
      <c r="L14" s="606"/>
      <c r="M14" s="512"/>
      <c r="N14" s="606"/>
      <c r="O14" s="486"/>
      <c r="P14" s="606"/>
      <c r="Q14" s="486"/>
      <c r="R14" s="606"/>
      <c r="S14" s="529"/>
    </row>
    <row r="15" spans="1:19" ht="14.45" customHeight="1" x14ac:dyDescent="0.2">
      <c r="A15" s="517" t="s">
        <v>1711</v>
      </c>
      <c r="B15" s="606">
        <v>196860</v>
      </c>
      <c r="C15" s="486">
        <v>1.0604395604395604</v>
      </c>
      <c r="D15" s="606">
        <v>185640</v>
      </c>
      <c r="E15" s="486">
        <v>1</v>
      </c>
      <c r="F15" s="606">
        <v>292877</v>
      </c>
      <c r="G15" s="512">
        <v>1.5776610644257703</v>
      </c>
      <c r="H15" s="606"/>
      <c r="I15" s="486"/>
      <c r="J15" s="606"/>
      <c r="K15" s="486"/>
      <c r="L15" s="606"/>
      <c r="M15" s="512"/>
      <c r="N15" s="606"/>
      <c r="O15" s="486"/>
      <c r="P15" s="606"/>
      <c r="Q15" s="486"/>
      <c r="R15" s="606"/>
      <c r="S15" s="529"/>
    </row>
    <row r="16" spans="1:19" ht="14.45" customHeight="1" x14ac:dyDescent="0.2">
      <c r="A16" s="517" t="s">
        <v>1712</v>
      </c>
      <c r="B16" s="606">
        <v>1011274</v>
      </c>
      <c r="C16" s="486">
        <v>1.0058374485903692</v>
      </c>
      <c r="D16" s="606">
        <v>1005405</v>
      </c>
      <c r="E16" s="486">
        <v>1</v>
      </c>
      <c r="F16" s="606">
        <v>940794</v>
      </c>
      <c r="G16" s="512">
        <v>0.93573634505497782</v>
      </c>
      <c r="H16" s="606"/>
      <c r="I16" s="486"/>
      <c r="J16" s="606"/>
      <c r="K16" s="486"/>
      <c r="L16" s="606"/>
      <c r="M16" s="512"/>
      <c r="N16" s="606"/>
      <c r="O16" s="486"/>
      <c r="P16" s="606"/>
      <c r="Q16" s="486"/>
      <c r="R16" s="606"/>
      <c r="S16" s="529"/>
    </row>
    <row r="17" spans="1:19" ht="14.45" customHeight="1" x14ac:dyDescent="0.2">
      <c r="A17" s="517" t="s">
        <v>1713</v>
      </c>
      <c r="B17" s="606">
        <v>677164</v>
      </c>
      <c r="C17" s="486">
        <v>0.95894663203777075</v>
      </c>
      <c r="D17" s="606">
        <v>706154</v>
      </c>
      <c r="E17" s="486">
        <v>1</v>
      </c>
      <c r="F17" s="606">
        <v>783464</v>
      </c>
      <c r="G17" s="512">
        <v>1.1094803683049306</v>
      </c>
      <c r="H17" s="606"/>
      <c r="I17" s="486"/>
      <c r="J17" s="606"/>
      <c r="K17" s="486"/>
      <c r="L17" s="606"/>
      <c r="M17" s="512"/>
      <c r="N17" s="606"/>
      <c r="O17" s="486"/>
      <c r="P17" s="606"/>
      <c r="Q17" s="486"/>
      <c r="R17" s="606"/>
      <c r="S17" s="529"/>
    </row>
    <row r="18" spans="1:19" ht="14.45" customHeight="1" x14ac:dyDescent="0.2">
      <c r="A18" s="517" t="s">
        <v>1714</v>
      </c>
      <c r="B18" s="606">
        <v>67969</v>
      </c>
      <c r="C18" s="486">
        <v>1.4442744523065809</v>
      </c>
      <c r="D18" s="606">
        <v>47061</v>
      </c>
      <c r="E18" s="486">
        <v>1</v>
      </c>
      <c r="F18" s="606">
        <v>54537</v>
      </c>
      <c r="G18" s="512">
        <v>1.1588576528335564</v>
      </c>
      <c r="H18" s="606"/>
      <c r="I18" s="486"/>
      <c r="J18" s="606"/>
      <c r="K18" s="486"/>
      <c r="L18" s="606"/>
      <c r="M18" s="512"/>
      <c r="N18" s="606"/>
      <c r="O18" s="486"/>
      <c r="P18" s="606"/>
      <c r="Q18" s="486"/>
      <c r="R18" s="606"/>
      <c r="S18" s="529"/>
    </row>
    <row r="19" spans="1:19" ht="14.45" customHeight="1" x14ac:dyDescent="0.2">
      <c r="A19" s="517" t="s">
        <v>1715</v>
      </c>
      <c r="B19" s="606">
        <v>630</v>
      </c>
      <c r="C19" s="486"/>
      <c r="D19" s="606"/>
      <c r="E19" s="486"/>
      <c r="F19" s="606"/>
      <c r="G19" s="512"/>
      <c r="H19" s="606"/>
      <c r="I19" s="486"/>
      <c r="J19" s="606"/>
      <c r="K19" s="486"/>
      <c r="L19" s="606"/>
      <c r="M19" s="512"/>
      <c r="N19" s="606"/>
      <c r="O19" s="486"/>
      <c r="P19" s="606"/>
      <c r="Q19" s="486"/>
      <c r="R19" s="606"/>
      <c r="S19" s="529"/>
    </row>
    <row r="20" spans="1:19" ht="14.45" customHeight="1" x14ac:dyDescent="0.2">
      <c r="A20" s="517" t="s">
        <v>1716</v>
      </c>
      <c r="B20" s="606">
        <v>203360</v>
      </c>
      <c r="C20" s="486">
        <v>1.3721626946641117</v>
      </c>
      <c r="D20" s="606">
        <v>148204</v>
      </c>
      <c r="E20" s="486">
        <v>1</v>
      </c>
      <c r="F20" s="606">
        <v>244609</v>
      </c>
      <c r="G20" s="512">
        <v>1.6504885158295324</v>
      </c>
      <c r="H20" s="606"/>
      <c r="I20" s="486"/>
      <c r="J20" s="606"/>
      <c r="K20" s="486"/>
      <c r="L20" s="606"/>
      <c r="M20" s="512"/>
      <c r="N20" s="606"/>
      <c r="O20" s="486"/>
      <c r="P20" s="606"/>
      <c r="Q20" s="486"/>
      <c r="R20" s="606"/>
      <c r="S20" s="529"/>
    </row>
    <row r="21" spans="1:19" ht="14.45" customHeight="1" x14ac:dyDescent="0.2">
      <c r="A21" s="517" t="s">
        <v>1717</v>
      </c>
      <c r="B21" s="606">
        <v>63904</v>
      </c>
      <c r="C21" s="486">
        <v>0.83934012819165704</v>
      </c>
      <c r="D21" s="606">
        <v>76136</v>
      </c>
      <c r="E21" s="486">
        <v>1</v>
      </c>
      <c r="F21" s="606">
        <v>43917</v>
      </c>
      <c r="G21" s="512">
        <v>0.57682305348324048</v>
      </c>
      <c r="H21" s="606"/>
      <c r="I21" s="486"/>
      <c r="J21" s="606"/>
      <c r="K21" s="486"/>
      <c r="L21" s="606"/>
      <c r="M21" s="512"/>
      <c r="N21" s="606"/>
      <c r="O21" s="486"/>
      <c r="P21" s="606"/>
      <c r="Q21" s="486"/>
      <c r="R21" s="606"/>
      <c r="S21" s="529"/>
    </row>
    <row r="22" spans="1:19" ht="14.45" customHeight="1" x14ac:dyDescent="0.2">
      <c r="A22" s="517" t="s">
        <v>1718</v>
      </c>
      <c r="B22" s="606">
        <v>675</v>
      </c>
      <c r="C22" s="486">
        <v>1.2340036563071297</v>
      </c>
      <c r="D22" s="606">
        <v>547</v>
      </c>
      <c r="E22" s="486">
        <v>1</v>
      </c>
      <c r="F22" s="606">
        <v>549</v>
      </c>
      <c r="G22" s="512">
        <v>1.0036563071297988</v>
      </c>
      <c r="H22" s="606"/>
      <c r="I22" s="486"/>
      <c r="J22" s="606"/>
      <c r="K22" s="486"/>
      <c r="L22" s="606"/>
      <c r="M22" s="512"/>
      <c r="N22" s="606"/>
      <c r="O22" s="486"/>
      <c r="P22" s="606"/>
      <c r="Q22" s="486"/>
      <c r="R22" s="606"/>
      <c r="S22" s="529"/>
    </row>
    <row r="23" spans="1:19" ht="14.45" customHeight="1" x14ac:dyDescent="0.2">
      <c r="A23" s="517" t="s">
        <v>1719</v>
      </c>
      <c r="B23" s="606">
        <v>9815</v>
      </c>
      <c r="C23" s="486">
        <v>2.8236478711162256</v>
      </c>
      <c r="D23" s="606">
        <v>3476</v>
      </c>
      <c r="E23" s="486">
        <v>1</v>
      </c>
      <c r="F23" s="606">
        <v>8689</v>
      </c>
      <c r="G23" s="512">
        <v>2.4997123130034522</v>
      </c>
      <c r="H23" s="606"/>
      <c r="I23" s="486"/>
      <c r="J23" s="606"/>
      <c r="K23" s="486"/>
      <c r="L23" s="606"/>
      <c r="M23" s="512"/>
      <c r="N23" s="606"/>
      <c r="O23" s="486"/>
      <c r="P23" s="606"/>
      <c r="Q23" s="486"/>
      <c r="R23" s="606"/>
      <c r="S23" s="529"/>
    </row>
    <row r="24" spans="1:19" ht="14.45" customHeight="1" x14ac:dyDescent="0.2">
      <c r="A24" s="517" t="s">
        <v>1720</v>
      </c>
      <c r="B24" s="606">
        <v>356105</v>
      </c>
      <c r="C24" s="486">
        <v>0.56834577154129506</v>
      </c>
      <c r="D24" s="606">
        <v>626564</v>
      </c>
      <c r="E24" s="486">
        <v>1</v>
      </c>
      <c r="F24" s="606">
        <v>515245</v>
      </c>
      <c r="G24" s="512">
        <v>0.8223341909206402</v>
      </c>
      <c r="H24" s="606"/>
      <c r="I24" s="486"/>
      <c r="J24" s="606"/>
      <c r="K24" s="486"/>
      <c r="L24" s="606"/>
      <c r="M24" s="512"/>
      <c r="N24" s="606"/>
      <c r="O24" s="486"/>
      <c r="P24" s="606"/>
      <c r="Q24" s="486"/>
      <c r="R24" s="606"/>
      <c r="S24" s="529"/>
    </row>
    <row r="25" spans="1:19" ht="14.45" customHeight="1" x14ac:dyDescent="0.2">
      <c r="A25" s="517" t="s">
        <v>1721</v>
      </c>
      <c r="B25" s="606">
        <v>181</v>
      </c>
      <c r="C25" s="486"/>
      <c r="D25" s="606"/>
      <c r="E25" s="486"/>
      <c r="F25" s="606"/>
      <c r="G25" s="512"/>
      <c r="H25" s="606"/>
      <c r="I25" s="486"/>
      <c r="J25" s="606"/>
      <c r="K25" s="486"/>
      <c r="L25" s="606"/>
      <c r="M25" s="512"/>
      <c r="N25" s="606"/>
      <c r="O25" s="486"/>
      <c r="P25" s="606"/>
      <c r="Q25" s="486"/>
      <c r="R25" s="606"/>
      <c r="S25" s="529"/>
    </row>
    <row r="26" spans="1:19" ht="14.45" customHeight="1" x14ac:dyDescent="0.2">
      <c r="A26" s="517" t="s">
        <v>1722</v>
      </c>
      <c r="B26" s="606">
        <v>64418</v>
      </c>
      <c r="C26" s="486">
        <v>1.918858538619642</v>
      </c>
      <c r="D26" s="606">
        <v>33571</v>
      </c>
      <c r="E26" s="486">
        <v>1</v>
      </c>
      <c r="F26" s="606">
        <v>43265</v>
      </c>
      <c r="G26" s="512">
        <v>1.2887611331208484</v>
      </c>
      <c r="H26" s="606"/>
      <c r="I26" s="486"/>
      <c r="J26" s="606"/>
      <c r="K26" s="486"/>
      <c r="L26" s="606"/>
      <c r="M26" s="512"/>
      <c r="N26" s="606"/>
      <c r="O26" s="486"/>
      <c r="P26" s="606"/>
      <c r="Q26" s="486"/>
      <c r="R26" s="606"/>
      <c r="S26" s="529"/>
    </row>
    <row r="27" spans="1:19" ht="14.45" customHeight="1" x14ac:dyDescent="0.2">
      <c r="A27" s="517" t="s">
        <v>1723</v>
      </c>
      <c r="B27" s="606">
        <v>959</v>
      </c>
      <c r="C27" s="486">
        <v>0.19663727701455813</v>
      </c>
      <c r="D27" s="606">
        <v>4877</v>
      </c>
      <c r="E27" s="486">
        <v>1</v>
      </c>
      <c r="F27" s="606">
        <v>2494</v>
      </c>
      <c r="G27" s="512">
        <v>0.51137994668853803</v>
      </c>
      <c r="H27" s="606"/>
      <c r="I27" s="486"/>
      <c r="J27" s="606"/>
      <c r="K27" s="486"/>
      <c r="L27" s="606"/>
      <c r="M27" s="512"/>
      <c r="N27" s="606"/>
      <c r="O27" s="486"/>
      <c r="P27" s="606"/>
      <c r="Q27" s="486"/>
      <c r="R27" s="606"/>
      <c r="S27" s="529"/>
    </row>
    <row r="28" spans="1:19" ht="14.45" customHeight="1" x14ac:dyDescent="0.2">
      <c r="A28" s="517" t="s">
        <v>1724</v>
      </c>
      <c r="B28" s="606">
        <v>62534</v>
      </c>
      <c r="C28" s="486">
        <v>0.966791379363656</v>
      </c>
      <c r="D28" s="606">
        <v>64682</v>
      </c>
      <c r="E28" s="486">
        <v>1</v>
      </c>
      <c r="F28" s="606">
        <v>64420</v>
      </c>
      <c r="G28" s="512">
        <v>0.99594941405646087</v>
      </c>
      <c r="H28" s="606"/>
      <c r="I28" s="486"/>
      <c r="J28" s="606"/>
      <c r="K28" s="486"/>
      <c r="L28" s="606"/>
      <c r="M28" s="512"/>
      <c r="N28" s="606"/>
      <c r="O28" s="486"/>
      <c r="P28" s="606"/>
      <c r="Q28" s="486"/>
      <c r="R28" s="606"/>
      <c r="S28" s="529"/>
    </row>
    <row r="29" spans="1:19" ht="14.45" customHeight="1" x14ac:dyDescent="0.2">
      <c r="A29" s="517" t="s">
        <v>1725</v>
      </c>
      <c r="B29" s="606">
        <v>517995</v>
      </c>
      <c r="C29" s="486">
        <v>0.93340000540584367</v>
      </c>
      <c r="D29" s="606">
        <v>554955</v>
      </c>
      <c r="E29" s="486">
        <v>1</v>
      </c>
      <c r="F29" s="606">
        <v>737352</v>
      </c>
      <c r="G29" s="512">
        <v>1.3286698921534179</v>
      </c>
      <c r="H29" s="606"/>
      <c r="I29" s="486"/>
      <c r="J29" s="606"/>
      <c r="K29" s="486"/>
      <c r="L29" s="606"/>
      <c r="M29" s="512"/>
      <c r="N29" s="606"/>
      <c r="O29" s="486"/>
      <c r="P29" s="606"/>
      <c r="Q29" s="486"/>
      <c r="R29" s="606"/>
      <c r="S29" s="529"/>
    </row>
    <row r="30" spans="1:19" ht="14.45" customHeight="1" x14ac:dyDescent="0.2">
      <c r="A30" s="517" t="s">
        <v>1726</v>
      </c>
      <c r="B30" s="606">
        <v>2072523</v>
      </c>
      <c r="C30" s="486">
        <v>1.2236731633297711</v>
      </c>
      <c r="D30" s="606">
        <v>1693690</v>
      </c>
      <c r="E30" s="486">
        <v>1</v>
      </c>
      <c r="F30" s="606">
        <v>2073636</v>
      </c>
      <c r="G30" s="512">
        <v>1.224330308379928</v>
      </c>
      <c r="H30" s="606"/>
      <c r="I30" s="486"/>
      <c r="J30" s="606"/>
      <c r="K30" s="486"/>
      <c r="L30" s="606"/>
      <c r="M30" s="512"/>
      <c r="N30" s="606"/>
      <c r="O30" s="486"/>
      <c r="P30" s="606"/>
      <c r="Q30" s="486"/>
      <c r="R30" s="606"/>
      <c r="S30" s="529"/>
    </row>
    <row r="31" spans="1:19" ht="14.45" customHeight="1" x14ac:dyDescent="0.2">
      <c r="A31" s="517" t="s">
        <v>1727</v>
      </c>
      <c r="B31" s="606">
        <v>1049347</v>
      </c>
      <c r="C31" s="486">
        <v>0.89428206675325295</v>
      </c>
      <c r="D31" s="606">
        <v>1173396</v>
      </c>
      <c r="E31" s="486">
        <v>1</v>
      </c>
      <c r="F31" s="606">
        <v>1258259</v>
      </c>
      <c r="G31" s="512">
        <v>1.0723225577724826</v>
      </c>
      <c r="H31" s="606"/>
      <c r="I31" s="486"/>
      <c r="J31" s="606"/>
      <c r="K31" s="486"/>
      <c r="L31" s="606"/>
      <c r="M31" s="512"/>
      <c r="N31" s="606"/>
      <c r="O31" s="486"/>
      <c r="P31" s="606"/>
      <c r="Q31" s="486"/>
      <c r="R31" s="606"/>
      <c r="S31" s="529"/>
    </row>
    <row r="32" spans="1:19" ht="14.45" customHeight="1" thickBot="1" x14ac:dyDescent="0.25">
      <c r="A32" s="610" t="s">
        <v>1728</v>
      </c>
      <c r="B32" s="608">
        <v>861719</v>
      </c>
      <c r="C32" s="493">
        <v>1.1003636725823052</v>
      </c>
      <c r="D32" s="608">
        <v>783122</v>
      </c>
      <c r="E32" s="493">
        <v>1</v>
      </c>
      <c r="F32" s="608">
        <v>941634</v>
      </c>
      <c r="G32" s="505">
        <v>1.2024103524099694</v>
      </c>
      <c r="H32" s="608"/>
      <c r="I32" s="493"/>
      <c r="J32" s="608"/>
      <c r="K32" s="493"/>
      <c r="L32" s="608"/>
      <c r="M32" s="505"/>
      <c r="N32" s="608"/>
      <c r="O32" s="493"/>
      <c r="P32" s="608"/>
      <c r="Q32" s="493"/>
      <c r="R32" s="608"/>
      <c r="S32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C3073C8-AD1B-484E-B37F-79F62413B64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85273</v>
      </c>
      <c r="G3" s="103">
        <f t="shared" si="0"/>
        <v>14404270</v>
      </c>
      <c r="H3" s="103"/>
      <c r="I3" s="103"/>
      <c r="J3" s="103">
        <f t="shared" si="0"/>
        <v>82161</v>
      </c>
      <c r="K3" s="103">
        <f t="shared" si="0"/>
        <v>13779159</v>
      </c>
      <c r="L3" s="103"/>
      <c r="M3" s="103"/>
      <c r="N3" s="103">
        <f t="shared" si="0"/>
        <v>85657</v>
      </c>
      <c r="O3" s="103">
        <f t="shared" si="0"/>
        <v>15051299</v>
      </c>
      <c r="P3" s="75">
        <f>IF(K3=0,0,O3/K3)</f>
        <v>1.0923234865059617</v>
      </c>
      <c r="Q3" s="104">
        <f>IF(N3=0,0,O3/N3)</f>
        <v>175.7159251433041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3"/>
      <c r="B5" s="611"/>
      <c r="C5" s="613"/>
      <c r="D5" s="623"/>
      <c r="E5" s="615"/>
      <c r="F5" s="624" t="s">
        <v>71</v>
      </c>
      <c r="G5" s="625" t="s">
        <v>14</v>
      </c>
      <c r="H5" s="626"/>
      <c r="I5" s="626"/>
      <c r="J5" s="624" t="s">
        <v>71</v>
      </c>
      <c r="K5" s="625" t="s">
        <v>14</v>
      </c>
      <c r="L5" s="626"/>
      <c r="M5" s="626"/>
      <c r="N5" s="624" t="s">
        <v>71</v>
      </c>
      <c r="O5" s="625" t="s">
        <v>14</v>
      </c>
      <c r="P5" s="627"/>
      <c r="Q5" s="620"/>
    </row>
    <row r="6" spans="1:17" ht="14.45" customHeight="1" x14ac:dyDescent="0.2">
      <c r="A6" s="564" t="s">
        <v>1729</v>
      </c>
      <c r="B6" s="565" t="s">
        <v>1647</v>
      </c>
      <c r="C6" s="565" t="s">
        <v>1621</v>
      </c>
      <c r="D6" s="565" t="s">
        <v>1648</v>
      </c>
      <c r="E6" s="565" t="s">
        <v>1649</v>
      </c>
      <c r="F6" s="116">
        <v>177</v>
      </c>
      <c r="G6" s="116">
        <v>37524</v>
      </c>
      <c r="H6" s="116">
        <v>1.1514314646046211</v>
      </c>
      <c r="I6" s="116">
        <v>212</v>
      </c>
      <c r="J6" s="116">
        <v>153</v>
      </c>
      <c r="K6" s="116">
        <v>32589</v>
      </c>
      <c r="L6" s="116">
        <v>1</v>
      </c>
      <c r="M6" s="116">
        <v>213</v>
      </c>
      <c r="N6" s="116">
        <v>168</v>
      </c>
      <c r="O6" s="116">
        <v>36120</v>
      </c>
      <c r="P6" s="570">
        <v>1.1083494430636105</v>
      </c>
      <c r="Q6" s="578">
        <v>215</v>
      </c>
    </row>
    <row r="7" spans="1:17" ht="14.45" customHeight="1" x14ac:dyDescent="0.2">
      <c r="A7" s="485" t="s">
        <v>1729</v>
      </c>
      <c r="B7" s="486" t="s">
        <v>1647</v>
      </c>
      <c r="C7" s="486" t="s">
        <v>1621</v>
      </c>
      <c r="D7" s="486" t="s">
        <v>1650</v>
      </c>
      <c r="E7" s="486" t="s">
        <v>1649</v>
      </c>
      <c r="F7" s="490"/>
      <c r="G7" s="490"/>
      <c r="H7" s="490"/>
      <c r="I7" s="490"/>
      <c r="J7" s="490">
        <v>3</v>
      </c>
      <c r="K7" s="490">
        <v>264</v>
      </c>
      <c r="L7" s="490">
        <v>1</v>
      </c>
      <c r="M7" s="490">
        <v>88</v>
      </c>
      <c r="N7" s="490">
        <v>1</v>
      </c>
      <c r="O7" s="490">
        <v>89</v>
      </c>
      <c r="P7" s="512">
        <v>0.3371212121212121</v>
      </c>
      <c r="Q7" s="491">
        <v>89</v>
      </c>
    </row>
    <row r="8" spans="1:17" ht="14.45" customHeight="1" x14ac:dyDescent="0.2">
      <c r="A8" s="485" t="s">
        <v>1729</v>
      </c>
      <c r="B8" s="486" t="s">
        <v>1647</v>
      </c>
      <c r="C8" s="486" t="s">
        <v>1621</v>
      </c>
      <c r="D8" s="486" t="s">
        <v>1651</v>
      </c>
      <c r="E8" s="486" t="s">
        <v>1652</v>
      </c>
      <c r="F8" s="490">
        <v>563</v>
      </c>
      <c r="G8" s="490">
        <v>170026</v>
      </c>
      <c r="H8" s="490">
        <v>1.8830265576893259</v>
      </c>
      <c r="I8" s="490">
        <v>302</v>
      </c>
      <c r="J8" s="490">
        <v>298</v>
      </c>
      <c r="K8" s="490">
        <v>90294</v>
      </c>
      <c r="L8" s="490">
        <v>1</v>
      </c>
      <c r="M8" s="490">
        <v>303</v>
      </c>
      <c r="N8" s="490">
        <v>471</v>
      </c>
      <c r="O8" s="490">
        <v>143655</v>
      </c>
      <c r="P8" s="512">
        <v>1.5909694996345272</v>
      </c>
      <c r="Q8" s="491">
        <v>305</v>
      </c>
    </row>
    <row r="9" spans="1:17" ht="14.45" customHeight="1" x14ac:dyDescent="0.2">
      <c r="A9" s="485" t="s">
        <v>1729</v>
      </c>
      <c r="B9" s="486" t="s">
        <v>1647</v>
      </c>
      <c r="C9" s="486" t="s">
        <v>1621</v>
      </c>
      <c r="D9" s="486" t="s">
        <v>1653</v>
      </c>
      <c r="E9" s="486" t="s">
        <v>1654</v>
      </c>
      <c r="F9" s="490">
        <v>15</v>
      </c>
      <c r="G9" s="490">
        <v>1497</v>
      </c>
      <c r="H9" s="490">
        <v>0.83166666666666667</v>
      </c>
      <c r="I9" s="490">
        <v>99.8</v>
      </c>
      <c r="J9" s="490">
        <v>18</v>
      </c>
      <c r="K9" s="490">
        <v>1800</v>
      </c>
      <c r="L9" s="490">
        <v>1</v>
      </c>
      <c r="M9" s="490">
        <v>100</v>
      </c>
      <c r="N9" s="490">
        <v>15</v>
      </c>
      <c r="O9" s="490">
        <v>1515</v>
      </c>
      <c r="P9" s="512">
        <v>0.84166666666666667</v>
      </c>
      <c r="Q9" s="491">
        <v>101</v>
      </c>
    </row>
    <row r="10" spans="1:17" ht="14.45" customHeight="1" x14ac:dyDescent="0.2">
      <c r="A10" s="485" t="s">
        <v>1729</v>
      </c>
      <c r="B10" s="486" t="s">
        <v>1647</v>
      </c>
      <c r="C10" s="486" t="s">
        <v>1621</v>
      </c>
      <c r="D10" s="486" t="s">
        <v>1655</v>
      </c>
      <c r="E10" s="486" t="s">
        <v>1656</v>
      </c>
      <c r="F10" s="490"/>
      <c r="G10" s="490"/>
      <c r="H10" s="490"/>
      <c r="I10" s="490"/>
      <c r="J10" s="490">
        <v>1</v>
      </c>
      <c r="K10" s="490">
        <v>235</v>
      </c>
      <c r="L10" s="490">
        <v>1</v>
      </c>
      <c r="M10" s="490">
        <v>235</v>
      </c>
      <c r="N10" s="490"/>
      <c r="O10" s="490"/>
      <c r="P10" s="512"/>
      <c r="Q10" s="491"/>
    </row>
    <row r="11" spans="1:17" ht="14.45" customHeight="1" x14ac:dyDescent="0.2">
      <c r="A11" s="485" t="s">
        <v>1729</v>
      </c>
      <c r="B11" s="486" t="s">
        <v>1647</v>
      </c>
      <c r="C11" s="486" t="s">
        <v>1621</v>
      </c>
      <c r="D11" s="486" t="s">
        <v>1657</v>
      </c>
      <c r="E11" s="486" t="s">
        <v>1658</v>
      </c>
      <c r="F11" s="490">
        <v>204</v>
      </c>
      <c r="G11" s="490">
        <v>27948</v>
      </c>
      <c r="H11" s="490">
        <v>0.65753811405985318</v>
      </c>
      <c r="I11" s="490">
        <v>137</v>
      </c>
      <c r="J11" s="490">
        <v>308</v>
      </c>
      <c r="K11" s="490">
        <v>42504</v>
      </c>
      <c r="L11" s="490">
        <v>1</v>
      </c>
      <c r="M11" s="490">
        <v>138</v>
      </c>
      <c r="N11" s="490">
        <v>312</v>
      </c>
      <c r="O11" s="490">
        <v>43368</v>
      </c>
      <c r="P11" s="512">
        <v>1.0203274985883681</v>
      </c>
      <c r="Q11" s="491">
        <v>139</v>
      </c>
    </row>
    <row r="12" spans="1:17" ht="14.45" customHeight="1" x14ac:dyDescent="0.2">
      <c r="A12" s="485" t="s">
        <v>1729</v>
      </c>
      <c r="B12" s="486" t="s">
        <v>1647</v>
      </c>
      <c r="C12" s="486" t="s">
        <v>1621</v>
      </c>
      <c r="D12" s="486" t="s">
        <v>1659</v>
      </c>
      <c r="E12" s="486" t="s">
        <v>1658</v>
      </c>
      <c r="F12" s="490"/>
      <c r="G12" s="490"/>
      <c r="H12" s="490"/>
      <c r="I12" s="490"/>
      <c r="J12" s="490">
        <v>2</v>
      </c>
      <c r="K12" s="490">
        <v>370</v>
      </c>
      <c r="L12" s="490">
        <v>1</v>
      </c>
      <c r="M12" s="490">
        <v>185</v>
      </c>
      <c r="N12" s="490">
        <v>1</v>
      </c>
      <c r="O12" s="490">
        <v>187</v>
      </c>
      <c r="P12" s="512">
        <v>0.50540540540540535</v>
      </c>
      <c r="Q12" s="491">
        <v>187</v>
      </c>
    </row>
    <row r="13" spans="1:17" ht="14.45" customHeight="1" x14ac:dyDescent="0.2">
      <c r="A13" s="485" t="s">
        <v>1729</v>
      </c>
      <c r="B13" s="486" t="s">
        <v>1647</v>
      </c>
      <c r="C13" s="486" t="s">
        <v>1621</v>
      </c>
      <c r="D13" s="486" t="s">
        <v>1662</v>
      </c>
      <c r="E13" s="486" t="s">
        <v>1663</v>
      </c>
      <c r="F13" s="490">
        <v>2</v>
      </c>
      <c r="G13" s="490">
        <v>1280</v>
      </c>
      <c r="H13" s="490"/>
      <c r="I13" s="490">
        <v>640</v>
      </c>
      <c r="J13" s="490"/>
      <c r="K13" s="490"/>
      <c r="L13" s="490"/>
      <c r="M13" s="490"/>
      <c r="N13" s="490">
        <v>1</v>
      </c>
      <c r="O13" s="490">
        <v>649</v>
      </c>
      <c r="P13" s="512"/>
      <c r="Q13" s="491">
        <v>649</v>
      </c>
    </row>
    <row r="14" spans="1:17" ht="14.45" customHeight="1" x14ac:dyDescent="0.2">
      <c r="A14" s="485" t="s">
        <v>1729</v>
      </c>
      <c r="B14" s="486" t="s">
        <v>1647</v>
      </c>
      <c r="C14" s="486" t="s">
        <v>1621</v>
      </c>
      <c r="D14" s="486" t="s">
        <v>1664</v>
      </c>
      <c r="E14" s="486" t="s">
        <v>1665</v>
      </c>
      <c r="F14" s="490"/>
      <c r="G14" s="490"/>
      <c r="H14" s="490"/>
      <c r="I14" s="490"/>
      <c r="J14" s="490">
        <v>1</v>
      </c>
      <c r="K14" s="490">
        <v>614</v>
      </c>
      <c r="L14" s="490">
        <v>1</v>
      </c>
      <c r="M14" s="490">
        <v>614</v>
      </c>
      <c r="N14" s="490"/>
      <c r="O14" s="490"/>
      <c r="P14" s="512"/>
      <c r="Q14" s="491"/>
    </row>
    <row r="15" spans="1:17" ht="14.45" customHeight="1" x14ac:dyDescent="0.2">
      <c r="A15" s="485" t="s">
        <v>1729</v>
      </c>
      <c r="B15" s="486" t="s">
        <v>1647</v>
      </c>
      <c r="C15" s="486" t="s">
        <v>1621</v>
      </c>
      <c r="D15" s="486" t="s">
        <v>1666</v>
      </c>
      <c r="E15" s="486" t="s">
        <v>1667</v>
      </c>
      <c r="F15" s="490">
        <v>34</v>
      </c>
      <c r="G15" s="490">
        <v>5916</v>
      </c>
      <c r="H15" s="490">
        <v>1.6902857142857144</v>
      </c>
      <c r="I15" s="490">
        <v>174</v>
      </c>
      <c r="J15" s="490">
        <v>20</v>
      </c>
      <c r="K15" s="490">
        <v>3500</v>
      </c>
      <c r="L15" s="490">
        <v>1</v>
      </c>
      <c r="M15" s="490">
        <v>175</v>
      </c>
      <c r="N15" s="490">
        <v>18</v>
      </c>
      <c r="O15" s="490">
        <v>3168</v>
      </c>
      <c r="P15" s="512">
        <v>0.90514285714285714</v>
      </c>
      <c r="Q15" s="491">
        <v>176</v>
      </c>
    </row>
    <row r="16" spans="1:17" ht="14.45" customHeight="1" x14ac:dyDescent="0.2">
      <c r="A16" s="485" t="s">
        <v>1729</v>
      </c>
      <c r="B16" s="486" t="s">
        <v>1647</v>
      </c>
      <c r="C16" s="486" t="s">
        <v>1621</v>
      </c>
      <c r="D16" s="486" t="s">
        <v>1624</v>
      </c>
      <c r="E16" s="486" t="s">
        <v>1625</v>
      </c>
      <c r="F16" s="490">
        <v>235</v>
      </c>
      <c r="G16" s="490">
        <v>81545</v>
      </c>
      <c r="H16" s="490">
        <v>0.836873973727422</v>
      </c>
      <c r="I16" s="490">
        <v>347</v>
      </c>
      <c r="J16" s="490">
        <v>280</v>
      </c>
      <c r="K16" s="490">
        <v>97440</v>
      </c>
      <c r="L16" s="490">
        <v>1</v>
      </c>
      <c r="M16" s="490">
        <v>348</v>
      </c>
      <c r="N16" s="490">
        <v>175</v>
      </c>
      <c r="O16" s="490">
        <v>60900</v>
      </c>
      <c r="P16" s="512">
        <v>0.625</v>
      </c>
      <c r="Q16" s="491">
        <v>348</v>
      </c>
    </row>
    <row r="17" spans="1:17" ht="14.45" customHeight="1" x14ac:dyDescent="0.2">
      <c r="A17" s="485" t="s">
        <v>1729</v>
      </c>
      <c r="B17" s="486" t="s">
        <v>1647</v>
      </c>
      <c r="C17" s="486" t="s">
        <v>1621</v>
      </c>
      <c r="D17" s="486" t="s">
        <v>1668</v>
      </c>
      <c r="E17" s="486" t="s">
        <v>1669</v>
      </c>
      <c r="F17" s="490">
        <v>1025</v>
      </c>
      <c r="G17" s="490">
        <v>17425</v>
      </c>
      <c r="H17" s="490">
        <v>1.132596685082873</v>
      </c>
      <c r="I17" s="490">
        <v>17</v>
      </c>
      <c r="J17" s="490">
        <v>905</v>
      </c>
      <c r="K17" s="490">
        <v>15385</v>
      </c>
      <c r="L17" s="490">
        <v>1</v>
      </c>
      <c r="M17" s="490">
        <v>17</v>
      </c>
      <c r="N17" s="490">
        <v>1016</v>
      </c>
      <c r="O17" s="490">
        <v>17272</v>
      </c>
      <c r="P17" s="512">
        <v>1.1226519337016574</v>
      </c>
      <c r="Q17" s="491">
        <v>17</v>
      </c>
    </row>
    <row r="18" spans="1:17" ht="14.45" customHeight="1" x14ac:dyDescent="0.2">
      <c r="A18" s="485" t="s">
        <v>1729</v>
      </c>
      <c r="B18" s="486" t="s">
        <v>1647</v>
      </c>
      <c r="C18" s="486" t="s">
        <v>1621</v>
      </c>
      <c r="D18" s="486" t="s">
        <v>1670</v>
      </c>
      <c r="E18" s="486" t="s">
        <v>1671</v>
      </c>
      <c r="F18" s="490">
        <v>39</v>
      </c>
      <c r="G18" s="490">
        <v>10686</v>
      </c>
      <c r="H18" s="490">
        <v>1.3302626665006847</v>
      </c>
      <c r="I18" s="490">
        <v>274</v>
      </c>
      <c r="J18" s="490">
        <v>29</v>
      </c>
      <c r="K18" s="490">
        <v>8033</v>
      </c>
      <c r="L18" s="490">
        <v>1</v>
      </c>
      <c r="M18" s="490">
        <v>277</v>
      </c>
      <c r="N18" s="490">
        <v>33</v>
      </c>
      <c r="O18" s="490">
        <v>9207</v>
      </c>
      <c r="P18" s="512">
        <v>1.1461471430349808</v>
      </c>
      <c r="Q18" s="491">
        <v>279</v>
      </c>
    </row>
    <row r="19" spans="1:17" ht="14.45" customHeight="1" x14ac:dyDescent="0.2">
      <c r="A19" s="485" t="s">
        <v>1729</v>
      </c>
      <c r="B19" s="486" t="s">
        <v>1647</v>
      </c>
      <c r="C19" s="486" t="s">
        <v>1621</v>
      </c>
      <c r="D19" s="486" t="s">
        <v>1672</v>
      </c>
      <c r="E19" s="486" t="s">
        <v>1673</v>
      </c>
      <c r="F19" s="490">
        <v>42</v>
      </c>
      <c r="G19" s="490">
        <v>5956</v>
      </c>
      <c r="H19" s="490">
        <v>1.2800343864173651</v>
      </c>
      <c r="I19" s="490">
        <v>141.8095238095238</v>
      </c>
      <c r="J19" s="490">
        <v>33</v>
      </c>
      <c r="K19" s="490">
        <v>4653</v>
      </c>
      <c r="L19" s="490">
        <v>1</v>
      </c>
      <c r="M19" s="490">
        <v>141</v>
      </c>
      <c r="N19" s="490">
        <v>56</v>
      </c>
      <c r="O19" s="490">
        <v>7952</v>
      </c>
      <c r="P19" s="512">
        <v>1.7090049430474963</v>
      </c>
      <c r="Q19" s="491">
        <v>142</v>
      </c>
    </row>
    <row r="20" spans="1:17" ht="14.45" customHeight="1" x14ac:dyDescent="0.2">
      <c r="A20" s="485" t="s">
        <v>1729</v>
      </c>
      <c r="B20" s="486" t="s">
        <v>1647</v>
      </c>
      <c r="C20" s="486" t="s">
        <v>1621</v>
      </c>
      <c r="D20" s="486" t="s">
        <v>1674</v>
      </c>
      <c r="E20" s="486" t="s">
        <v>1673</v>
      </c>
      <c r="F20" s="490">
        <v>204</v>
      </c>
      <c r="G20" s="490">
        <v>15958</v>
      </c>
      <c r="H20" s="490">
        <v>0.6558441558441559</v>
      </c>
      <c r="I20" s="490">
        <v>78.225490196078425</v>
      </c>
      <c r="J20" s="490">
        <v>308</v>
      </c>
      <c r="K20" s="490">
        <v>24332</v>
      </c>
      <c r="L20" s="490">
        <v>1</v>
      </c>
      <c r="M20" s="490">
        <v>79</v>
      </c>
      <c r="N20" s="490">
        <v>312</v>
      </c>
      <c r="O20" s="490">
        <v>24648</v>
      </c>
      <c r="P20" s="512">
        <v>1.0129870129870129</v>
      </c>
      <c r="Q20" s="491">
        <v>79</v>
      </c>
    </row>
    <row r="21" spans="1:17" ht="14.45" customHeight="1" x14ac:dyDescent="0.2">
      <c r="A21" s="485" t="s">
        <v>1729</v>
      </c>
      <c r="B21" s="486" t="s">
        <v>1647</v>
      </c>
      <c r="C21" s="486" t="s">
        <v>1621</v>
      </c>
      <c r="D21" s="486" t="s">
        <v>1675</v>
      </c>
      <c r="E21" s="486" t="s">
        <v>1676</v>
      </c>
      <c r="F21" s="490">
        <v>42</v>
      </c>
      <c r="G21" s="490">
        <v>13188</v>
      </c>
      <c r="H21" s="490">
        <v>1.2646720368239355</v>
      </c>
      <c r="I21" s="490">
        <v>314</v>
      </c>
      <c r="J21" s="490">
        <v>33</v>
      </c>
      <c r="K21" s="490">
        <v>10428</v>
      </c>
      <c r="L21" s="490">
        <v>1</v>
      </c>
      <c r="M21" s="490">
        <v>316</v>
      </c>
      <c r="N21" s="490">
        <v>56</v>
      </c>
      <c r="O21" s="490">
        <v>17808</v>
      </c>
      <c r="P21" s="512">
        <v>1.7077100115074799</v>
      </c>
      <c r="Q21" s="491">
        <v>318</v>
      </c>
    </row>
    <row r="22" spans="1:17" ht="14.45" customHeight="1" x14ac:dyDescent="0.2">
      <c r="A22" s="485" t="s">
        <v>1729</v>
      </c>
      <c r="B22" s="486" t="s">
        <v>1647</v>
      </c>
      <c r="C22" s="486" t="s">
        <v>1621</v>
      </c>
      <c r="D22" s="486" t="s">
        <v>1632</v>
      </c>
      <c r="E22" s="486" t="s">
        <v>1633</v>
      </c>
      <c r="F22" s="490">
        <v>410</v>
      </c>
      <c r="G22" s="490">
        <v>134480</v>
      </c>
      <c r="H22" s="490">
        <v>0.88859521606977665</v>
      </c>
      <c r="I22" s="490">
        <v>328</v>
      </c>
      <c r="J22" s="490">
        <v>460</v>
      </c>
      <c r="K22" s="490">
        <v>151340</v>
      </c>
      <c r="L22" s="490">
        <v>1</v>
      </c>
      <c r="M22" s="490">
        <v>329</v>
      </c>
      <c r="N22" s="490">
        <v>344</v>
      </c>
      <c r="O22" s="490">
        <v>113176</v>
      </c>
      <c r="P22" s="512">
        <v>0.74782608695652175</v>
      </c>
      <c r="Q22" s="491">
        <v>329</v>
      </c>
    </row>
    <row r="23" spans="1:17" ht="14.45" customHeight="1" x14ac:dyDescent="0.2">
      <c r="A23" s="485" t="s">
        <v>1729</v>
      </c>
      <c r="B23" s="486" t="s">
        <v>1647</v>
      </c>
      <c r="C23" s="486" t="s">
        <v>1621</v>
      </c>
      <c r="D23" s="486" t="s">
        <v>1677</v>
      </c>
      <c r="E23" s="486" t="s">
        <v>1678</v>
      </c>
      <c r="F23" s="490">
        <v>492</v>
      </c>
      <c r="G23" s="490">
        <v>80301</v>
      </c>
      <c r="H23" s="490">
        <v>1.1162218515429525</v>
      </c>
      <c r="I23" s="490">
        <v>163.21341463414635</v>
      </c>
      <c r="J23" s="490">
        <v>436</v>
      </c>
      <c r="K23" s="490">
        <v>71940</v>
      </c>
      <c r="L23" s="490">
        <v>1</v>
      </c>
      <c r="M23" s="490">
        <v>165</v>
      </c>
      <c r="N23" s="490">
        <v>489</v>
      </c>
      <c r="O23" s="490">
        <v>81174</v>
      </c>
      <c r="P23" s="512">
        <v>1.1283569641367805</v>
      </c>
      <c r="Q23" s="491">
        <v>166</v>
      </c>
    </row>
    <row r="24" spans="1:17" ht="14.45" customHeight="1" x14ac:dyDescent="0.2">
      <c r="A24" s="485" t="s">
        <v>1729</v>
      </c>
      <c r="B24" s="486" t="s">
        <v>1647</v>
      </c>
      <c r="C24" s="486" t="s">
        <v>1621</v>
      </c>
      <c r="D24" s="486" t="s">
        <v>1679</v>
      </c>
      <c r="E24" s="486" t="s">
        <v>1649</v>
      </c>
      <c r="F24" s="490">
        <v>453</v>
      </c>
      <c r="G24" s="490">
        <v>32729</v>
      </c>
      <c r="H24" s="490">
        <v>1.009780328273479</v>
      </c>
      <c r="I24" s="490">
        <v>72.249448123620311</v>
      </c>
      <c r="J24" s="490">
        <v>438</v>
      </c>
      <c r="K24" s="490">
        <v>32412</v>
      </c>
      <c r="L24" s="490">
        <v>1</v>
      </c>
      <c r="M24" s="490">
        <v>74</v>
      </c>
      <c r="N24" s="490">
        <v>618</v>
      </c>
      <c r="O24" s="490">
        <v>45732</v>
      </c>
      <c r="P24" s="512">
        <v>1.4109589041095891</v>
      </c>
      <c r="Q24" s="491">
        <v>74</v>
      </c>
    </row>
    <row r="25" spans="1:17" ht="14.45" customHeight="1" x14ac:dyDescent="0.2">
      <c r="A25" s="485" t="s">
        <v>1729</v>
      </c>
      <c r="B25" s="486" t="s">
        <v>1647</v>
      </c>
      <c r="C25" s="486" t="s">
        <v>1621</v>
      </c>
      <c r="D25" s="486" t="s">
        <v>1682</v>
      </c>
      <c r="E25" s="486" t="s">
        <v>1683</v>
      </c>
      <c r="F25" s="490"/>
      <c r="G25" s="490"/>
      <c r="H25" s="490"/>
      <c r="I25" s="490"/>
      <c r="J25" s="490">
        <v>1</v>
      </c>
      <c r="K25" s="490">
        <v>233</v>
      </c>
      <c r="L25" s="490">
        <v>1</v>
      </c>
      <c r="M25" s="490">
        <v>233</v>
      </c>
      <c r="N25" s="490"/>
      <c r="O25" s="490"/>
      <c r="P25" s="512"/>
      <c r="Q25" s="491"/>
    </row>
    <row r="26" spans="1:17" ht="14.45" customHeight="1" x14ac:dyDescent="0.2">
      <c r="A26" s="485" t="s">
        <v>1729</v>
      </c>
      <c r="B26" s="486" t="s">
        <v>1647</v>
      </c>
      <c r="C26" s="486" t="s">
        <v>1621</v>
      </c>
      <c r="D26" s="486" t="s">
        <v>1684</v>
      </c>
      <c r="E26" s="486" t="s">
        <v>1685</v>
      </c>
      <c r="F26" s="490">
        <v>38</v>
      </c>
      <c r="G26" s="490">
        <v>46056</v>
      </c>
      <c r="H26" s="490">
        <v>1.4027777777777777</v>
      </c>
      <c r="I26" s="490">
        <v>1212</v>
      </c>
      <c r="J26" s="490">
        <v>27</v>
      </c>
      <c r="K26" s="490">
        <v>32832</v>
      </c>
      <c r="L26" s="490">
        <v>1</v>
      </c>
      <c r="M26" s="490">
        <v>1216</v>
      </c>
      <c r="N26" s="490">
        <v>20</v>
      </c>
      <c r="O26" s="490">
        <v>24400</v>
      </c>
      <c r="P26" s="512">
        <v>0.74317738791423005</v>
      </c>
      <c r="Q26" s="491">
        <v>1220</v>
      </c>
    </row>
    <row r="27" spans="1:17" ht="14.45" customHeight="1" x14ac:dyDescent="0.2">
      <c r="A27" s="485" t="s">
        <v>1729</v>
      </c>
      <c r="B27" s="486" t="s">
        <v>1647</v>
      </c>
      <c r="C27" s="486" t="s">
        <v>1621</v>
      </c>
      <c r="D27" s="486" t="s">
        <v>1686</v>
      </c>
      <c r="E27" s="486" t="s">
        <v>1687</v>
      </c>
      <c r="F27" s="490">
        <v>26</v>
      </c>
      <c r="G27" s="490">
        <v>2990</v>
      </c>
      <c r="H27" s="490">
        <v>1.3566243194192378</v>
      </c>
      <c r="I27" s="490">
        <v>115</v>
      </c>
      <c r="J27" s="490">
        <v>19</v>
      </c>
      <c r="K27" s="490">
        <v>2204</v>
      </c>
      <c r="L27" s="490">
        <v>1</v>
      </c>
      <c r="M27" s="490">
        <v>116</v>
      </c>
      <c r="N27" s="490">
        <v>14</v>
      </c>
      <c r="O27" s="490">
        <v>1638</v>
      </c>
      <c r="P27" s="512">
        <v>0.74319419237749551</v>
      </c>
      <c r="Q27" s="491">
        <v>117</v>
      </c>
    </row>
    <row r="28" spans="1:17" ht="14.45" customHeight="1" x14ac:dyDescent="0.2">
      <c r="A28" s="485" t="s">
        <v>1729</v>
      </c>
      <c r="B28" s="486" t="s">
        <v>1647</v>
      </c>
      <c r="C28" s="486" t="s">
        <v>1621</v>
      </c>
      <c r="D28" s="486" t="s">
        <v>1692</v>
      </c>
      <c r="E28" s="486" t="s">
        <v>1693</v>
      </c>
      <c r="F28" s="490"/>
      <c r="G28" s="490"/>
      <c r="H28" s="490"/>
      <c r="I28" s="490"/>
      <c r="J28" s="490">
        <v>1</v>
      </c>
      <c r="K28" s="490">
        <v>1075</v>
      </c>
      <c r="L28" s="490">
        <v>1</v>
      </c>
      <c r="M28" s="490">
        <v>1075</v>
      </c>
      <c r="N28" s="490"/>
      <c r="O28" s="490"/>
      <c r="P28" s="512"/>
      <c r="Q28" s="491"/>
    </row>
    <row r="29" spans="1:17" ht="14.45" customHeight="1" x14ac:dyDescent="0.2">
      <c r="A29" s="485" t="s">
        <v>1729</v>
      </c>
      <c r="B29" s="486" t="s">
        <v>1647</v>
      </c>
      <c r="C29" s="486" t="s">
        <v>1621</v>
      </c>
      <c r="D29" s="486" t="s">
        <v>1694</v>
      </c>
      <c r="E29" s="486" t="s">
        <v>1695</v>
      </c>
      <c r="F29" s="490"/>
      <c r="G29" s="490"/>
      <c r="H29" s="490"/>
      <c r="I29" s="490"/>
      <c r="J29" s="490">
        <v>2</v>
      </c>
      <c r="K29" s="490">
        <v>608</v>
      </c>
      <c r="L29" s="490">
        <v>1</v>
      </c>
      <c r="M29" s="490">
        <v>304</v>
      </c>
      <c r="N29" s="490"/>
      <c r="O29" s="490"/>
      <c r="P29" s="512"/>
      <c r="Q29" s="491"/>
    </row>
    <row r="30" spans="1:17" ht="14.45" customHeight="1" x14ac:dyDescent="0.2">
      <c r="A30" s="485" t="s">
        <v>1730</v>
      </c>
      <c r="B30" s="486" t="s">
        <v>1647</v>
      </c>
      <c r="C30" s="486" t="s">
        <v>1621</v>
      </c>
      <c r="D30" s="486" t="s">
        <v>1648</v>
      </c>
      <c r="E30" s="486" t="s">
        <v>1649</v>
      </c>
      <c r="F30" s="490">
        <v>883</v>
      </c>
      <c r="G30" s="490">
        <v>187196</v>
      </c>
      <c r="H30" s="490">
        <v>0.87015293078603639</v>
      </c>
      <c r="I30" s="490">
        <v>212</v>
      </c>
      <c r="J30" s="490">
        <v>1010</v>
      </c>
      <c r="K30" s="490">
        <v>215130</v>
      </c>
      <c r="L30" s="490">
        <v>1</v>
      </c>
      <c r="M30" s="490">
        <v>213</v>
      </c>
      <c r="N30" s="490">
        <v>784</v>
      </c>
      <c r="O30" s="490">
        <v>168560</v>
      </c>
      <c r="P30" s="512">
        <v>0.78352623994793846</v>
      </c>
      <c r="Q30" s="491">
        <v>215</v>
      </c>
    </row>
    <row r="31" spans="1:17" ht="14.45" customHeight="1" x14ac:dyDescent="0.2">
      <c r="A31" s="485" t="s">
        <v>1730</v>
      </c>
      <c r="B31" s="486" t="s">
        <v>1647</v>
      </c>
      <c r="C31" s="486" t="s">
        <v>1621</v>
      </c>
      <c r="D31" s="486" t="s">
        <v>1650</v>
      </c>
      <c r="E31" s="486" t="s">
        <v>1649</v>
      </c>
      <c r="F31" s="490">
        <v>5</v>
      </c>
      <c r="G31" s="490">
        <v>435</v>
      </c>
      <c r="H31" s="490">
        <v>0.29077540106951871</v>
      </c>
      <c r="I31" s="490">
        <v>87</v>
      </c>
      <c r="J31" s="490">
        <v>17</v>
      </c>
      <c r="K31" s="490">
        <v>1496</v>
      </c>
      <c r="L31" s="490">
        <v>1</v>
      </c>
      <c r="M31" s="490">
        <v>88</v>
      </c>
      <c r="N31" s="490">
        <v>11</v>
      </c>
      <c r="O31" s="490">
        <v>979</v>
      </c>
      <c r="P31" s="512">
        <v>0.65441176470588236</v>
      </c>
      <c r="Q31" s="491">
        <v>89</v>
      </c>
    </row>
    <row r="32" spans="1:17" ht="14.45" customHeight="1" x14ac:dyDescent="0.2">
      <c r="A32" s="485" t="s">
        <v>1730</v>
      </c>
      <c r="B32" s="486" t="s">
        <v>1647</v>
      </c>
      <c r="C32" s="486" t="s">
        <v>1621</v>
      </c>
      <c r="D32" s="486" t="s">
        <v>1651</v>
      </c>
      <c r="E32" s="486" t="s">
        <v>1652</v>
      </c>
      <c r="F32" s="490">
        <v>1428</v>
      </c>
      <c r="G32" s="490">
        <v>431256</v>
      </c>
      <c r="H32" s="490">
        <v>1.2301530930966909</v>
      </c>
      <c r="I32" s="490">
        <v>302</v>
      </c>
      <c r="J32" s="490">
        <v>1157</v>
      </c>
      <c r="K32" s="490">
        <v>350571</v>
      </c>
      <c r="L32" s="490">
        <v>1</v>
      </c>
      <c r="M32" s="490">
        <v>303</v>
      </c>
      <c r="N32" s="490">
        <v>1486</v>
      </c>
      <c r="O32" s="490">
        <v>453230</v>
      </c>
      <c r="P32" s="512">
        <v>1.292833691320731</v>
      </c>
      <c r="Q32" s="491">
        <v>305</v>
      </c>
    </row>
    <row r="33" spans="1:17" ht="14.45" customHeight="1" x14ac:dyDescent="0.2">
      <c r="A33" s="485" t="s">
        <v>1730</v>
      </c>
      <c r="B33" s="486" t="s">
        <v>1647</v>
      </c>
      <c r="C33" s="486" t="s">
        <v>1621</v>
      </c>
      <c r="D33" s="486" t="s">
        <v>1653</v>
      </c>
      <c r="E33" s="486" t="s">
        <v>1654</v>
      </c>
      <c r="F33" s="490">
        <v>33</v>
      </c>
      <c r="G33" s="490">
        <v>3294</v>
      </c>
      <c r="H33" s="490">
        <v>0.91500000000000004</v>
      </c>
      <c r="I33" s="490">
        <v>99.818181818181813</v>
      </c>
      <c r="J33" s="490">
        <v>36</v>
      </c>
      <c r="K33" s="490">
        <v>3600</v>
      </c>
      <c r="L33" s="490">
        <v>1</v>
      </c>
      <c r="M33" s="490">
        <v>100</v>
      </c>
      <c r="N33" s="490">
        <v>48</v>
      </c>
      <c r="O33" s="490">
        <v>4848</v>
      </c>
      <c r="P33" s="512">
        <v>1.3466666666666667</v>
      </c>
      <c r="Q33" s="491">
        <v>101</v>
      </c>
    </row>
    <row r="34" spans="1:17" ht="14.45" customHeight="1" x14ac:dyDescent="0.2">
      <c r="A34" s="485" t="s">
        <v>1730</v>
      </c>
      <c r="B34" s="486" t="s">
        <v>1647</v>
      </c>
      <c r="C34" s="486" t="s">
        <v>1621</v>
      </c>
      <c r="D34" s="486" t="s">
        <v>1655</v>
      </c>
      <c r="E34" s="486" t="s">
        <v>1656</v>
      </c>
      <c r="F34" s="490">
        <v>2</v>
      </c>
      <c r="G34" s="490">
        <v>464</v>
      </c>
      <c r="H34" s="490">
        <v>1.9744680851063829</v>
      </c>
      <c r="I34" s="490">
        <v>232</v>
      </c>
      <c r="J34" s="490">
        <v>1</v>
      </c>
      <c r="K34" s="490">
        <v>235</v>
      </c>
      <c r="L34" s="490">
        <v>1</v>
      </c>
      <c r="M34" s="490">
        <v>235</v>
      </c>
      <c r="N34" s="490">
        <v>2</v>
      </c>
      <c r="O34" s="490">
        <v>474</v>
      </c>
      <c r="P34" s="512">
        <v>2.0170212765957447</v>
      </c>
      <c r="Q34" s="491">
        <v>237</v>
      </c>
    </row>
    <row r="35" spans="1:17" ht="14.45" customHeight="1" x14ac:dyDescent="0.2">
      <c r="A35" s="485" t="s">
        <v>1730</v>
      </c>
      <c r="B35" s="486" t="s">
        <v>1647</v>
      </c>
      <c r="C35" s="486" t="s">
        <v>1621</v>
      </c>
      <c r="D35" s="486" t="s">
        <v>1657</v>
      </c>
      <c r="E35" s="486" t="s">
        <v>1658</v>
      </c>
      <c r="F35" s="490">
        <v>246</v>
      </c>
      <c r="G35" s="490">
        <v>33702</v>
      </c>
      <c r="H35" s="490">
        <v>0.73559455212152958</v>
      </c>
      <c r="I35" s="490">
        <v>137</v>
      </c>
      <c r="J35" s="490">
        <v>332</v>
      </c>
      <c r="K35" s="490">
        <v>45816</v>
      </c>
      <c r="L35" s="490">
        <v>1</v>
      </c>
      <c r="M35" s="490">
        <v>138</v>
      </c>
      <c r="N35" s="490">
        <v>309</v>
      </c>
      <c r="O35" s="490">
        <v>42951</v>
      </c>
      <c r="P35" s="512">
        <v>0.9374672603457308</v>
      </c>
      <c r="Q35" s="491">
        <v>139</v>
      </c>
    </row>
    <row r="36" spans="1:17" ht="14.45" customHeight="1" x14ac:dyDescent="0.2">
      <c r="A36" s="485" t="s">
        <v>1730</v>
      </c>
      <c r="B36" s="486" t="s">
        <v>1647</v>
      </c>
      <c r="C36" s="486" t="s">
        <v>1621</v>
      </c>
      <c r="D36" s="486" t="s">
        <v>1659</v>
      </c>
      <c r="E36" s="486" t="s">
        <v>1658</v>
      </c>
      <c r="F36" s="490">
        <v>3</v>
      </c>
      <c r="G36" s="490">
        <v>552</v>
      </c>
      <c r="H36" s="490">
        <v>0.49729729729729732</v>
      </c>
      <c r="I36" s="490">
        <v>184</v>
      </c>
      <c r="J36" s="490">
        <v>6</v>
      </c>
      <c r="K36" s="490">
        <v>1110</v>
      </c>
      <c r="L36" s="490">
        <v>1</v>
      </c>
      <c r="M36" s="490">
        <v>185</v>
      </c>
      <c r="N36" s="490">
        <v>5</v>
      </c>
      <c r="O36" s="490">
        <v>935</v>
      </c>
      <c r="P36" s="512">
        <v>0.84234234234234229</v>
      </c>
      <c r="Q36" s="491">
        <v>187</v>
      </c>
    </row>
    <row r="37" spans="1:17" ht="14.45" customHeight="1" x14ac:dyDescent="0.2">
      <c r="A37" s="485" t="s">
        <v>1730</v>
      </c>
      <c r="B37" s="486" t="s">
        <v>1647</v>
      </c>
      <c r="C37" s="486" t="s">
        <v>1621</v>
      </c>
      <c r="D37" s="486" t="s">
        <v>1662</v>
      </c>
      <c r="E37" s="486" t="s">
        <v>1663</v>
      </c>
      <c r="F37" s="490">
        <v>2</v>
      </c>
      <c r="G37" s="490">
        <v>1280</v>
      </c>
      <c r="H37" s="490">
        <v>0.66149870801033595</v>
      </c>
      <c r="I37" s="490">
        <v>640</v>
      </c>
      <c r="J37" s="490">
        <v>3</v>
      </c>
      <c r="K37" s="490">
        <v>1935</v>
      </c>
      <c r="L37" s="490">
        <v>1</v>
      </c>
      <c r="M37" s="490">
        <v>645</v>
      </c>
      <c r="N37" s="490">
        <v>8</v>
      </c>
      <c r="O37" s="490">
        <v>5192</v>
      </c>
      <c r="P37" s="512">
        <v>2.6832041343669251</v>
      </c>
      <c r="Q37" s="491">
        <v>649</v>
      </c>
    </row>
    <row r="38" spans="1:17" ht="14.45" customHeight="1" x14ac:dyDescent="0.2">
      <c r="A38" s="485" t="s">
        <v>1730</v>
      </c>
      <c r="B38" s="486" t="s">
        <v>1647</v>
      </c>
      <c r="C38" s="486" t="s">
        <v>1621</v>
      </c>
      <c r="D38" s="486" t="s">
        <v>1664</v>
      </c>
      <c r="E38" s="486" t="s">
        <v>1665</v>
      </c>
      <c r="F38" s="490">
        <v>1</v>
      </c>
      <c r="G38" s="490">
        <v>609</v>
      </c>
      <c r="H38" s="490">
        <v>0.99185667752442996</v>
      </c>
      <c r="I38" s="490">
        <v>609</v>
      </c>
      <c r="J38" s="490">
        <v>1</v>
      </c>
      <c r="K38" s="490">
        <v>614</v>
      </c>
      <c r="L38" s="490">
        <v>1</v>
      </c>
      <c r="M38" s="490">
        <v>614</v>
      </c>
      <c r="N38" s="490"/>
      <c r="O38" s="490"/>
      <c r="P38" s="512"/>
      <c r="Q38" s="491"/>
    </row>
    <row r="39" spans="1:17" ht="14.45" customHeight="1" x14ac:dyDescent="0.2">
      <c r="A39" s="485" t="s">
        <v>1730</v>
      </c>
      <c r="B39" s="486" t="s">
        <v>1647</v>
      </c>
      <c r="C39" s="486" t="s">
        <v>1621</v>
      </c>
      <c r="D39" s="486" t="s">
        <v>1666</v>
      </c>
      <c r="E39" s="486" t="s">
        <v>1667</v>
      </c>
      <c r="F39" s="490">
        <v>55</v>
      </c>
      <c r="G39" s="490">
        <v>9570</v>
      </c>
      <c r="H39" s="490">
        <v>1.0318059299191376</v>
      </c>
      <c r="I39" s="490">
        <v>174</v>
      </c>
      <c r="J39" s="490">
        <v>53</v>
      </c>
      <c r="K39" s="490">
        <v>9275</v>
      </c>
      <c r="L39" s="490">
        <v>1</v>
      </c>
      <c r="M39" s="490">
        <v>175</v>
      </c>
      <c r="N39" s="490">
        <v>53</v>
      </c>
      <c r="O39" s="490">
        <v>9328</v>
      </c>
      <c r="P39" s="512">
        <v>1.0057142857142858</v>
      </c>
      <c r="Q39" s="491">
        <v>176</v>
      </c>
    </row>
    <row r="40" spans="1:17" ht="14.45" customHeight="1" x14ac:dyDescent="0.2">
      <c r="A40" s="485" t="s">
        <v>1730</v>
      </c>
      <c r="B40" s="486" t="s">
        <v>1647</v>
      </c>
      <c r="C40" s="486" t="s">
        <v>1621</v>
      </c>
      <c r="D40" s="486" t="s">
        <v>1624</v>
      </c>
      <c r="E40" s="486" t="s">
        <v>1625</v>
      </c>
      <c r="F40" s="490">
        <v>1</v>
      </c>
      <c r="G40" s="490">
        <v>347</v>
      </c>
      <c r="H40" s="490">
        <v>0.14244663382594416</v>
      </c>
      <c r="I40" s="490">
        <v>347</v>
      </c>
      <c r="J40" s="490">
        <v>7</v>
      </c>
      <c r="K40" s="490">
        <v>2436</v>
      </c>
      <c r="L40" s="490">
        <v>1</v>
      </c>
      <c r="M40" s="490">
        <v>348</v>
      </c>
      <c r="N40" s="490"/>
      <c r="O40" s="490"/>
      <c r="P40" s="512"/>
      <c r="Q40" s="491"/>
    </row>
    <row r="41" spans="1:17" ht="14.45" customHeight="1" x14ac:dyDescent="0.2">
      <c r="A41" s="485" t="s">
        <v>1730</v>
      </c>
      <c r="B41" s="486" t="s">
        <v>1647</v>
      </c>
      <c r="C41" s="486" t="s">
        <v>1621</v>
      </c>
      <c r="D41" s="486" t="s">
        <v>1668</v>
      </c>
      <c r="E41" s="486" t="s">
        <v>1669</v>
      </c>
      <c r="F41" s="490">
        <v>518</v>
      </c>
      <c r="G41" s="490">
        <v>8806</v>
      </c>
      <c r="H41" s="490">
        <v>0.80559875583203733</v>
      </c>
      <c r="I41" s="490">
        <v>17</v>
      </c>
      <c r="J41" s="490">
        <v>643</v>
      </c>
      <c r="K41" s="490">
        <v>10931</v>
      </c>
      <c r="L41" s="490">
        <v>1</v>
      </c>
      <c r="M41" s="490">
        <v>17</v>
      </c>
      <c r="N41" s="490">
        <v>550</v>
      </c>
      <c r="O41" s="490">
        <v>9350</v>
      </c>
      <c r="P41" s="512">
        <v>0.85536547433903576</v>
      </c>
      <c r="Q41" s="491">
        <v>17</v>
      </c>
    </row>
    <row r="42" spans="1:17" ht="14.45" customHeight="1" x14ac:dyDescent="0.2">
      <c r="A42" s="485" t="s">
        <v>1730</v>
      </c>
      <c r="B42" s="486" t="s">
        <v>1647</v>
      </c>
      <c r="C42" s="486" t="s">
        <v>1621</v>
      </c>
      <c r="D42" s="486" t="s">
        <v>1670</v>
      </c>
      <c r="E42" s="486" t="s">
        <v>1671</v>
      </c>
      <c r="F42" s="490">
        <v>230</v>
      </c>
      <c r="G42" s="490">
        <v>63020</v>
      </c>
      <c r="H42" s="490">
        <v>0.96402129352016153</v>
      </c>
      <c r="I42" s="490">
        <v>274</v>
      </c>
      <c r="J42" s="490">
        <v>236</v>
      </c>
      <c r="K42" s="490">
        <v>65372</v>
      </c>
      <c r="L42" s="490">
        <v>1</v>
      </c>
      <c r="M42" s="490">
        <v>277</v>
      </c>
      <c r="N42" s="490">
        <v>210</v>
      </c>
      <c r="O42" s="490">
        <v>58590</v>
      </c>
      <c r="P42" s="512">
        <v>0.89625527748883316</v>
      </c>
      <c r="Q42" s="491">
        <v>279</v>
      </c>
    </row>
    <row r="43" spans="1:17" ht="14.45" customHeight="1" x14ac:dyDescent="0.2">
      <c r="A43" s="485" t="s">
        <v>1730</v>
      </c>
      <c r="B43" s="486" t="s">
        <v>1647</v>
      </c>
      <c r="C43" s="486" t="s">
        <v>1621</v>
      </c>
      <c r="D43" s="486" t="s">
        <v>1672</v>
      </c>
      <c r="E43" s="486" t="s">
        <v>1673</v>
      </c>
      <c r="F43" s="490">
        <v>257</v>
      </c>
      <c r="G43" s="490">
        <v>36449</v>
      </c>
      <c r="H43" s="490">
        <v>0.88528611677839308</v>
      </c>
      <c r="I43" s="490">
        <v>141.82490272373542</v>
      </c>
      <c r="J43" s="490">
        <v>292</v>
      </c>
      <c r="K43" s="490">
        <v>41172</v>
      </c>
      <c r="L43" s="490">
        <v>1</v>
      </c>
      <c r="M43" s="490">
        <v>141</v>
      </c>
      <c r="N43" s="490">
        <v>250</v>
      </c>
      <c r="O43" s="490">
        <v>35500</v>
      </c>
      <c r="P43" s="512">
        <v>0.86223647138832216</v>
      </c>
      <c r="Q43" s="491">
        <v>142</v>
      </c>
    </row>
    <row r="44" spans="1:17" ht="14.45" customHeight="1" x14ac:dyDescent="0.2">
      <c r="A44" s="485" t="s">
        <v>1730</v>
      </c>
      <c r="B44" s="486" t="s">
        <v>1647</v>
      </c>
      <c r="C44" s="486" t="s">
        <v>1621</v>
      </c>
      <c r="D44" s="486" t="s">
        <v>1674</v>
      </c>
      <c r="E44" s="486" t="s">
        <v>1673</v>
      </c>
      <c r="F44" s="490">
        <v>246</v>
      </c>
      <c r="G44" s="490">
        <v>19229</v>
      </c>
      <c r="H44" s="490">
        <v>0.73314778099740741</v>
      </c>
      <c r="I44" s="490">
        <v>78.166666666666671</v>
      </c>
      <c r="J44" s="490">
        <v>332</v>
      </c>
      <c r="K44" s="490">
        <v>26228</v>
      </c>
      <c r="L44" s="490">
        <v>1</v>
      </c>
      <c r="M44" s="490">
        <v>79</v>
      </c>
      <c r="N44" s="490">
        <v>309</v>
      </c>
      <c r="O44" s="490">
        <v>24411</v>
      </c>
      <c r="P44" s="512">
        <v>0.93072289156626509</v>
      </c>
      <c r="Q44" s="491">
        <v>79</v>
      </c>
    </row>
    <row r="45" spans="1:17" ht="14.45" customHeight="1" x14ac:dyDescent="0.2">
      <c r="A45" s="485" t="s">
        <v>1730</v>
      </c>
      <c r="B45" s="486" t="s">
        <v>1647</v>
      </c>
      <c r="C45" s="486" t="s">
        <v>1621</v>
      </c>
      <c r="D45" s="486" t="s">
        <v>1675</v>
      </c>
      <c r="E45" s="486" t="s">
        <v>1676</v>
      </c>
      <c r="F45" s="490">
        <v>257</v>
      </c>
      <c r="G45" s="490">
        <v>80698</v>
      </c>
      <c r="H45" s="490">
        <v>0.87456649904629791</v>
      </c>
      <c r="I45" s="490">
        <v>314</v>
      </c>
      <c r="J45" s="490">
        <v>292</v>
      </c>
      <c r="K45" s="490">
        <v>92272</v>
      </c>
      <c r="L45" s="490">
        <v>1</v>
      </c>
      <c r="M45" s="490">
        <v>316</v>
      </c>
      <c r="N45" s="490">
        <v>250</v>
      </c>
      <c r="O45" s="490">
        <v>79500</v>
      </c>
      <c r="P45" s="512">
        <v>0.86158314548292003</v>
      </c>
      <c r="Q45" s="491">
        <v>318</v>
      </c>
    </row>
    <row r="46" spans="1:17" ht="14.45" customHeight="1" x14ac:dyDescent="0.2">
      <c r="A46" s="485" t="s">
        <v>1730</v>
      </c>
      <c r="B46" s="486" t="s">
        <v>1647</v>
      </c>
      <c r="C46" s="486" t="s">
        <v>1621</v>
      </c>
      <c r="D46" s="486" t="s">
        <v>1632</v>
      </c>
      <c r="E46" s="486" t="s">
        <v>1633</v>
      </c>
      <c r="F46" s="490">
        <v>1</v>
      </c>
      <c r="G46" s="490">
        <v>328</v>
      </c>
      <c r="H46" s="490">
        <v>0.33232016210739618</v>
      </c>
      <c r="I46" s="490">
        <v>328</v>
      </c>
      <c r="J46" s="490">
        <v>3</v>
      </c>
      <c r="K46" s="490">
        <v>987</v>
      </c>
      <c r="L46" s="490">
        <v>1</v>
      </c>
      <c r="M46" s="490">
        <v>329</v>
      </c>
      <c r="N46" s="490"/>
      <c r="O46" s="490"/>
      <c r="P46" s="512"/>
      <c r="Q46" s="491"/>
    </row>
    <row r="47" spans="1:17" ht="14.45" customHeight="1" x14ac:dyDescent="0.2">
      <c r="A47" s="485" t="s">
        <v>1730</v>
      </c>
      <c r="B47" s="486" t="s">
        <v>1647</v>
      </c>
      <c r="C47" s="486" t="s">
        <v>1621</v>
      </c>
      <c r="D47" s="486" t="s">
        <v>1677</v>
      </c>
      <c r="E47" s="486" t="s">
        <v>1678</v>
      </c>
      <c r="F47" s="490">
        <v>229</v>
      </c>
      <c r="G47" s="490">
        <v>37364</v>
      </c>
      <c r="H47" s="490">
        <v>0.85131009341535657</v>
      </c>
      <c r="I47" s="490">
        <v>163.16157205240174</v>
      </c>
      <c r="J47" s="490">
        <v>266</v>
      </c>
      <c r="K47" s="490">
        <v>43890</v>
      </c>
      <c r="L47" s="490">
        <v>1</v>
      </c>
      <c r="M47" s="490">
        <v>165</v>
      </c>
      <c r="N47" s="490">
        <v>230</v>
      </c>
      <c r="O47" s="490">
        <v>38180</v>
      </c>
      <c r="P47" s="512">
        <v>0.86990202779676462</v>
      </c>
      <c r="Q47" s="491">
        <v>166</v>
      </c>
    </row>
    <row r="48" spans="1:17" ht="14.45" customHeight="1" x14ac:dyDescent="0.2">
      <c r="A48" s="485" t="s">
        <v>1730</v>
      </c>
      <c r="B48" s="486" t="s">
        <v>1647</v>
      </c>
      <c r="C48" s="486" t="s">
        <v>1621</v>
      </c>
      <c r="D48" s="486" t="s">
        <v>1679</v>
      </c>
      <c r="E48" s="486" t="s">
        <v>1649</v>
      </c>
      <c r="F48" s="490">
        <v>921</v>
      </c>
      <c r="G48" s="490">
        <v>66478</v>
      </c>
      <c r="H48" s="490">
        <v>0.78595918753399063</v>
      </c>
      <c r="I48" s="490">
        <v>72.180238870792621</v>
      </c>
      <c r="J48" s="490">
        <v>1143</v>
      </c>
      <c r="K48" s="490">
        <v>84582</v>
      </c>
      <c r="L48" s="490">
        <v>1</v>
      </c>
      <c r="M48" s="490">
        <v>74</v>
      </c>
      <c r="N48" s="490">
        <v>1017</v>
      </c>
      <c r="O48" s="490">
        <v>75258</v>
      </c>
      <c r="P48" s="512">
        <v>0.88976377952755903</v>
      </c>
      <c r="Q48" s="491">
        <v>74</v>
      </c>
    </row>
    <row r="49" spans="1:17" ht="14.45" customHeight="1" x14ac:dyDescent="0.2">
      <c r="A49" s="485" t="s">
        <v>1730</v>
      </c>
      <c r="B49" s="486" t="s">
        <v>1647</v>
      </c>
      <c r="C49" s="486" t="s">
        <v>1621</v>
      </c>
      <c r="D49" s="486" t="s">
        <v>1682</v>
      </c>
      <c r="E49" s="486" t="s">
        <v>1683</v>
      </c>
      <c r="F49" s="490">
        <v>2</v>
      </c>
      <c r="G49" s="490">
        <v>460</v>
      </c>
      <c r="H49" s="490">
        <v>0.65808297567954221</v>
      </c>
      <c r="I49" s="490">
        <v>230</v>
      </c>
      <c r="J49" s="490">
        <v>3</v>
      </c>
      <c r="K49" s="490">
        <v>699</v>
      </c>
      <c r="L49" s="490">
        <v>1</v>
      </c>
      <c r="M49" s="490">
        <v>233</v>
      </c>
      <c r="N49" s="490">
        <v>2</v>
      </c>
      <c r="O49" s="490">
        <v>470</v>
      </c>
      <c r="P49" s="512">
        <v>0.67238912732474965</v>
      </c>
      <c r="Q49" s="491">
        <v>235</v>
      </c>
    </row>
    <row r="50" spans="1:17" ht="14.45" customHeight="1" x14ac:dyDescent="0.2">
      <c r="A50" s="485" t="s">
        <v>1730</v>
      </c>
      <c r="B50" s="486" t="s">
        <v>1647</v>
      </c>
      <c r="C50" s="486" t="s">
        <v>1621</v>
      </c>
      <c r="D50" s="486" t="s">
        <v>1684</v>
      </c>
      <c r="E50" s="486" t="s">
        <v>1685</v>
      </c>
      <c r="F50" s="490">
        <v>56</v>
      </c>
      <c r="G50" s="490">
        <v>67872</v>
      </c>
      <c r="H50" s="490">
        <v>1.3289473684210527</v>
      </c>
      <c r="I50" s="490">
        <v>1212</v>
      </c>
      <c r="J50" s="490">
        <v>42</v>
      </c>
      <c r="K50" s="490">
        <v>51072</v>
      </c>
      <c r="L50" s="490">
        <v>1</v>
      </c>
      <c r="M50" s="490">
        <v>1216</v>
      </c>
      <c r="N50" s="490">
        <v>68</v>
      </c>
      <c r="O50" s="490">
        <v>82960</v>
      </c>
      <c r="P50" s="512">
        <v>1.6243734335839599</v>
      </c>
      <c r="Q50" s="491">
        <v>1220</v>
      </c>
    </row>
    <row r="51" spans="1:17" ht="14.45" customHeight="1" x14ac:dyDescent="0.2">
      <c r="A51" s="485" t="s">
        <v>1730</v>
      </c>
      <c r="B51" s="486" t="s">
        <v>1647</v>
      </c>
      <c r="C51" s="486" t="s">
        <v>1621</v>
      </c>
      <c r="D51" s="486" t="s">
        <v>1686</v>
      </c>
      <c r="E51" s="486" t="s">
        <v>1687</v>
      </c>
      <c r="F51" s="490">
        <v>38</v>
      </c>
      <c r="G51" s="490">
        <v>4370</v>
      </c>
      <c r="H51" s="490">
        <v>1.2152391546162402</v>
      </c>
      <c r="I51" s="490">
        <v>115</v>
      </c>
      <c r="J51" s="490">
        <v>31</v>
      </c>
      <c r="K51" s="490">
        <v>3596</v>
      </c>
      <c r="L51" s="490">
        <v>1</v>
      </c>
      <c r="M51" s="490">
        <v>116</v>
      </c>
      <c r="N51" s="490">
        <v>34</v>
      </c>
      <c r="O51" s="490">
        <v>3978</v>
      </c>
      <c r="P51" s="512">
        <v>1.1062291434927698</v>
      </c>
      <c r="Q51" s="491">
        <v>117</v>
      </c>
    </row>
    <row r="52" spans="1:17" ht="14.45" customHeight="1" x14ac:dyDescent="0.2">
      <c r="A52" s="485" t="s">
        <v>1730</v>
      </c>
      <c r="B52" s="486" t="s">
        <v>1647</v>
      </c>
      <c r="C52" s="486" t="s">
        <v>1621</v>
      </c>
      <c r="D52" s="486" t="s">
        <v>1688</v>
      </c>
      <c r="E52" s="486" t="s">
        <v>1689</v>
      </c>
      <c r="F52" s="490">
        <v>1</v>
      </c>
      <c r="G52" s="490">
        <v>347</v>
      </c>
      <c r="H52" s="490">
        <v>0.19828571428571429</v>
      </c>
      <c r="I52" s="490">
        <v>347</v>
      </c>
      <c r="J52" s="490">
        <v>5</v>
      </c>
      <c r="K52" s="490">
        <v>1750</v>
      </c>
      <c r="L52" s="490">
        <v>1</v>
      </c>
      <c r="M52" s="490">
        <v>350</v>
      </c>
      <c r="N52" s="490">
        <v>5</v>
      </c>
      <c r="O52" s="490">
        <v>1760</v>
      </c>
      <c r="P52" s="512">
        <v>1.0057142857142858</v>
      </c>
      <c r="Q52" s="491">
        <v>352</v>
      </c>
    </row>
    <row r="53" spans="1:17" ht="14.45" customHeight="1" x14ac:dyDescent="0.2">
      <c r="A53" s="485" t="s">
        <v>1730</v>
      </c>
      <c r="B53" s="486" t="s">
        <v>1647</v>
      </c>
      <c r="C53" s="486" t="s">
        <v>1621</v>
      </c>
      <c r="D53" s="486" t="s">
        <v>1692</v>
      </c>
      <c r="E53" s="486" t="s">
        <v>1693</v>
      </c>
      <c r="F53" s="490">
        <v>2</v>
      </c>
      <c r="G53" s="490">
        <v>2134</v>
      </c>
      <c r="H53" s="490">
        <v>0.66170542635658913</v>
      </c>
      <c r="I53" s="490">
        <v>1067</v>
      </c>
      <c r="J53" s="490">
        <v>3</v>
      </c>
      <c r="K53" s="490">
        <v>3225</v>
      </c>
      <c r="L53" s="490">
        <v>1</v>
      </c>
      <c r="M53" s="490">
        <v>1075</v>
      </c>
      <c r="N53" s="490">
        <v>2</v>
      </c>
      <c r="O53" s="490">
        <v>2164</v>
      </c>
      <c r="P53" s="512">
        <v>0.67100775193798445</v>
      </c>
      <c r="Q53" s="491">
        <v>1082</v>
      </c>
    </row>
    <row r="54" spans="1:17" ht="14.45" customHeight="1" x14ac:dyDescent="0.2">
      <c r="A54" s="485" t="s">
        <v>1730</v>
      </c>
      <c r="B54" s="486" t="s">
        <v>1647</v>
      </c>
      <c r="C54" s="486" t="s">
        <v>1621</v>
      </c>
      <c r="D54" s="486" t="s">
        <v>1694</v>
      </c>
      <c r="E54" s="486" t="s">
        <v>1695</v>
      </c>
      <c r="F54" s="490">
        <v>2</v>
      </c>
      <c r="G54" s="490">
        <v>604</v>
      </c>
      <c r="H54" s="490">
        <v>0.99342105263157898</v>
      </c>
      <c r="I54" s="490">
        <v>302</v>
      </c>
      <c r="J54" s="490">
        <v>2</v>
      </c>
      <c r="K54" s="490">
        <v>608</v>
      </c>
      <c r="L54" s="490">
        <v>1</v>
      </c>
      <c r="M54" s="490">
        <v>304</v>
      </c>
      <c r="N54" s="490">
        <v>3</v>
      </c>
      <c r="O54" s="490">
        <v>918</v>
      </c>
      <c r="P54" s="512">
        <v>1.5098684210526316</v>
      </c>
      <c r="Q54" s="491">
        <v>306</v>
      </c>
    </row>
    <row r="55" spans="1:17" ht="14.45" customHeight="1" x14ac:dyDescent="0.2">
      <c r="A55" s="485" t="s">
        <v>1731</v>
      </c>
      <c r="B55" s="486" t="s">
        <v>1647</v>
      </c>
      <c r="C55" s="486" t="s">
        <v>1621</v>
      </c>
      <c r="D55" s="486" t="s">
        <v>1648</v>
      </c>
      <c r="E55" s="486" t="s">
        <v>1649</v>
      </c>
      <c r="F55" s="490">
        <v>222</v>
      </c>
      <c r="G55" s="490">
        <v>47064</v>
      </c>
      <c r="H55" s="490">
        <v>1.1216129262886967</v>
      </c>
      <c r="I55" s="490">
        <v>212</v>
      </c>
      <c r="J55" s="490">
        <v>197</v>
      </c>
      <c r="K55" s="490">
        <v>41961</v>
      </c>
      <c r="L55" s="490">
        <v>1</v>
      </c>
      <c r="M55" s="490">
        <v>213</v>
      </c>
      <c r="N55" s="490">
        <v>175</v>
      </c>
      <c r="O55" s="490">
        <v>37625</v>
      </c>
      <c r="P55" s="512">
        <v>0.89666595171707064</v>
      </c>
      <c r="Q55" s="491">
        <v>215</v>
      </c>
    </row>
    <row r="56" spans="1:17" ht="14.45" customHeight="1" x14ac:dyDescent="0.2">
      <c r="A56" s="485" t="s">
        <v>1731</v>
      </c>
      <c r="B56" s="486" t="s">
        <v>1647</v>
      </c>
      <c r="C56" s="486" t="s">
        <v>1621</v>
      </c>
      <c r="D56" s="486" t="s">
        <v>1650</v>
      </c>
      <c r="E56" s="486" t="s">
        <v>1649</v>
      </c>
      <c r="F56" s="490">
        <v>18</v>
      </c>
      <c r="G56" s="490">
        <v>1566</v>
      </c>
      <c r="H56" s="490">
        <v>1.9772727272727273</v>
      </c>
      <c r="I56" s="490">
        <v>87</v>
      </c>
      <c r="J56" s="490">
        <v>9</v>
      </c>
      <c r="K56" s="490">
        <v>792</v>
      </c>
      <c r="L56" s="490">
        <v>1</v>
      </c>
      <c r="M56" s="490">
        <v>88</v>
      </c>
      <c r="N56" s="490">
        <v>8</v>
      </c>
      <c r="O56" s="490">
        <v>712</v>
      </c>
      <c r="P56" s="512">
        <v>0.89898989898989901</v>
      </c>
      <c r="Q56" s="491">
        <v>89</v>
      </c>
    </row>
    <row r="57" spans="1:17" ht="14.45" customHeight="1" x14ac:dyDescent="0.2">
      <c r="A57" s="485" t="s">
        <v>1731</v>
      </c>
      <c r="B57" s="486" t="s">
        <v>1647</v>
      </c>
      <c r="C57" s="486" t="s">
        <v>1621</v>
      </c>
      <c r="D57" s="486" t="s">
        <v>1651</v>
      </c>
      <c r="E57" s="486" t="s">
        <v>1652</v>
      </c>
      <c r="F57" s="490">
        <v>1120</v>
      </c>
      <c r="G57" s="490">
        <v>338240</v>
      </c>
      <c r="H57" s="490">
        <v>1.250060056397577</v>
      </c>
      <c r="I57" s="490">
        <v>302</v>
      </c>
      <c r="J57" s="490">
        <v>893</v>
      </c>
      <c r="K57" s="490">
        <v>270579</v>
      </c>
      <c r="L57" s="490">
        <v>1</v>
      </c>
      <c r="M57" s="490">
        <v>303</v>
      </c>
      <c r="N57" s="490">
        <v>763</v>
      </c>
      <c r="O57" s="490">
        <v>232715</v>
      </c>
      <c r="P57" s="512">
        <v>0.86006304997801009</v>
      </c>
      <c r="Q57" s="491">
        <v>305</v>
      </c>
    </row>
    <row r="58" spans="1:17" ht="14.45" customHeight="1" x14ac:dyDescent="0.2">
      <c r="A58" s="485" t="s">
        <v>1731</v>
      </c>
      <c r="B58" s="486" t="s">
        <v>1647</v>
      </c>
      <c r="C58" s="486" t="s">
        <v>1621</v>
      </c>
      <c r="D58" s="486" t="s">
        <v>1653</v>
      </c>
      <c r="E58" s="486" t="s">
        <v>1654</v>
      </c>
      <c r="F58" s="490">
        <v>54</v>
      </c>
      <c r="G58" s="490">
        <v>5394</v>
      </c>
      <c r="H58" s="490">
        <v>1.1986666666666668</v>
      </c>
      <c r="I58" s="490">
        <v>99.888888888888886</v>
      </c>
      <c r="J58" s="490">
        <v>45</v>
      </c>
      <c r="K58" s="490">
        <v>4500</v>
      </c>
      <c r="L58" s="490">
        <v>1</v>
      </c>
      <c r="M58" s="490">
        <v>100</v>
      </c>
      <c r="N58" s="490">
        <v>48</v>
      </c>
      <c r="O58" s="490">
        <v>4848</v>
      </c>
      <c r="P58" s="512">
        <v>1.0773333333333333</v>
      </c>
      <c r="Q58" s="491">
        <v>101</v>
      </c>
    </row>
    <row r="59" spans="1:17" ht="14.45" customHeight="1" x14ac:dyDescent="0.2">
      <c r="A59" s="485" t="s">
        <v>1731</v>
      </c>
      <c r="B59" s="486" t="s">
        <v>1647</v>
      </c>
      <c r="C59" s="486" t="s">
        <v>1621</v>
      </c>
      <c r="D59" s="486" t="s">
        <v>1655</v>
      </c>
      <c r="E59" s="486" t="s">
        <v>1656</v>
      </c>
      <c r="F59" s="490">
        <v>2</v>
      </c>
      <c r="G59" s="490">
        <v>464</v>
      </c>
      <c r="H59" s="490"/>
      <c r="I59" s="490">
        <v>232</v>
      </c>
      <c r="J59" s="490"/>
      <c r="K59" s="490"/>
      <c r="L59" s="490"/>
      <c r="M59" s="490"/>
      <c r="N59" s="490"/>
      <c r="O59" s="490"/>
      <c r="P59" s="512"/>
      <c r="Q59" s="491"/>
    </row>
    <row r="60" spans="1:17" ht="14.45" customHeight="1" x14ac:dyDescent="0.2">
      <c r="A60" s="485" t="s">
        <v>1731</v>
      </c>
      <c r="B60" s="486" t="s">
        <v>1647</v>
      </c>
      <c r="C60" s="486" t="s">
        <v>1621</v>
      </c>
      <c r="D60" s="486" t="s">
        <v>1657</v>
      </c>
      <c r="E60" s="486" t="s">
        <v>1658</v>
      </c>
      <c r="F60" s="490">
        <v>296</v>
      </c>
      <c r="G60" s="490">
        <v>40552</v>
      </c>
      <c r="H60" s="490">
        <v>1.0763922068269893</v>
      </c>
      <c r="I60" s="490">
        <v>137</v>
      </c>
      <c r="J60" s="490">
        <v>273</v>
      </c>
      <c r="K60" s="490">
        <v>37674</v>
      </c>
      <c r="L60" s="490">
        <v>1</v>
      </c>
      <c r="M60" s="490">
        <v>138</v>
      </c>
      <c r="N60" s="490">
        <v>282</v>
      </c>
      <c r="O60" s="490">
        <v>39198</v>
      </c>
      <c r="P60" s="512">
        <v>1.0404523013218665</v>
      </c>
      <c r="Q60" s="491">
        <v>139</v>
      </c>
    </row>
    <row r="61" spans="1:17" ht="14.45" customHeight="1" x14ac:dyDescent="0.2">
      <c r="A61" s="485" t="s">
        <v>1731</v>
      </c>
      <c r="B61" s="486" t="s">
        <v>1647</v>
      </c>
      <c r="C61" s="486" t="s">
        <v>1621</v>
      </c>
      <c r="D61" s="486" t="s">
        <v>1659</v>
      </c>
      <c r="E61" s="486" t="s">
        <v>1658</v>
      </c>
      <c r="F61" s="490">
        <v>14</v>
      </c>
      <c r="G61" s="490">
        <v>2576</v>
      </c>
      <c r="H61" s="490">
        <v>1.5471471471471472</v>
      </c>
      <c r="I61" s="490">
        <v>184</v>
      </c>
      <c r="J61" s="490">
        <v>9</v>
      </c>
      <c r="K61" s="490">
        <v>1665</v>
      </c>
      <c r="L61" s="490">
        <v>1</v>
      </c>
      <c r="M61" s="490">
        <v>185</v>
      </c>
      <c r="N61" s="490">
        <v>6</v>
      </c>
      <c r="O61" s="490">
        <v>1122</v>
      </c>
      <c r="P61" s="512">
        <v>0.67387387387387387</v>
      </c>
      <c r="Q61" s="491">
        <v>187</v>
      </c>
    </row>
    <row r="62" spans="1:17" ht="14.45" customHeight="1" x14ac:dyDescent="0.2">
      <c r="A62" s="485" t="s">
        <v>1731</v>
      </c>
      <c r="B62" s="486" t="s">
        <v>1647</v>
      </c>
      <c r="C62" s="486" t="s">
        <v>1621</v>
      </c>
      <c r="D62" s="486" t="s">
        <v>1662</v>
      </c>
      <c r="E62" s="486" t="s">
        <v>1663</v>
      </c>
      <c r="F62" s="490">
        <v>2</v>
      </c>
      <c r="G62" s="490">
        <v>1280</v>
      </c>
      <c r="H62" s="490">
        <v>1.9844961240310077</v>
      </c>
      <c r="I62" s="490">
        <v>640</v>
      </c>
      <c r="J62" s="490">
        <v>1</v>
      </c>
      <c r="K62" s="490">
        <v>645</v>
      </c>
      <c r="L62" s="490">
        <v>1</v>
      </c>
      <c r="M62" s="490">
        <v>645</v>
      </c>
      <c r="N62" s="490">
        <v>1</v>
      </c>
      <c r="O62" s="490">
        <v>649</v>
      </c>
      <c r="P62" s="512">
        <v>1.006201550387597</v>
      </c>
      <c r="Q62" s="491">
        <v>649</v>
      </c>
    </row>
    <row r="63" spans="1:17" ht="14.45" customHeight="1" x14ac:dyDescent="0.2">
      <c r="A63" s="485" t="s">
        <v>1731</v>
      </c>
      <c r="B63" s="486" t="s">
        <v>1647</v>
      </c>
      <c r="C63" s="486" t="s">
        <v>1621</v>
      </c>
      <c r="D63" s="486" t="s">
        <v>1664</v>
      </c>
      <c r="E63" s="486" t="s">
        <v>1665</v>
      </c>
      <c r="F63" s="490">
        <v>5</v>
      </c>
      <c r="G63" s="490">
        <v>3045</v>
      </c>
      <c r="H63" s="490">
        <v>2.4796416938110748</v>
      </c>
      <c r="I63" s="490">
        <v>609</v>
      </c>
      <c r="J63" s="490">
        <v>2</v>
      </c>
      <c r="K63" s="490">
        <v>1228</v>
      </c>
      <c r="L63" s="490">
        <v>1</v>
      </c>
      <c r="M63" s="490">
        <v>614</v>
      </c>
      <c r="N63" s="490">
        <v>1</v>
      </c>
      <c r="O63" s="490">
        <v>618</v>
      </c>
      <c r="P63" s="512">
        <v>0.50325732899022801</v>
      </c>
      <c r="Q63" s="491">
        <v>618</v>
      </c>
    </row>
    <row r="64" spans="1:17" ht="14.45" customHeight="1" x14ac:dyDescent="0.2">
      <c r="A64" s="485" t="s">
        <v>1731</v>
      </c>
      <c r="B64" s="486" t="s">
        <v>1647</v>
      </c>
      <c r="C64" s="486" t="s">
        <v>1621</v>
      </c>
      <c r="D64" s="486" t="s">
        <v>1666</v>
      </c>
      <c r="E64" s="486" t="s">
        <v>1667</v>
      </c>
      <c r="F64" s="490">
        <v>72</v>
      </c>
      <c r="G64" s="490">
        <v>12528</v>
      </c>
      <c r="H64" s="490">
        <v>1.0684861407249466</v>
      </c>
      <c r="I64" s="490">
        <v>174</v>
      </c>
      <c r="J64" s="490">
        <v>67</v>
      </c>
      <c r="K64" s="490">
        <v>11725</v>
      </c>
      <c r="L64" s="490">
        <v>1</v>
      </c>
      <c r="M64" s="490">
        <v>175</v>
      </c>
      <c r="N64" s="490">
        <v>64</v>
      </c>
      <c r="O64" s="490">
        <v>11264</v>
      </c>
      <c r="P64" s="512">
        <v>0.96068230277185496</v>
      </c>
      <c r="Q64" s="491">
        <v>176</v>
      </c>
    </row>
    <row r="65" spans="1:17" ht="14.45" customHeight="1" x14ac:dyDescent="0.2">
      <c r="A65" s="485" t="s">
        <v>1731</v>
      </c>
      <c r="B65" s="486" t="s">
        <v>1647</v>
      </c>
      <c r="C65" s="486" t="s">
        <v>1621</v>
      </c>
      <c r="D65" s="486" t="s">
        <v>1624</v>
      </c>
      <c r="E65" s="486" t="s">
        <v>1625</v>
      </c>
      <c r="F65" s="490">
        <v>2</v>
      </c>
      <c r="G65" s="490">
        <v>694</v>
      </c>
      <c r="H65" s="490">
        <v>1.9942528735632183</v>
      </c>
      <c r="I65" s="490">
        <v>347</v>
      </c>
      <c r="J65" s="490">
        <v>1</v>
      </c>
      <c r="K65" s="490">
        <v>348</v>
      </c>
      <c r="L65" s="490">
        <v>1</v>
      </c>
      <c r="M65" s="490">
        <v>348</v>
      </c>
      <c r="N65" s="490"/>
      <c r="O65" s="490"/>
      <c r="P65" s="512"/>
      <c r="Q65" s="491"/>
    </row>
    <row r="66" spans="1:17" ht="14.45" customHeight="1" x14ac:dyDescent="0.2">
      <c r="A66" s="485" t="s">
        <v>1731</v>
      </c>
      <c r="B66" s="486" t="s">
        <v>1647</v>
      </c>
      <c r="C66" s="486" t="s">
        <v>1621</v>
      </c>
      <c r="D66" s="486" t="s">
        <v>1668</v>
      </c>
      <c r="E66" s="486" t="s">
        <v>1669</v>
      </c>
      <c r="F66" s="490">
        <v>391</v>
      </c>
      <c r="G66" s="490">
        <v>6647</v>
      </c>
      <c r="H66" s="490">
        <v>1.0510752688172043</v>
      </c>
      <c r="I66" s="490">
        <v>17</v>
      </c>
      <c r="J66" s="490">
        <v>372</v>
      </c>
      <c r="K66" s="490">
        <v>6324</v>
      </c>
      <c r="L66" s="490">
        <v>1</v>
      </c>
      <c r="M66" s="490">
        <v>17</v>
      </c>
      <c r="N66" s="490">
        <v>378</v>
      </c>
      <c r="O66" s="490">
        <v>6426</v>
      </c>
      <c r="P66" s="512">
        <v>1.0161290322580645</v>
      </c>
      <c r="Q66" s="491">
        <v>17</v>
      </c>
    </row>
    <row r="67" spans="1:17" ht="14.45" customHeight="1" x14ac:dyDescent="0.2">
      <c r="A67" s="485" t="s">
        <v>1731</v>
      </c>
      <c r="B67" s="486" t="s">
        <v>1647</v>
      </c>
      <c r="C67" s="486" t="s">
        <v>1621</v>
      </c>
      <c r="D67" s="486" t="s">
        <v>1670</v>
      </c>
      <c r="E67" s="486" t="s">
        <v>1671</v>
      </c>
      <c r="F67" s="490">
        <v>74</v>
      </c>
      <c r="G67" s="490">
        <v>20276</v>
      </c>
      <c r="H67" s="490">
        <v>1.3071170706549768</v>
      </c>
      <c r="I67" s="490">
        <v>274</v>
      </c>
      <c r="J67" s="490">
        <v>56</v>
      </c>
      <c r="K67" s="490">
        <v>15512</v>
      </c>
      <c r="L67" s="490">
        <v>1</v>
      </c>
      <c r="M67" s="490">
        <v>277</v>
      </c>
      <c r="N67" s="490">
        <v>52</v>
      </c>
      <c r="O67" s="490">
        <v>14508</v>
      </c>
      <c r="P67" s="512">
        <v>0.93527591542031974</v>
      </c>
      <c r="Q67" s="491">
        <v>279</v>
      </c>
    </row>
    <row r="68" spans="1:17" ht="14.45" customHeight="1" x14ac:dyDescent="0.2">
      <c r="A68" s="485" t="s">
        <v>1731</v>
      </c>
      <c r="B68" s="486" t="s">
        <v>1647</v>
      </c>
      <c r="C68" s="486" t="s">
        <v>1621</v>
      </c>
      <c r="D68" s="486" t="s">
        <v>1672</v>
      </c>
      <c r="E68" s="486" t="s">
        <v>1673</v>
      </c>
      <c r="F68" s="490">
        <v>80</v>
      </c>
      <c r="G68" s="490">
        <v>11349</v>
      </c>
      <c r="H68" s="490">
        <v>1.0731914893617021</v>
      </c>
      <c r="I68" s="490">
        <v>141.86250000000001</v>
      </c>
      <c r="J68" s="490">
        <v>75</v>
      </c>
      <c r="K68" s="490">
        <v>10575</v>
      </c>
      <c r="L68" s="490">
        <v>1</v>
      </c>
      <c r="M68" s="490">
        <v>141</v>
      </c>
      <c r="N68" s="490">
        <v>64</v>
      </c>
      <c r="O68" s="490">
        <v>9088</v>
      </c>
      <c r="P68" s="512">
        <v>0.85938534278959811</v>
      </c>
      <c r="Q68" s="491">
        <v>142</v>
      </c>
    </row>
    <row r="69" spans="1:17" ht="14.45" customHeight="1" x14ac:dyDescent="0.2">
      <c r="A69" s="485" t="s">
        <v>1731</v>
      </c>
      <c r="B69" s="486" t="s">
        <v>1647</v>
      </c>
      <c r="C69" s="486" t="s">
        <v>1621</v>
      </c>
      <c r="D69" s="486" t="s">
        <v>1674</v>
      </c>
      <c r="E69" s="486" t="s">
        <v>1673</v>
      </c>
      <c r="F69" s="490">
        <v>270</v>
      </c>
      <c r="G69" s="490">
        <v>21126</v>
      </c>
      <c r="H69" s="490">
        <v>1.0528256752716036</v>
      </c>
      <c r="I69" s="490">
        <v>78.24444444444444</v>
      </c>
      <c r="J69" s="490">
        <v>254</v>
      </c>
      <c r="K69" s="490">
        <v>20066</v>
      </c>
      <c r="L69" s="490">
        <v>1</v>
      </c>
      <c r="M69" s="490">
        <v>79</v>
      </c>
      <c r="N69" s="490">
        <v>282</v>
      </c>
      <c r="O69" s="490">
        <v>22278</v>
      </c>
      <c r="P69" s="512">
        <v>1.110236220472441</v>
      </c>
      <c r="Q69" s="491">
        <v>79</v>
      </c>
    </row>
    <row r="70" spans="1:17" ht="14.45" customHeight="1" x14ac:dyDescent="0.2">
      <c r="A70" s="485" t="s">
        <v>1731</v>
      </c>
      <c r="B70" s="486" t="s">
        <v>1647</v>
      </c>
      <c r="C70" s="486" t="s">
        <v>1621</v>
      </c>
      <c r="D70" s="486" t="s">
        <v>1675</v>
      </c>
      <c r="E70" s="486" t="s">
        <v>1676</v>
      </c>
      <c r="F70" s="490">
        <v>80</v>
      </c>
      <c r="G70" s="490">
        <v>25120</v>
      </c>
      <c r="H70" s="490">
        <v>1.059915611814346</v>
      </c>
      <c r="I70" s="490">
        <v>314</v>
      </c>
      <c r="J70" s="490">
        <v>75</v>
      </c>
      <c r="K70" s="490">
        <v>23700</v>
      </c>
      <c r="L70" s="490">
        <v>1</v>
      </c>
      <c r="M70" s="490">
        <v>316</v>
      </c>
      <c r="N70" s="490">
        <v>64</v>
      </c>
      <c r="O70" s="490">
        <v>20352</v>
      </c>
      <c r="P70" s="512">
        <v>0.85873417721518985</v>
      </c>
      <c r="Q70" s="491">
        <v>318</v>
      </c>
    </row>
    <row r="71" spans="1:17" ht="14.45" customHeight="1" x14ac:dyDescent="0.2">
      <c r="A71" s="485" t="s">
        <v>1731</v>
      </c>
      <c r="B71" s="486" t="s">
        <v>1647</v>
      </c>
      <c r="C71" s="486" t="s">
        <v>1621</v>
      </c>
      <c r="D71" s="486" t="s">
        <v>1632</v>
      </c>
      <c r="E71" s="486" t="s">
        <v>1633</v>
      </c>
      <c r="F71" s="490">
        <v>2</v>
      </c>
      <c r="G71" s="490">
        <v>656</v>
      </c>
      <c r="H71" s="490">
        <v>0.99696048632218848</v>
      </c>
      <c r="I71" s="490">
        <v>328</v>
      </c>
      <c r="J71" s="490">
        <v>2</v>
      </c>
      <c r="K71" s="490">
        <v>658</v>
      </c>
      <c r="L71" s="490">
        <v>1</v>
      </c>
      <c r="M71" s="490">
        <v>329</v>
      </c>
      <c r="N71" s="490"/>
      <c r="O71" s="490"/>
      <c r="P71" s="512"/>
      <c r="Q71" s="491"/>
    </row>
    <row r="72" spans="1:17" ht="14.45" customHeight="1" x14ac:dyDescent="0.2">
      <c r="A72" s="485" t="s">
        <v>1731</v>
      </c>
      <c r="B72" s="486" t="s">
        <v>1647</v>
      </c>
      <c r="C72" s="486" t="s">
        <v>1621</v>
      </c>
      <c r="D72" s="486" t="s">
        <v>1677</v>
      </c>
      <c r="E72" s="486" t="s">
        <v>1678</v>
      </c>
      <c r="F72" s="490">
        <v>242</v>
      </c>
      <c r="G72" s="490">
        <v>39502</v>
      </c>
      <c r="H72" s="490">
        <v>1.2404459098759617</v>
      </c>
      <c r="I72" s="490">
        <v>163.23140495867767</v>
      </c>
      <c r="J72" s="490">
        <v>193</v>
      </c>
      <c r="K72" s="490">
        <v>31845</v>
      </c>
      <c r="L72" s="490">
        <v>1</v>
      </c>
      <c r="M72" s="490">
        <v>165</v>
      </c>
      <c r="N72" s="490">
        <v>197</v>
      </c>
      <c r="O72" s="490">
        <v>32702</v>
      </c>
      <c r="P72" s="512">
        <v>1.0269116030774061</v>
      </c>
      <c r="Q72" s="491">
        <v>166</v>
      </c>
    </row>
    <row r="73" spans="1:17" ht="14.45" customHeight="1" x14ac:dyDescent="0.2">
      <c r="A73" s="485" t="s">
        <v>1731</v>
      </c>
      <c r="B73" s="486" t="s">
        <v>1647</v>
      </c>
      <c r="C73" s="486" t="s">
        <v>1621</v>
      </c>
      <c r="D73" s="486" t="s">
        <v>1679</v>
      </c>
      <c r="E73" s="486" t="s">
        <v>1649</v>
      </c>
      <c r="F73" s="490">
        <v>591</v>
      </c>
      <c r="G73" s="490">
        <v>42687</v>
      </c>
      <c r="H73" s="490">
        <v>1.0014780405405406</v>
      </c>
      <c r="I73" s="490">
        <v>72.228426395939081</v>
      </c>
      <c r="J73" s="490">
        <v>576</v>
      </c>
      <c r="K73" s="490">
        <v>42624</v>
      </c>
      <c r="L73" s="490">
        <v>1</v>
      </c>
      <c r="M73" s="490">
        <v>74</v>
      </c>
      <c r="N73" s="490">
        <v>681</v>
      </c>
      <c r="O73" s="490">
        <v>50394</v>
      </c>
      <c r="P73" s="512">
        <v>1.1822916666666667</v>
      </c>
      <c r="Q73" s="491">
        <v>74</v>
      </c>
    </row>
    <row r="74" spans="1:17" ht="14.45" customHeight="1" x14ac:dyDescent="0.2">
      <c r="A74" s="485" t="s">
        <v>1731</v>
      </c>
      <c r="B74" s="486" t="s">
        <v>1647</v>
      </c>
      <c r="C74" s="486" t="s">
        <v>1621</v>
      </c>
      <c r="D74" s="486" t="s">
        <v>1682</v>
      </c>
      <c r="E74" s="486" t="s">
        <v>1683</v>
      </c>
      <c r="F74" s="490">
        <v>4</v>
      </c>
      <c r="G74" s="490">
        <v>920</v>
      </c>
      <c r="H74" s="490">
        <v>1.9742489270386265</v>
      </c>
      <c r="I74" s="490">
        <v>230</v>
      </c>
      <c r="J74" s="490">
        <v>2</v>
      </c>
      <c r="K74" s="490">
        <v>466</v>
      </c>
      <c r="L74" s="490">
        <v>1</v>
      </c>
      <c r="M74" s="490">
        <v>233</v>
      </c>
      <c r="N74" s="490">
        <v>2</v>
      </c>
      <c r="O74" s="490">
        <v>470</v>
      </c>
      <c r="P74" s="512">
        <v>1.0085836909871244</v>
      </c>
      <c r="Q74" s="491">
        <v>235</v>
      </c>
    </row>
    <row r="75" spans="1:17" ht="14.45" customHeight="1" x14ac:dyDescent="0.2">
      <c r="A75" s="485" t="s">
        <v>1731</v>
      </c>
      <c r="B75" s="486" t="s">
        <v>1647</v>
      </c>
      <c r="C75" s="486" t="s">
        <v>1621</v>
      </c>
      <c r="D75" s="486" t="s">
        <v>1684</v>
      </c>
      <c r="E75" s="486" t="s">
        <v>1685</v>
      </c>
      <c r="F75" s="490">
        <v>47</v>
      </c>
      <c r="G75" s="490">
        <v>56964</v>
      </c>
      <c r="H75" s="490">
        <v>1.0894277845777234</v>
      </c>
      <c r="I75" s="490">
        <v>1212</v>
      </c>
      <c r="J75" s="490">
        <v>43</v>
      </c>
      <c r="K75" s="490">
        <v>52288</v>
      </c>
      <c r="L75" s="490">
        <v>1</v>
      </c>
      <c r="M75" s="490">
        <v>1216</v>
      </c>
      <c r="N75" s="490">
        <v>33</v>
      </c>
      <c r="O75" s="490">
        <v>40260</v>
      </c>
      <c r="P75" s="512">
        <v>0.76996634026927779</v>
      </c>
      <c r="Q75" s="491">
        <v>1220</v>
      </c>
    </row>
    <row r="76" spans="1:17" ht="14.45" customHeight="1" x14ac:dyDescent="0.2">
      <c r="A76" s="485" t="s">
        <v>1731</v>
      </c>
      <c r="B76" s="486" t="s">
        <v>1647</v>
      </c>
      <c r="C76" s="486" t="s">
        <v>1621</v>
      </c>
      <c r="D76" s="486" t="s">
        <v>1686</v>
      </c>
      <c r="E76" s="486" t="s">
        <v>1687</v>
      </c>
      <c r="F76" s="490">
        <v>69</v>
      </c>
      <c r="G76" s="490">
        <v>7935</v>
      </c>
      <c r="H76" s="490">
        <v>1.1793995243757431</v>
      </c>
      <c r="I76" s="490">
        <v>115</v>
      </c>
      <c r="J76" s="490">
        <v>58</v>
      </c>
      <c r="K76" s="490">
        <v>6728</v>
      </c>
      <c r="L76" s="490">
        <v>1</v>
      </c>
      <c r="M76" s="490">
        <v>116</v>
      </c>
      <c r="N76" s="490">
        <v>55</v>
      </c>
      <c r="O76" s="490">
        <v>6435</v>
      </c>
      <c r="P76" s="512">
        <v>0.95645065398335316</v>
      </c>
      <c r="Q76" s="491">
        <v>117</v>
      </c>
    </row>
    <row r="77" spans="1:17" ht="14.45" customHeight="1" x14ac:dyDescent="0.2">
      <c r="A77" s="485" t="s">
        <v>1731</v>
      </c>
      <c r="B77" s="486" t="s">
        <v>1647</v>
      </c>
      <c r="C77" s="486" t="s">
        <v>1621</v>
      </c>
      <c r="D77" s="486" t="s">
        <v>1688</v>
      </c>
      <c r="E77" s="486" t="s">
        <v>1689</v>
      </c>
      <c r="F77" s="490">
        <v>2</v>
      </c>
      <c r="G77" s="490">
        <v>694</v>
      </c>
      <c r="H77" s="490">
        <v>0.99142857142857144</v>
      </c>
      <c r="I77" s="490">
        <v>347</v>
      </c>
      <c r="J77" s="490">
        <v>2</v>
      </c>
      <c r="K77" s="490">
        <v>700</v>
      </c>
      <c r="L77" s="490">
        <v>1</v>
      </c>
      <c r="M77" s="490">
        <v>350</v>
      </c>
      <c r="N77" s="490">
        <v>1</v>
      </c>
      <c r="O77" s="490">
        <v>352</v>
      </c>
      <c r="P77" s="512">
        <v>0.50285714285714289</v>
      </c>
      <c r="Q77" s="491">
        <v>352</v>
      </c>
    </row>
    <row r="78" spans="1:17" ht="14.45" customHeight="1" x14ac:dyDescent="0.2">
      <c r="A78" s="485" t="s">
        <v>1731</v>
      </c>
      <c r="B78" s="486" t="s">
        <v>1647</v>
      </c>
      <c r="C78" s="486" t="s">
        <v>1621</v>
      </c>
      <c r="D78" s="486" t="s">
        <v>1692</v>
      </c>
      <c r="E78" s="486" t="s">
        <v>1693</v>
      </c>
      <c r="F78" s="490">
        <v>4</v>
      </c>
      <c r="G78" s="490">
        <v>4268</v>
      </c>
      <c r="H78" s="490">
        <v>1.9851162790697674</v>
      </c>
      <c r="I78" s="490">
        <v>1067</v>
      </c>
      <c r="J78" s="490">
        <v>2</v>
      </c>
      <c r="K78" s="490">
        <v>2150</v>
      </c>
      <c r="L78" s="490">
        <v>1</v>
      </c>
      <c r="M78" s="490">
        <v>1075</v>
      </c>
      <c r="N78" s="490">
        <v>2</v>
      </c>
      <c r="O78" s="490">
        <v>2164</v>
      </c>
      <c r="P78" s="512">
        <v>1.0065116279069768</v>
      </c>
      <c r="Q78" s="491">
        <v>1082</v>
      </c>
    </row>
    <row r="79" spans="1:17" ht="14.45" customHeight="1" x14ac:dyDescent="0.2">
      <c r="A79" s="485" t="s">
        <v>1731</v>
      </c>
      <c r="B79" s="486" t="s">
        <v>1647</v>
      </c>
      <c r="C79" s="486" t="s">
        <v>1621</v>
      </c>
      <c r="D79" s="486" t="s">
        <v>1694</v>
      </c>
      <c r="E79" s="486" t="s">
        <v>1695</v>
      </c>
      <c r="F79" s="490">
        <v>4</v>
      </c>
      <c r="G79" s="490">
        <v>1208</v>
      </c>
      <c r="H79" s="490">
        <v>1.986842105263158</v>
      </c>
      <c r="I79" s="490">
        <v>302</v>
      </c>
      <c r="J79" s="490">
        <v>2</v>
      </c>
      <c r="K79" s="490">
        <v>608</v>
      </c>
      <c r="L79" s="490">
        <v>1</v>
      </c>
      <c r="M79" s="490">
        <v>304</v>
      </c>
      <c r="N79" s="490">
        <v>5</v>
      </c>
      <c r="O79" s="490">
        <v>1530</v>
      </c>
      <c r="P79" s="512">
        <v>2.5164473684210527</v>
      </c>
      <c r="Q79" s="491">
        <v>306</v>
      </c>
    </row>
    <row r="80" spans="1:17" ht="14.45" customHeight="1" x14ac:dyDescent="0.2">
      <c r="A80" s="485" t="s">
        <v>1732</v>
      </c>
      <c r="B80" s="486" t="s">
        <v>1647</v>
      </c>
      <c r="C80" s="486" t="s">
        <v>1621</v>
      </c>
      <c r="D80" s="486" t="s">
        <v>1648</v>
      </c>
      <c r="E80" s="486" t="s">
        <v>1649</v>
      </c>
      <c r="F80" s="490">
        <v>685</v>
      </c>
      <c r="G80" s="490">
        <v>145220</v>
      </c>
      <c r="H80" s="490">
        <v>0.90783493682914174</v>
      </c>
      <c r="I80" s="490">
        <v>212</v>
      </c>
      <c r="J80" s="490">
        <v>751</v>
      </c>
      <c r="K80" s="490">
        <v>159963</v>
      </c>
      <c r="L80" s="490">
        <v>1</v>
      </c>
      <c r="M80" s="490">
        <v>213</v>
      </c>
      <c r="N80" s="490">
        <v>594</v>
      </c>
      <c r="O80" s="490">
        <v>127710</v>
      </c>
      <c r="P80" s="512">
        <v>0.79837212355357179</v>
      </c>
      <c r="Q80" s="491">
        <v>215</v>
      </c>
    </row>
    <row r="81" spans="1:17" ht="14.45" customHeight="1" x14ac:dyDescent="0.2">
      <c r="A81" s="485" t="s">
        <v>1732</v>
      </c>
      <c r="B81" s="486" t="s">
        <v>1647</v>
      </c>
      <c r="C81" s="486" t="s">
        <v>1621</v>
      </c>
      <c r="D81" s="486" t="s">
        <v>1650</v>
      </c>
      <c r="E81" s="486" t="s">
        <v>1649</v>
      </c>
      <c r="F81" s="490"/>
      <c r="G81" s="490"/>
      <c r="H81" s="490"/>
      <c r="I81" s="490"/>
      <c r="J81" s="490"/>
      <c r="K81" s="490"/>
      <c r="L81" s="490"/>
      <c r="M81" s="490"/>
      <c r="N81" s="490">
        <v>4</v>
      </c>
      <c r="O81" s="490">
        <v>356</v>
      </c>
      <c r="P81" s="512"/>
      <c r="Q81" s="491">
        <v>89</v>
      </c>
    </row>
    <row r="82" spans="1:17" ht="14.45" customHeight="1" x14ac:dyDescent="0.2">
      <c r="A82" s="485" t="s">
        <v>1732</v>
      </c>
      <c r="B82" s="486" t="s">
        <v>1647</v>
      </c>
      <c r="C82" s="486" t="s">
        <v>1621</v>
      </c>
      <c r="D82" s="486" t="s">
        <v>1651</v>
      </c>
      <c r="E82" s="486" t="s">
        <v>1652</v>
      </c>
      <c r="F82" s="490">
        <v>1308</v>
      </c>
      <c r="G82" s="490">
        <v>395016</v>
      </c>
      <c r="H82" s="490">
        <v>0.92591134113411344</v>
      </c>
      <c r="I82" s="490">
        <v>302</v>
      </c>
      <c r="J82" s="490">
        <v>1408</v>
      </c>
      <c r="K82" s="490">
        <v>426624</v>
      </c>
      <c r="L82" s="490">
        <v>1</v>
      </c>
      <c r="M82" s="490">
        <v>303</v>
      </c>
      <c r="N82" s="490">
        <v>1237</v>
      </c>
      <c r="O82" s="490">
        <v>377285</v>
      </c>
      <c r="P82" s="512">
        <v>0.88435015376537651</v>
      </c>
      <c r="Q82" s="491">
        <v>305</v>
      </c>
    </row>
    <row r="83" spans="1:17" ht="14.45" customHeight="1" x14ac:dyDescent="0.2">
      <c r="A83" s="485" t="s">
        <v>1732</v>
      </c>
      <c r="B83" s="486" t="s">
        <v>1647</v>
      </c>
      <c r="C83" s="486" t="s">
        <v>1621</v>
      </c>
      <c r="D83" s="486" t="s">
        <v>1653</v>
      </c>
      <c r="E83" s="486" t="s">
        <v>1654</v>
      </c>
      <c r="F83" s="490">
        <v>21</v>
      </c>
      <c r="G83" s="490">
        <v>2091</v>
      </c>
      <c r="H83" s="490">
        <v>1.1616666666666666</v>
      </c>
      <c r="I83" s="490">
        <v>99.571428571428569</v>
      </c>
      <c r="J83" s="490">
        <v>18</v>
      </c>
      <c r="K83" s="490">
        <v>1800</v>
      </c>
      <c r="L83" s="490">
        <v>1</v>
      </c>
      <c r="M83" s="490">
        <v>100</v>
      </c>
      <c r="N83" s="490">
        <v>9</v>
      </c>
      <c r="O83" s="490">
        <v>909</v>
      </c>
      <c r="P83" s="512">
        <v>0.505</v>
      </c>
      <c r="Q83" s="491">
        <v>101</v>
      </c>
    </row>
    <row r="84" spans="1:17" ht="14.45" customHeight="1" x14ac:dyDescent="0.2">
      <c r="A84" s="485" t="s">
        <v>1732</v>
      </c>
      <c r="B84" s="486" t="s">
        <v>1647</v>
      </c>
      <c r="C84" s="486" t="s">
        <v>1621</v>
      </c>
      <c r="D84" s="486" t="s">
        <v>1655</v>
      </c>
      <c r="E84" s="486" t="s">
        <v>1656</v>
      </c>
      <c r="F84" s="490"/>
      <c r="G84" s="490"/>
      <c r="H84" s="490"/>
      <c r="I84" s="490"/>
      <c r="J84" s="490">
        <v>1</v>
      </c>
      <c r="K84" s="490">
        <v>235</v>
      </c>
      <c r="L84" s="490">
        <v>1</v>
      </c>
      <c r="M84" s="490">
        <v>235</v>
      </c>
      <c r="N84" s="490"/>
      <c r="O84" s="490"/>
      <c r="P84" s="512"/>
      <c r="Q84" s="491"/>
    </row>
    <row r="85" spans="1:17" ht="14.45" customHeight="1" x14ac:dyDescent="0.2">
      <c r="A85" s="485" t="s">
        <v>1732</v>
      </c>
      <c r="B85" s="486" t="s">
        <v>1647</v>
      </c>
      <c r="C85" s="486" t="s">
        <v>1621</v>
      </c>
      <c r="D85" s="486" t="s">
        <v>1657</v>
      </c>
      <c r="E85" s="486" t="s">
        <v>1658</v>
      </c>
      <c r="F85" s="490">
        <v>766</v>
      </c>
      <c r="G85" s="490">
        <v>104942</v>
      </c>
      <c r="H85" s="490">
        <v>0.93536196231527535</v>
      </c>
      <c r="I85" s="490">
        <v>137</v>
      </c>
      <c r="J85" s="490">
        <v>813</v>
      </c>
      <c r="K85" s="490">
        <v>112194</v>
      </c>
      <c r="L85" s="490">
        <v>1</v>
      </c>
      <c r="M85" s="490">
        <v>138</v>
      </c>
      <c r="N85" s="490">
        <v>688</v>
      </c>
      <c r="O85" s="490">
        <v>95632</v>
      </c>
      <c r="P85" s="512">
        <v>0.85238069772002067</v>
      </c>
      <c r="Q85" s="491">
        <v>139</v>
      </c>
    </row>
    <row r="86" spans="1:17" ht="14.45" customHeight="1" x14ac:dyDescent="0.2">
      <c r="A86" s="485" t="s">
        <v>1732</v>
      </c>
      <c r="B86" s="486" t="s">
        <v>1647</v>
      </c>
      <c r="C86" s="486" t="s">
        <v>1621</v>
      </c>
      <c r="D86" s="486" t="s">
        <v>1659</v>
      </c>
      <c r="E86" s="486" t="s">
        <v>1658</v>
      </c>
      <c r="F86" s="490"/>
      <c r="G86" s="490"/>
      <c r="H86" s="490"/>
      <c r="I86" s="490"/>
      <c r="J86" s="490"/>
      <c r="K86" s="490"/>
      <c r="L86" s="490"/>
      <c r="M86" s="490"/>
      <c r="N86" s="490">
        <v>1</v>
      </c>
      <c r="O86" s="490">
        <v>187</v>
      </c>
      <c r="P86" s="512"/>
      <c r="Q86" s="491">
        <v>187</v>
      </c>
    </row>
    <row r="87" spans="1:17" ht="14.45" customHeight="1" x14ac:dyDescent="0.2">
      <c r="A87" s="485" t="s">
        <v>1732</v>
      </c>
      <c r="B87" s="486" t="s">
        <v>1647</v>
      </c>
      <c r="C87" s="486" t="s">
        <v>1621</v>
      </c>
      <c r="D87" s="486" t="s">
        <v>1662</v>
      </c>
      <c r="E87" s="486" t="s">
        <v>1663</v>
      </c>
      <c r="F87" s="490">
        <v>3</v>
      </c>
      <c r="G87" s="490">
        <v>1920</v>
      </c>
      <c r="H87" s="490">
        <v>0.99224806201550386</v>
      </c>
      <c r="I87" s="490">
        <v>640</v>
      </c>
      <c r="J87" s="490">
        <v>3</v>
      </c>
      <c r="K87" s="490">
        <v>1935</v>
      </c>
      <c r="L87" s="490">
        <v>1</v>
      </c>
      <c r="M87" s="490">
        <v>645</v>
      </c>
      <c r="N87" s="490">
        <v>3</v>
      </c>
      <c r="O87" s="490">
        <v>1947</v>
      </c>
      <c r="P87" s="512">
        <v>1.006201550387597</v>
      </c>
      <c r="Q87" s="491">
        <v>649</v>
      </c>
    </row>
    <row r="88" spans="1:17" ht="14.45" customHeight="1" x14ac:dyDescent="0.2">
      <c r="A88" s="485" t="s">
        <v>1732</v>
      </c>
      <c r="B88" s="486" t="s">
        <v>1647</v>
      </c>
      <c r="C88" s="486" t="s">
        <v>1621</v>
      </c>
      <c r="D88" s="486" t="s">
        <v>1664</v>
      </c>
      <c r="E88" s="486" t="s">
        <v>1665</v>
      </c>
      <c r="F88" s="490">
        <v>1</v>
      </c>
      <c r="G88" s="490">
        <v>609</v>
      </c>
      <c r="H88" s="490"/>
      <c r="I88" s="490">
        <v>609</v>
      </c>
      <c r="J88" s="490"/>
      <c r="K88" s="490"/>
      <c r="L88" s="490"/>
      <c r="M88" s="490"/>
      <c r="N88" s="490"/>
      <c r="O88" s="490"/>
      <c r="P88" s="512"/>
      <c r="Q88" s="491"/>
    </row>
    <row r="89" spans="1:17" ht="14.45" customHeight="1" x14ac:dyDescent="0.2">
      <c r="A89" s="485" t="s">
        <v>1732</v>
      </c>
      <c r="B89" s="486" t="s">
        <v>1647</v>
      </c>
      <c r="C89" s="486" t="s">
        <v>1621</v>
      </c>
      <c r="D89" s="486" t="s">
        <v>1666</v>
      </c>
      <c r="E89" s="486" t="s">
        <v>1667</v>
      </c>
      <c r="F89" s="490">
        <v>50</v>
      </c>
      <c r="G89" s="490">
        <v>8700</v>
      </c>
      <c r="H89" s="490">
        <v>0.76483516483516478</v>
      </c>
      <c r="I89" s="490">
        <v>174</v>
      </c>
      <c r="J89" s="490">
        <v>65</v>
      </c>
      <c r="K89" s="490">
        <v>11375</v>
      </c>
      <c r="L89" s="490">
        <v>1</v>
      </c>
      <c r="M89" s="490">
        <v>175</v>
      </c>
      <c r="N89" s="490">
        <v>48</v>
      </c>
      <c r="O89" s="490">
        <v>8448</v>
      </c>
      <c r="P89" s="512">
        <v>0.7426813186813187</v>
      </c>
      <c r="Q89" s="491">
        <v>176</v>
      </c>
    </row>
    <row r="90" spans="1:17" ht="14.45" customHeight="1" x14ac:dyDescent="0.2">
      <c r="A90" s="485" t="s">
        <v>1732</v>
      </c>
      <c r="B90" s="486" t="s">
        <v>1647</v>
      </c>
      <c r="C90" s="486" t="s">
        <v>1621</v>
      </c>
      <c r="D90" s="486" t="s">
        <v>1668</v>
      </c>
      <c r="E90" s="486" t="s">
        <v>1669</v>
      </c>
      <c r="F90" s="490">
        <v>938</v>
      </c>
      <c r="G90" s="490">
        <v>15946</v>
      </c>
      <c r="H90" s="490">
        <v>0.93612774451097802</v>
      </c>
      <c r="I90" s="490">
        <v>17</v>
      </c>
      <c r="J90" s="490">
        <v>1002</v>
      </c>
      <c r="K90" s="490">
        <v>17034</v>
      </c>
      <c r="L90" s="490">
        <v>1</v>
      </c>
      <c r="M90" s="490">
        <v>17</v>
      </c>
      <c r="N90" s="490">
        <v>853</v>
      </c>
      <c r="O90" s="490">
        <v>14501</v>
      </c>
      <c r="P90" s="512">
        <v>0.85129740518962072</v>
      </c>
      <c r="Q90" s="491">
        <v>17</v>
      </c>
    </row>
    <row r="91" spans="1:17" ht="14.45" customHeight="1" x14ac:dyDescent="0.2">
      <c r="A91" s="485" t="s">
        <v>1732</v>
      </c>
      <c r="B91" s="486" t="s">
        <v>1647</v>
      </c>
      <c r="C91" s="486" t="s">
        <v>1621</v>
      </c>
      <c r="D91" s="486" t="s">
        <v>1670</v>
      </c>
      <c r="E91" s="486" t="s">
        <v>1671</v>
      </c>
      <c r="F91" s="490">
        <v>151</v>
      </c>
      <c r="G91" s="490">
        <v>41374</v>
      </c>
      <c r="H91" s="490">
        <v>1.0745656182635119</v>
      </c>
      <c r="I91" s="490">
        <v>274</v>
      </c>
      <c r="J91" s="490">
        <v>139</v>
      </c>
      <c r="K91" s="490">
        <v>38503</v>
      </c>
      <c r="L91" s="490">
        <v>1</v>
      </c>
      <c r="M91" s="490">
        <v>277</v>
      </c>
      <c r="N91" s="490">
        <v>136</v>
      </c>
      <c r="O91" s="490">
        <v>37944</v>
      </c>
      <c r="P91" s="512">
        <v>0.98548165078045868</v>
      </c>
      <c r="Q91" s="491">
        <v>279</v>
      </c>
    </row>
    <row r="92" spans="1:17" ht="14.45" customHeight="1" x14ac:dyDescent="0.2">
      <c r="A92" s="485" t="s">
        <v>1732</v>
      </c>
      <c r="B92" s="486" t="s">
        <v>1647</v>
      </c>
      <c r="C92" s="486" t="s">
        <v>1621</v>
      </c>
      <c r="D92" s="486" t="s">
        <v>1672</v>
      </c>
      <c r="E92" s="486" t="s">
        <v>1673</v>
      </c>
      <c r="F92" s="490">
        <v>170</v>
      </c>
      <c r="G92" s="490">
        <v>24117</v>
      </c>
      <c r="H92" s="490">
        <v>0.89551074969366162</v>
      </c>
      <c r="I92" s="490">
        <v>141.86470588235295</v>
      </c>
      <c r="J92" s="490">
        <v>191</v>
      </c>
      <c r="K92" s="490">
        <v>26931</v>
      </c>
      <c r="L92" s="490">
        <v>1</v>
      </c>
      <c r="M92" s="490">
        <v>141</v>
      </c>
      <c r="N92" s="490">
        <v>180</v>
      </c>
      <c r="O92" s="490">
        <v>25560</v>
      </c>
      <c r="P92" s="512">
        <v>0.94909212431770074</v>
      </c>
      <c r="Q92" s="491">
        <v>142</v>
      </c>
    </row>
    <row r="93" spans="1:17" ht="14.45" customHeight="1" x14ac:dyDescent="0.2">
      <c r="A93" s="485" t="s">
        <v>1732</v>
      </c>
      <c r="B93" s="486" t="s">
        <v>1647</v>
      </c>
      <c r="C93" s="486" t="s">
        <v>1621</v>
      </c>
      <c r="D93" s="486" t="s">
        <v>1674</v>
      </c>
      <c r="E93" s="486" t="s">
        <v>1673</v>
      </c>
      <c r="F93" s="490">
        <v>766</v>
      </c>
      <c r="G93" s="490">
        <v>59878</v>
      </c>
      <c r="H93" s="490">
        <v>0.93228704438943122</v>
      </c>
      <c r="I93" s="490">
        <v>78.16971279373368</v>
      </c>
      <c r="J93" s="490">
        <v>813</v>
      </c>
      <c r="K93" s="490">
        <v>64227</v>
      </c>
      <c r="L93" s="490">
        <v>1</v>
      </c>
      <c r="M93" s="490">
        <v>79</v>
      </c>
      <c r="N93" s="490">
        <v>688</v>
      </c>
      <c r="O93" s="490">
        <v>54352</v>
      </c>
      <c r="P93" s="512">
        <v>0.84624846248462482</v>
      </c>
      <c r="Q93" s="491">
        <v>79</v>
      </c>
    </row>
    <row r="94" spans="1:17" ht="14.45" customHeight="1" x14ac:dyDescent="0.2">
      <c r="A94" s="485" t="s">
        <v>1732</v>
      </c>
      <c r="B94" s="486" t="s">
        <v>1647</v>
      </c>
      <c r="C94" s="486" t="s">
        <v>1621</v>
      </c>
      <c r="D94" s="486" t="s">
        <v>1675</v>
      </c>
      <c r="E94" s="486" t="s">
        <v>1676</v>
      </c>
      <c r="F94" s="490">
        <v>170</v>
      </c>
      <c r="G94" s="490">
        <v>53380</v>
      </c>
      <c r="H94" s="490">
        <v>0.88441911326131617</v>
      </c>
      <c r="I94" s="490">
        <v>314</v>
      </c>
      <c r="J94" s="490">
        <v>191</v>
      </c>
      <c r="K94" s="490">
        <v>60356</v>
      </c>
      <c r="L94" s="490">
        <v>1</v>
      </c>
      <c r="M94" s="490">
        <v>316</v>
      </c>
      <c r="N94" s="490">
        <v>180</v>
      </c>
      <c r="O94" s="490">
        <v>57240</v>
      </c>
      <c r="P94" s="512">
        <v>0.94837298694413152</v>
      </c>
      <c r="Q94" s="491">
        <v>318</v>
      </c>
    </row>
    <row r="95" spans="1:17" ht="14.45" customHeight="1" x14ac:dyDescent="0.2">
      <c r="A95" s="485" t="s">
        <v>1732</v>
      </c>
      <c r="B95" s="486" t="s">
        <v>1647</v>
      </c>
      <c r="C95" s="486" t="s">
        <v>1621</v>
      </c>
      <c r="D95" s="486" t="s">
        <v>1677</v>
      </c>
      <c r="E95" s="486" t="s">
        <v>1678</v>
      </c>
      <c r="F95" s="490">
        <v>730</v>
      </c>
      <c r="G95" s="490">
        <v>119117</v>
      </c>
      <c r="H95" s="490">
        <v>0.96256161616161617</v>
      </c>
      <c r="I95" s="490">
        <v>163.17397260273972</v>
      </c>
      <c r="J95" s="490">
        <v>750</v>
      </c>
      <c r="K95" s="490">
        <v>123750</v>
      </c>
      <c r="L95" s="490">
        <v>1</v>
      </c>
      <c r="M95" s="490">
        <v>165</v>
      </c>
      <c r="N95" s="490">
        <v>642</v>
      </c>
      <c r="O95" s="490">
        <v>106572</v>
      </c>
      <c r="P95" s="512">
        <v>0.86118787878787884</v>
      </c>
      <c r="Q95" s="491">
        <v>166</v>
      </c>
    </row>
    <row r="96" spans="1:17" ht="14.45" customHeight="1" x14ac:dyDescent="0.2">
      <c r="A96" s="485" t="s">
        <v>1732</v>
      </c>
      <c r="B96" s="486" t="s">
        <v>1647</v>
      </c>
      <c r="C96" s="486" t="s">
        <v>1621</v>
      </c>
      <c r="D96" s="486" t="s">
        <v>1679</v>
      </c>
      <c r="E96" s="486" t="s">
        <v>1649</v>
      </c>
      <c r="F96" s="490">
        <v>2094</v>
      </c>
      <c r="G96" s="490">
        <v>151151</v>
      </c>
      <c r="H96" s="490">
        <v>0.85858809629301436</v>
      </c>
      <c r="I96" s="490">
        <v>72.182903533906398</v>
      </c>
      <c r="J96" s="490">
        <v>2379</v>
      </c>
      <c r="K96" s="490">
        <v>176046</v>
      </c>
      <c r="L96" s="490">
        <v>1</v>
      </c>
      <c r="M96" s="490">
        <v>74</v>
      </c>
      <c r="N96" s="490">
        <v>1972</v>
      </c>
      <c r="O96" s="490">
        <v>145928</v>
      </c>
      <c r="P96" s="512">
        <v>0.82891971416561583</v>
      </c>
      <c r="Q96" s="491">
        <v>74</v>
      </c>
    </row>
    <row r="97" spans="1:17" ht="14.45" customHeight="1" x14ac:dyDescent="0.2">
      <c r="A97" s="485" t="s">
        <v>1732</v>
      </c>
      <c r="B97" s="486" t="s">
        <v>1647</v>
      </c>
      <c r="C97" s="486" t="s">
        <v>1621</v>
      </c>
      <c r="D97" s="486" t="s">
        <v>1684</v>
      </c>
      <c r="E97" s="486" t="s">
        <v>1685</v>
      </c>
      <c r="F97" s="490">
        <v>73</v>
      </c>
      <c r="G97" s="490">
        <v>88476</v>
      </c>
      <c r="H97" s="490">
        <v>1.1549185463659148</v>
      </c>
      <c r="I97" s="490">
        <v>1212</v>
      </c>
      <c r="J97" s="490">
        <v>63</v>
      </c>
      <c r="K97" s="490">
        <v>76608</v>
      </c>
      <c r="L97" s="490">
        <v>1</v>
      </c>
      <c r="M97" s="490">
        <v>1216</v>
      </c>
      <c r="N97" s="490">
        <v>51</v>
      </c>
      <c r="O97" s="490">
        <v>62220</v>
      </c>
      <c r="P97" s="512">
        <v>0.81218671679197996</v>
      </c>
      <c r="Q97" s="491">
        <v>1220</v>
      </c>
    </row>
    <row r="98" spans="1:17" ht="14.45" customHeight="1" x14ac:dyDescent="0.2">
      <c r="A98" s="485" t="s">
        <v>1732</v>
      </c>
      <c r="B98" s="486" t="s">
        <v>1647</v>
      </c>
      <c r="C98" s="486" t="s">
        <v>1621</v>
      </c>
      <c r="D98" s="486" t="s">
        <v>1686</v>
      </c>
      <c r="E98" s="486" t="s">
        <v>1687</v>
      </c>
      <c r="F98" s="490">
        <v>45</v>
      </c>
      <c r="G98" s="490">
        <v>5175</v>
      </c>
      <c r="H98" s="490">
        <v>1.0139106583072099</v>
      </c>
      <c r="I98" s="490">
        <v>115</v>
      </c>
      <c r="J98" s="490">
        <v>44</v>
      </c>
      <c r="K98" s="490">
        <v>5104</v>
      </c>
      <c r="L98" s="490">
        <v>1</v>
      </c>
      <c r="M98" s="490">
        <v>116</v>
      </c>
      <c r="N98" s="490">
        <v>36</v>
      </c>
      <c r="O98" s="490">
        <v>4212</v>
      </c>
      <c r="P98" s="512">
        <v>0.82523510971786829</v>
      </c>
      <c r="Q98" s="491">
        <v>117</v>
      </c>
    </row>
    <row r="99" spans="1:17" ht="14.45" customHeight="1" x14ac:dyDescent="0.2">
      <c r="A99" s="485" t="s">
        <v>1732</v>
      </c>
      <c r="B99" s="486" t="s">
        <v>1647</v>
      </c>
      <c r="C99" s="486" t="s">
        <v>1621</v>
      </c>
      <c r="D99" s="486" t="s">
        <v>1688</v>
      </c>
      <c r="E99" s="486" t="s">
        <v>1689</v>
      </c>
      <c r="F99" s="490"/>
      <c r="G99" s="490"/>
      <c r="H99" s="490"/>
      <c r="I99" s="490"/>
      <c r="J99" s="490">
        <v>1</v>
      </c>
      <c r="K99" s="490">
        <v>350</v>
      </c>
      <c r="L99" s="490">
        <v>1</v>
      </c>
      <c r="M99" s="490">
        <v>350</v>
      </c>
      <c r="N99" s="490">
        <v>1</v>
      </c>
      <c r="O99" s="490">
        <v>352</v>
      </c>
      <c r="P99" s="512">
        <v>1.0057142857142858</v>
      </c>
      <c r="Q99" s="491">
        <v>352</v>
      </c>
    </row>
    <row r="100" spans="1:17" ht="14.45" customHeight="1" x14ac:dyDescent="0.2">
      <c r="A100" s="485" t="s">
        <v>1732</v>
      </c>
      <c r="B100" s="486" t="s">
        <v>1647</v>
      </c>
      <c r="C100" s="486" t="s">
        <v>1621</v>
      </c>
      <c r="D100" s="486" t="s">
        <v>1692</v>
      </c>
      <c r="E100" s="486" t="s">
        <v>1693</v>
      </c>
      <c r="F100" s="490"/>
      <c r="G100" s="490"/>
      <c r="H100" s="490"/>
      <c r="I100" s="490"/>
      <c r="J100" s="490"/>
      <c r="K100" s="490"/>
      <c r="L100" s="490"/>
      <c r="M100" s="490"/>
      <c r="N100" s="490">
        <v>1</v>
      </c>
      <c r="O100" s="490">
        <v>1082</v>
      </c>
      <c r="P100" s="512"/>
      <c r="Q100" s="491">
        <v>1082</v>
      </c>
    </row>
    <row r="101" spans="1:17" ht="14.45" customHeight="1" x14ac:dyDescent="0.2">
      <c r="A101" s="485" t="s">
        <v>1732</v>
      </c>
      <c r="B101" s="486" t="s">
        <v>1647</v>
      </c>
      <c r="C101" s="486" t="s">
        <v>1621</v>
      </c>
      <c r="D101" s="486" t="s">
        <v>1694</v>
      </c>
      <c r="E101" s="486" t="s">
        <v>1695</v>
      </c>
      <c r="F101" s="490">
        <v>1</v>
      </c>
      <c r="G101" s="490">
        <v>302</v>
      </c>
      <c r="H101" s="490">
        <v>0.99342105263157898</v>
      </c>
      <c r="I101" s="490">
        <v>302</v>
      </c>
      <c r="J101" s="490">
        <v>1</v>
      </c>
      <c r="K101" s="490">
        <v>304</v>
      </c>
      <c r="L101" s="490">
        <v>1</v>
      </c>
      <c r="M101" s="490">
        <v>304</v>
      </c>
      <c r="N101" s="490"/>
      <c r="O101" s="490"/>
      <c r="P101" s="512"/>
      <c r="Q101" s="491"/>
    </row>
    <row r="102" spans="1:17" ht="14.45" customHeight="1" x14ac:dyDescent="0.2">
      <c r="A102" s="485" t="s">
        <v>1733</v>
      </c>
      <c r="B102" s="486" t="s">
        <v>1647</v>
      </c>
      <c r="C102" s="486" t="s">
        <v>1621</v>
      </c>
      <c r="D102" s="486" t="s">
        <v>1648</v>
      </c>
      <c r="E102" s="486" t="s">
        <v>1649</v>
      </c>
      <c r="F102" s="490">
        <v>468</v>
      </c>
      <c r="G102" s="490">
        <v>99216</v>
      </c>
      <c r="H102" s="490">
        <v>1.2454620772764933</v>
      </c>
      <c r="I102" s="490">
        <v>212</v>
      </c>
      <c r="J102" s="490">
        <v>374</v>
      </c>
      <c r="K102" s="490">
        <v>79662</v>
      </c>
      <c r="L102" s="490">
        <v>1</v>
      </c>
      <c r="M102" s="490">
        <v>213</v>
      </c>
      <c r="N102" s="490">
        <v>381</v>
      </c>
      <c r="O102" s="490">
        <v>81915</v>
      </c>
      <c r="P102" s="512">
        <v>1.0282819914137229</v>
      </c>
      <c r="Q102" s="491">
        <v>215</v>
      </c>
    </row>
    <row r="103" spans="1:17" ht="14.45" customHeight="1" x14ac:dyDescent="0.2">
      <c r="A103" s="485" t="s">
        <v>1733</v>
      </c>
      <c r="B103" s="486" t="s">
        <v>1647</v>
      </c>
      <c r="C103" s="486" t="s">
        <v>1621</v>
      </c>
      <c r="D103" s="486" t="s">
        <v>1650</v>
      </c>
      <c r="E103" s="486" t="s">
        <v>1649</v>
      </c>
      <c r="F103" s="490"/>
      <c r="G103" s="490"/>
      <c r="H103" s="490"/>
      <c r="I103" s="490"/>
      <c r="J103" s="490"/>
      <c r="K103" s="490"/>
      <c r="L103" s="490"/>
      <c r="M103" s="490"/>
      <c r="N103" s="490">
        <v>3</v>
      </c>
      <c r="O103" s="490">
        <v>267</v>
      </c>
      <c r="P103" s="512"/>
      <c r="Q103" s="491">
        <v>89</v>
      </c>
    </row>
    <row r="104" spans="1:17" ht="14.45" customHeight="1" x14ac:dyDescent="0.2">
      <c r="A104" s="485" t="s">
        <v>1733</v>
      </c>
      <c r="B104" s="486" t="s">
        <v>1647</v>
      </c>
      <c r="C104" s="486" t="s">
        <v>1621</v>
      </c>
      <c r="D104" s="486" t="s">
        <v>1651</v>
      </c>
      <c r="E104" s="486" t="s">
        <v>1652</v>
      </c>
      <c r="F104" s="490">
        <v>589</v>
      </c>
      <c r="G104" s="490">
        <v>177878</v>
      </c>
      <c r="H104" s="490">
        <v>1.2054540156274354</v>
      </c>
      <c r="I104" s="490">
        <v>302</v>
      </c>
      <c r="J104" s="490">
        <v>487</v>
      </c>
      <c r="K104" s="490">
        <v>147561</v>
      </c>
      <c r="L104" s="490">
        <v>1</v>
      </c>
      <c r="M104" s="490">
        <v>303</v>
      </c>
      <c r="N104" s="490">
        <v>660</v>
      </c>
      <c r="O104" s="490">
        <v>201300</v>
      </c>
      <c r="P104" s="512">
        <v>1.3641815926972574</v>
      </c>
      <c r="Q104" s="491">
        <v>305</v>
      </c>
    </row>
    <row r="105" spans="1:17" ht="14.45" customHeight="1" x14ac:dyDescent="0.2">
      <c r="A105" s="485" t="s">
        <v>1733</v>
      </c>
      <c r="B105" s="486" t="s">
        <v>1647</v>
      </c>
      <c r="C105" s="486" t="s">
        <v>1621</v>
      </c>
      <c r="D105" s="486" t="s">
        <v>1653</v>
      </c>
      <c r="E105" s="486" t="s">
        <v>1654</v>
      </c>
      <c r="F105" s="490">
        <v>6</v>
      </c>
      <c r="G105" s="490">
        <v>600</v>
      </c>
      <c r="H105" s="490">
        <v>0.66666666666666663</v>
      </c>
      <c r="I105" s="490">
        <v>100</v>
      </c>
      <c r="J105" s="490">
        <v>9</v>
      </c>
      <c r="K105" s="490">
        <v>900</v>
      </c>
      <c r="L105" s="490">
        <v>1</v>
      </c>
      <c r="M105" s="490">
        <v>100</v>
      </c>
      <c r="N105" s="490">
        <v>9</v>
      </c>
      <c r="O105" s="490">
        <v>909</v>
      </c>
      <c r="P105" s="512">
        <v>1.01</v>
      </c>
      <c r="Q105" s="491">
        <v>101</v>
      </c>
    </row>
    <row r="106" spans="1:17" ht="14.45" customHeight="1" x14ac:dyDescent="0.2">
      <c r="A106" s="485" t="s">
        <v>1733</v>
      </c>
      <c r="B106" s="486" t="s">
        <v>1647</v>
      </c>
      <c r="C106" s="486" t="s">
        <v>1621</v>
      </c>
      <c r="D106" s="486" t="s">
        <v>1657</v>
      </c>
      <c r="E106" s="486" t="s">
        <v>1658</v>
      </c>
      <c r="F106" s="490">
        <v>274</v>
      </c>
      <c r="G106" s="490">
        <v>37538</v>
      </c>
      <c r="H106" s="490">
        <v>0.93155648203295616</v>
      </c>
      <c r="I106" s="490">
        <v>137</v>
      </c>
      <c r="J106" s="490">
        <v>292</v>
      </c>
      <c r="K106" s="490">
        <v>40296</v>
      </c>
      <c r="L106" s="490">
        <v>1</v>
      </c>
      <c r="M106" s="490">
        <v>138</v>
      </c>
      <c r="N106" s="490">
        <v>224</v>
      </c>
      <c r="O106" s="490">
        <v>31136</v>
      </c>
      <c r="P106" s="512">
        <v>0.77268215207464763</v>
      </c>
      <c r="Q106" s="491">
        <v>139</v>
      </c>
    </row>
    <row r="107" spans="1:17" ht="14.45" customHeight="1" x14ac:dyDescent="0.2">
      <c r="A107" s="485" t="s">
        <v>1733</v>
      </c>
      <c r="B107" s="486" t="s">
        <v>1647</v>
      </c>
      <c r="C107" s="486" t="s">
        <v>1621</v>
      </c>
      <c r="D107" s="486" t="s">
        <v>1659</v>
      </c>
      <c r="E107" s="486" t="s">
        <v>1658</v>
      </c>
      <c r="F107" s="490"/>
      <c r="G107" s="490"/>
      <c r="H107" s="490"/>
      <c r="I107" s="490"/>
      <c r="J107" s="490"/>
      <c r="K107" s="490"/>
      <c r="L107" s="490"/>
      <c r="M107" s="490"/>
      <c r="N107" s="490">
        <v>1</v>
      </c>
      <c r="O107" s="490">
        <v>187</v>
      </c>
      <c r="P107" s="512"/>
      <c r="Q107" s="491">
        <v>187</v>
      </c>
    </row>
    <row r="108" spans="1:17" ht="14.45" customHeight="1" x14ac:dyDescent="0.2">
      <c r="A108" s="485" t="s">
        <v>1733</v>
      </c>
      <c r="B108" s="486" t="s">
        <v>1647</v>
      </c>
      <c r="C108" s="486" t="s">
        <v>1621</v>
      </c>
      <c r="D108" s="486" t="s">
        <v>1662</v>
      </c>
      <c r="E108" s="486" t="s">
        <v>1663</v>
      </c>
      <c r="F108" s="490">
        <v>5</v>
      </c>
      <c r="G108" s="490">
        <v>3200</v>
      </c>
      <c r="H108" s="490">
        <v>4.9612403100775193</v>
      </c>
      <c r="I108" s="490">
        <v>640</v>
      </c>
      <c r="J108" s="490">
        <v>1</v>
      </c>
      <c r="K108" s="490">
        <v>645</v>
      </c>
      <c r="L108" s="490">
        <v>1</v>
      </c>
      <c r="M108" s="490">
        <v>645</v>
      </c>
      <c r="N108" s="490">
        <v>3</v>
      </c>
      <c r="O108" s="490">
        <v>1947</v>
      </c>
      <c r="P108" s="512">
        <v>3.0186046511627906</v>
      </c>
      <c r="Q108" s="491">
        <v>649</v>
      </c>
    </row>
    <row r="109" spans="1:17" ht="14.45" customHeight="1" x14ac:dyDescent="0.2">
      <c r="A109" s="485" t="s">
        <v>1733</v>
      </c>
      <c r="B109" s="486" t="s">
        <v>1647</v>
      </c>
      <c r="C109" s="486" t="s">
        <v>1621</v>
      </c>
      <c r="D109" s="486" t="s">
        <v>1666</v>
      </c>
      <c r="E109" s="486" t="s">
        <v>1667</v>
      </c>
      <c r="F109" s="490">
        <v>24</v>
      </c>
      <c r="G109" s="490">
        <v>4176</v>
      </c>
      <c r="H109" s="490">
        <v>1.0846753246753247</v>
      </c>
      <c r="I109" s="490">
        <v>174</v>
      </c>
      <c r="J109" s="490">
        <v>22</v>
      </c>
      <c r="K109" s="490">
        <v>3850</v>
      </c>
      <c r="L109" s="490">
        <v>1</v>
      </c>
      <c r="M109" s="490">
        <v>175</v>
      </c>
      <c r="N109" s="490">
        <v>23</v>
      </c>
      <c r="O109" s="490">
        <v>4048</v>
      </c>
      <c r="P109" s="512">
        <v>1.0514285714285714</v>
      </c>
      <c r="Q109" s="491">
        <v>176</v>
      </c>
    </row>
    <row r="110" spans="1:17" ht="14.45" customHeight="1" x14ac:dyDescent="0.2">
      <c r="A110" s="485" t="s">
        <v>1733</v>
      </c>
      <c r="B110" s="486" t="s">
        <v>1647</v>
      </c>
      <c r="C110" s="486" t="s">
        <v>1621</v>
      </c>
      <c r="D110" s="486" t="s">
        <v>1624</v>
      </c>
      <c r="E110" s="486" t="s">
        <v>1625</v>
      </c>
      <c r="F110" s="490"/>
      <c r="G110" s="490"/>
      <c r="H110" s="490"/>
      <c r="I110" s="490"/>
      <c r="J110" s="490">
        <v>2</v>
      </c>
      <c r="K110" s="490">
        <v>696</v>
      </c>
      <c r="L110" s="490">
        <v>1</v>
      </c>
      <c r="M110" s="490">
        <v>348</v>
      </c>
      <c r="N110" s="490"/>
      <c r="O110" s="490"/>
      <c r="P110" s="512"/>
      <c r="Q110" s="491"/>
    </row>
    <row r="111" spans="1:17" ht="14.45" customHeight="1" x14ac:dyDescent="0.2">
      <c r="A111" s="485" t="s">
        <v>1733</v>
      </c>
      <c r="B111" s="486" t="s">
        <v>1647</v>
      </c>
      <c r="C111" s="486" t="s">
        <v>1621</v>
      </c>
      <c r="D111" s="486" t="s">
        <v>1668</v>
      </c>
      <c r="E111" s="486" t="s">
        <v>1669</v>
      </c>
      <c r="F111" s="490">
        <v>404</v>
      </c>
      <c r="G111" s="490">
        <v>6868</v>
      </c>
      <c r="H111" s="490">
        <v>1.0279898218829517</v>
      </c>
      <c r="I111" s="490">
        <v>17</v>
      </c>
      <c r="J111" s="490">
        <v>393</v>
      </c>
      <c r="K111" s="490">
        <v>6681</v>
      </c>
      <c r="L111" s="490">
        <v>1</v>
      </c>
      <c r="M111" s="490">
        <v>17</v>
      </c>
      <c r="N111" s="490">
        <v>326</v>
      </c>
      <c r="O111" s="490">
        <v>5542</v>
      </c>
      <c r="P111" s="512">
        <v>0.82951653944020354</v>
      </c>
      <c r="Q111" s="491">
        <v>17</v>
      </c>
    </row>
    <row r="112" spans="1:17" ht="14.45" customHeight="1" x14ac:dyDescent="0.2">
      <c r="A112" s="485" t="s">
        <v>1733</v>
      </c>
      <c r="B112" s="486" t="s">
        <v>1647</v>
      </c>
      <c r="C112" s="486" t="s">
        <v>1621</v>
      </c>
      <c r="D112" s="486" t="s">
        <v>1670</v>
      </c>
      <c r="E112" s="486" t="s">
        <v>1671</v>
      </c>
      <c r="F112" s="490">
        <v>101</v>
      </c>
      <c r="G112" s="490">
        <v>27674</v>
      </c>
      <c r="H112" s="490">
        <v>1.3320818291215404</v>
      </c>
      <c r="I112" s="490">
        <v>274</v>
      </c>
      <c r="J112" s="490">
        <v>75</v>
      </c>
      <c r="K112" s="490">
        <v>20775</v>
      </c>
      <c r="L112" s="490">
        <v>1</v>
      </c>
      <c r="M112" s="490">
        <v>277</v>
      </c>
      <c r="N112" s="490">
        <v>79</v>
      </c>
      <c r="O112" s="490">
        <v>22041</v>
      </c>
      <c r="P112" s="512">
        <v>1.0609386281588447</v>
      </c>
      <c r="Q112" s="491">
        <v>279</v>
      </c>
    </row>
    <row r="113" spans="1:17" ht="14.45" customHeight="1" x14ac:dyDescent="0.2">
      <c r="A113" s="485" t="s">
        <v>1733</v>
      </c>
      <c r="B113" s="486" t="s">
        <v>1647</v>
      </c>
      <c r="C113" s="486" t="s">
        <v>1621</v>
      </c>
      <c r="D113" s="486" t="s">
        <v>1672</v>
      </c>
      <c r="E113" s="486" t="s">
        <v>1673</v>
      </c>
      <c r="F113" s="490">
        <v>115</v>
      </c>
      <c r="G113" s="490">
        <v>16305</v>
      </c>
      <c r="H113" s="490">
        <v>1.2993067176667463</v>
      </c>
      <c r="I113" s="490">
        <v>141.78260869565219</v>
      </c>
      <c r="J113" s="490">
        <v>89</v>
      </c>
      <c r="K113" s="490">
        <v>12549</v>
      </c>
      <c r="L113" s="490">
        <v>1</v>
      </c>
      <c r="M113" s="490">
        <v>141</v>
      </c>
      <c r="N113" s="490">
        <v>94</v>
      </c>
      <c r="O113" s="490">
        <v>13348</v>
      </c>
      <c r="P113" s="512">
        <v>1.0636704119850187</v>
      </c>
      <c r="Q113" s="491">
        <v>142</v>
      </c>
    </row>
    <row r="114" spans="1:17" ht="14.45" customHeight="1" x14ac:dyDescent="0.2">
      <c r="A114" s="485" t="s">
        <v>1733</v>
      </c>
      <c r="B114" s="486" t="s">
        <v>1647</v>
      </c>
      <c r="C114" s="486" t="s">
        <v>1621</v>
      </c>
      <c r="D114" s="486" t="s">
        <v>1674</v>
      </c>
      <c r="E114" s="486" t="s">
        <v>1673</v>
      </c>
      <c r="F114" s="490">
        <v>274</v>
      </c>
      <c r="G114" s="490">
        <v>21409</v>
      </c>
      <c r="H114" s="490">
        <v>0.92808219178082196</v>
      </c>
      <c r="I114" s="490">
        <v>78.135036496350367</v>
      </c>
      <c r="J114" s="490">
        <v>292</v>
      </c>
      <c r="K114" s="490">
        <v>23068</v>
      </c>
      <c r="L114" s="490">
        <v>1</v>
      </c>
      <c r="M114" s="490">
        <v>79</v>
      </c>
      <c r="N114" s="490">
        <v>224</v>
      </c>
      <c r="O114" s="490">
        <v>17696</v>
      </c>
      <c r="P114" s="512">
        <v>0.76712328767123283</v>
      </c>
      <c r="Q114" s="491">
        <v>79</v>
      </c>
    </row>
    <row r="115" spans="1:17" ht="14.45" customHeight="1" x14ac:dyDescent="0.2">
      <c r="A115" s="485" t="s">
        <v>1733</v>
      </c>
      <c r="B115" s="486" t="s">
        <v>1647</v>
      </c>
      <c r="C115" s="486" t="s">
        <v>1621</v>
      </c>
      <c r="D115" s="486" t="s">
        <v>1675</v>
      </c>
      <c r="E115" s="486" t="s">
        <v>1676</v>
      </c>
      <c r="F115" s="490">
        <v>115</v>
      </c>
      <c r="G115" s="490">
        <v>36110</v>
      </c>
      <c r="H115" s="490">
        <v>1.2839567629071256</v>
      </c>
      <c r="I115" s="490">
        <v>314</v>
      </c>
      <c r="J115" s="490">
        <v>89</v>
      </c>
      <c r="K115" s="490">
        <v>28124</v>
      </c>
      <c r="L115" s="490">
        <v>1</v>
      </c>
      <c r="M115" s="490">
        <v>316</v>
      </c>
      <c r="N115" s="490">
        <v>94</v>
      </c>
      <c r="O115" s="490">
        <v>29892</v>
      </c>
      <c r="P115" s="512">
        <v>1.0628644574029298</v>
      </c>
      <c r="Q115" s="491">
        <v>318</v>
      </c>
    </row>
    <row r="116" spans="1:17" ht="14.45" customHeight="1" x14ac:dyDescent="0.2">
      <c r="A116" s="485" t="s">
        <v>1733</v>
      </c>
      <c r="B116" s="486" t="s">
        <v>1647</v>
      </c>
      <c r="C116" s="486" t="s">
        <v>1621</v>
      </c>
      <c r="D116" s="486" t="s">
        <v>1632</v>
      </c>
      <c r="E116" s="486" t="s">
        <v>1633</v>
      </c>
      <c r="F116" s="490"/>
      <c r="G116" s="490"/>
      <c r="H116" s="490"/>
      <c r="I116" s="490"/>
      <c r="J116" s="490">
        <v>2</v>
      </c>
      <c r="K116" s="490">
        <v>658</v>
      </c>
      <c r="L116" s="490">
        <v>1</v>
      </c>
      <c r="M116" s="490">
        <v>329</v>
      </c>
      <c r="N116" s="490"/>
      <c r="O116" s="490"/>
      <c r="P116" s="512"/>
      <c r="Q116" s="491"/>
    </row>
    <row r="117" spans="1:17" ht="14.45" customHeight="1" x14ac:dyDescent="0.2">
      <c r="A117" s="485" t="s">
        <v>1733</v>
      </c>
      <c r="B117" s="486" t="s">
        <v>1647</v>
      </c>
      <c r="C117" s="486" t="s">
        <v>1621</v>
      </c>
      <c r="D117" s="486" t="s">
        <v>1677</v>
      </c>
      <c r="E117" s="486" t="s">
        <v>1678</v>
      </c>
      <c r="F117" s="490">
        <v>265</v>
      </c>
      <c r="G117" s="490">
        <v>43232</v>
      </c>
      <c r="H117" s="490">
        <v>0.9704152637485971</v>
      </c>
      <c r="I117" s="490">
        <v>163.13962264150945</v>
      </c>
      <c r="J117" s="490">
        <v>270</v>
      </c>
      <c r="K117" s="490">
        <v>44550</v>
      </c>
      <c r="L117" s="490">
        <v>1</v>
      </c>
      <c r="M117" s="490">
        <v>165</v>
      </c>
      <c r="N117" s="490">
        <v>205</v>
      </c>
      <c r="O117" s="490">
        <v>34030</v>
      </c>
      <c r="P117" s="512">
        <v>0.7638608305274972</v>
      </c>
      <c r="Q117" s="491">
        <v>166</v>
      </c>
    </row>
    <row r="118" spans="1:17" ht="14.45" customHeight="1" x14ac:dyDescent="0.2">
      <c r="A118" s="485" t="s">
        <v>1733</v>
      </c>
      <c r="B118" s="486" t="s">
        <v>1647</v>
      </c>
      <c r="C118" s="486" t="s">
        <v>1621</v>
      </c>
      <c r="D118" s="486" t="s">
        <v>1679</v>
      </c>
      <c r="E118" s="486" t="s">
        <v>1649</v>
      </c>
      <c r="F118" s="490">
        <v>720</v>
      </c>
      <c r="G118" s="490">
        <v>51935</v>
      </c>
      <c r="H118" s="490">
        <v>0.9761117167236778</v>
      </c>
      <c r="I118" s="490">
        <v>72.131944444444443</v>
      </c>
      <c r="J118" s="490">
        <v>719</v>
      </c>
      <c r="K118" s="490">
        <v>53206</v>
      </c>
      <c r="L118" s="490">
        <v>1</v>
      </c>
      <c r="M118" s="490">
        <v>74</v>
      </c>
      <c r="N118" s="490">
        <v>613</v>
      </c>
      <c r="O118" s="490">
        <v>45362</v>
      </c>
      <c r="P118" s="512">
        <v>0.85257301808066754</v>
      </c>
      <c r="Q118" s="491">
        <v>74</v>
      </c>
    </row>
    <row r="119" spans="1:17" ht="14.45" customHeight="1" x14ac:dyDescent="0.2">
      <c r="A119" s="485" t="s">
        <v>1733</v>
      </c>
      <c r="B119" s="486" t="s">
        <v>1647</v>
      </c>
      <c r="C119" s="486" t="s">
        <v>1621</v>
      </c>
      <c r="D119" s="486" t="s">
        <v>1682</v>
      </c>
      <c r="E119" s="486" t="s">
        <v>1683</v>
      </c>
      <c r="F119" s="490"/>
      <c r="G119" s="490"/>
      <c r="H119" s="490"/>
      <c r="I119" s="490"/>
      <c r="J119" s="490">
        <v>1</v>
      </c>
      <c r="K119" s="490">
        <v>233</v>
      </c>
      <c r="L119" s="490">
        <v>1</v>
      </c>
      <c r="M119" s="490">
        <v>233</v>
      </c>
      <c r="N119" s="490"/>
      <c r="O119" s="490"/>
      <c r="P119" s="512"/>
      <c r="Q119" s="491"/>
    </row>
    <row r="120" spans="1:17" ht="14.45" customHeight="1" x14ac:dyDescent="0.2">
      <c r="A120" s="485" t="s">
        <v>1733</v>
      </c>
      <c r="B120" s="486" t="s">
        <v>1647</v>
      </c>
      <c r="C120" s="486" t="s">
        <v>1621</v>
      </c>
      <c r="D120" s="486" t="s">
        <v>1684</v>
      </c>
      <c r="E120" s="486" t="s">
        <v>1685</v>
      </c>
      <c r="F120" s="490">
        <v>34</v>
      </c>
      <c r="G120" s="490">
        <v>41208</v>
      </c>
      <c r="H120" s="490">
        <v>1.2102913533834587</v>
      </c>
      <c r="I120" s="490">
        <v>1212</v>
      </c>
      <c r="J120" s="490">
        <v>28</v>
      </c>
      <c r="K120" s="490">
        <v>34048</v>
      </c>
      <c r="L120" s="490">
        <v>1</v>
      </c>
      <c r="M120" s="490">
        <v>1216</v>
      </c>
      <c r="N120" s="490">
        <v>36</v>
      </c>
      <c r="O120" s="490">
        <v>43920</v>
      </c>
      <c r="P120" s="512">
        <v>1.2899436090225564</v>
      </c>
      <c r="Q120" s="491">
        <v>1220</v>
      </c>
    </row>
    <row r="121" spans="1:17" ht="14.45" customHeight="1" x14ac:dyDescent="0.2">
      <c r="A121" s="485" t="s">
        <v>1733</v>
      </c>
      <c r="B121" s="486" t="s">
        <v>1647</v>
      </c>
      <c r="C121" s="486" t="s">
        <v>1621</v>
      </c>
      <c r="D121" s="486" t="s">
        <v>1686</v>
      </c>
      <c r="E121" s="486" t="s">
        <v>1687</v>
      </c>
      <c r="F121" s="490">
        <v>25</v>
      </c>
      <c r="G121" s="490">
        <v>2875</v>
      </c>
      <c r="H121" s="490">
        <v>1.5490301724137931</v>
      </c>
      <c r="I121" s="490">
        <v>115</v>
      </c>
      <c r="J121" s="490">
        <v>16</v>
      </c>
      <c r="K121" s="490">
        <v>1856</v>
      </c>
      <c r="L121" s="490">
        <v>1</v>
      </c>
      <c r="M121" s="490">
        <v>116</v>
      </c>
      <c r="N121" s="490">
        <v>22</v>
      </c>
      <c r="O121" s="490">
        <v>2574</v>
      </c>
      <c r="P121" s="512">
        <v>1.3868534482758621</v>
      </c>
      <c r="Q121" s="491">
        <v>117</v>
      </c>
    </row>
    <row r="122" spans="1:17" ht="14.45" customHeight="1" x14ac:dyDescent="0.2">
      <c r="A122" s="485" t="s">
        <v>1733</v>
      </c>
      <c r="B122" s="486" t="s">
        <v>1647</v>
      </c>
      <c r="C122" s="486" t="s">
        <v>1621</v>
      </c>
      <c r="D122" s="486" t="s">
        <v>1688</v>
      </c>
      <c r="E122" s="486" t="s">
        <v>1689</v>
      </c>
      <c r="F122" s="490"/>
      <c r="G122" s="490"/>
      <c r="H122" s="490"/>
      <c r="I122" s="490"/>
      <c r="J122" s="490"/>
      <c r="K122" s="490"/>
      <c r="L122" s="490"/>
      <c r="M122" s="490"/>
      <c r="N122" s="490">
        <v>1</v>
      </c>
      <c r="O122" s="490">
        <v>352</v>
      </c>
      <c r="P122" s="512"/>
      <c r="Q122" s="491">
        <v>352</v>
      </c>
    </row>
    <row r="123" spans="1:17" ht="14.45" customHeight="1" x14ac:dyDescent="0.2">
      <c r="A123" s="485" t="s">
        <v>1733</v>
      </c>
      <c r="B123" s="486" t="s">
        <v>1647</v>
      </c>
      <c r="C123" s="486" t="s">
        <v>1621</v>
      </c>
      <c r="D123" s="486" t="s">
        <v>1692</v>
      </c>
      <c r="E123" s="486" t="s">
        <v>1693</v>
      </c>
      <c r="F123" s="490"/>
      <c r="G123" s="490"/>
      <c r="H123" s="490"/>
      <c r="I123" s="490"/>
      <c r="J123" s="490">
        <v>1</v>
      </c>
      <c r="K123" s="490">
        <v>1075</v>
      </c>
      <c r="L123" s="490">
        <v>1</v>
      </c>
      <c r="M123" s="490">
        <v>1075</v>
      </c>
      <c r="N123" s="490"/>
      <c r="O123" s="490"/>
      <c r="P123" s="512"/>
      <c r="Q123" s="491"/>
    </row>
    <row r="124" spans="1:17" ht="14.45" customHeight="1" x14ac:dyDescent="0.2">
      <c r="A124" s="485" t="s">
        <v>1733</v>
      </c>
      <c r="B124" s="486" t="s">
        <v>1647</v>
      </c>
      <c r="C124" s="486" t="s">
        <v>1621</v>
      </c>
      <c r="D124" s="486" t="s">
        <v>1694</v>
      </c>
      <c r="E124" s="486" t="s">
        <v>1695</v>
      </c>
      <c r="F124" s="490"/>
      <c r="G124" s="490"/>
      <c r="H124" s="490"/>
      <c r="I124" s="490"/>
      <c r="J124" s="490"/>
      <c r="K124" s="490"/>
      <c r="L124" s="490"/>
      <c r="M124" s="490"/>
      <c r="N124" s="490">
        <v>1</v>
      </c>
      <c r="O124" s="490">
        <v>306</v>
      </c>
      <c r="P124" s="512"/>
      <c r="Q124" s="491">
        <v>306</v>
      </c>
    </row>
    <row r="125" spans="1:17" ht="14.45" customHeight="1" x14ac:dyDescent="0.2">
      <c r="A125" s="485" t="s">
        <v>1619</v>
      </c>
      <c r="B125" s="486" t="s">
        <v>1647</v>
      </c>
      <c r="C125" s="486" t="s">
        <v>1621</v>
      </c>
      <c r="D125" s="486" t="s">
        <v>1648</v>
      </c>
      <c r="E125" s="486" t="s">
        <v>1649</v>
      </c>
      <c r="F125" s="490">
        <v>551</v>
      </c>
      <c r="G125" s="490">
        <v>116812</v>
      </c>
      <c r="H125" s="490">
        <v>0.93267541758487438</v>
      </c>
      <c r="I125" s="490">
        <v>212</v>
      </c>
      <c r="J125" s="490">
        <v>588</v>
      </c>
      <c r="K125" s="490">
        <v>125244</v>
      </c>
      <c r="L125" s="490">
        <v>1</v>
      </c>
      <c r="M125" s="490">
        <v>213</v>
      </c>
      <c r="N125" s="490">
        <v>533</v>
      </c>
      <c r="O125" s="490">
        <v>114595</v>
      </c>
      <c r="P125" s="512">
        <v>0.91497397080898091</v>
      </c>
      <c r="Q125" s="491">
        <v>215</v>
      </c>
    </row>
    <row r="126" spans="1:17" ht="14.45" customHeight="1" x14ac:dyDescent="0.2">
      <c r="A126" s="485" t="s">
        <v>1619</v>
      </c>
      <c r="B126" s="486" t="s">
        <v>1647</v>
      </c>
      <c r="C126" s="486" t="s">
        <v>1621</v>
      </c>
      <c r="D126" s="486" t="s">
        <v>1650</v>
      </c>
      <c r="E126" s="486" t="s">
        <v>1649</v>
      </c>
      <c r="F126" s="490"/>
      <c r="G126" s="490"/>
      <c r="H126" s="490"/>
      <c r="I126" s="490"/>
      <c r="J126" s="490">
        <v>7</v>
      </c>
      <c r="K126" s="490">
        <v>616</v>
      </c>
      <c r="L126" s="490">
        <v>1</v>
      </c>
      <c r="M126" s="490">
        <v>88</v>
      </c>
      <c r="N126" s="490">
        <v>2</v>
      </c>
      <c r="O126" s="490">
        <v>178</v>
      </c>
      <c r="P126" s="512">
        <v>0.28896103896103897</v>
      </c>
      <c r="Q126" s="491">
        <v>89</v>
      </c>
    </row>
    <row r="127" spans="1:17" ht="14.45" customHeight="1" x14ac:dyDescent="0.2">
      <c r="A127" s="485" t="s">
        <v>1619</v>
      </c>
      <c r="B127" s="486" t="s">
        <v>1647</v>
      </c>
      <c r="C127" s="486" t="s">
        <v>1621</v>
      </c>
      <c r="D127" s="486" t="s">
        <v>1651</v>
      </c>
      <c r="E127" s="486" t="s">
        <v>1652</v>
      </c>
      <c r="F127" s="490">
        <v>417</v>
      </c>
      <c r="G127" s="490">
        <v>125934</v>
      </c>
      <c r="H127" s="490">
        <v>0.81654963138750025</v>
      </c>
      <c r="I127" s="490">
        <v>302</v>
      </c>
      <c r="J127" s="490">
        <v>509</v>
      </c>
      <c r="K127" s="490">
        <v>154227</v>
      </c>
      <c r="L127" s="490">
        <v>1</v>
      </c>
      <c r="M127" s="490">
        <v>303</v>
      </c>
      <c r="N127" s="490">
        <v>683</v>
      </c>
      <c r="O127" s="490">
        <v>208315</v>
      </c>
      <c r="P127" s="512">
        <v>1.3507038326622447</v>
      </c>
      <c r="Q127" s="491">
        <v>305</v>
      </c>
    </row>
    <row r="128" spans="1:17" ht="14.45" customHeight="1" x14ac:dyDescent="0.2">
      <c r="A128" s="485" t="s">
        <v>1619</v>
      </c>
      <c r="B128" s="486" t="s">
        <v>1647</v>
      </c>
      <c r="C128" s="486" t="s">
        <v>1621</v>
      </c>
      <c r="D128" s="486" t="s">
        <v>1653</v>
      </c>
      <c r="E128" s="486" t="s">
        <v>1654</v>
      </c>
      <c r="F128" s="490"/>
      <c r="G128" s="490"/>
      <c r="H128" s="490"/>
      <c r="I128" s="490"/>
      <c r="J128" s="490">
        <v>3</v>
      </c>
      <c r="K128" s="490">
        <v>300</v>
      </c>
      <c r="L128" s="490">
        <v>1</v>
      </c>
      <c r="M128" s="490">
        <v>100</v>
      </c>
      <c r="N128" s="490">
        <v>9</v>
      </c>
      <c r="O128" s="490">
        <v>909</v>
      </c>
      <c r="P128" s="512">
        <v>3.03</v>
      </c>
      <c r="Q128" s="491">
        <v>101</v>
      </c>
    </row>
    <row r="129" spans="1:17" ht="14.45" customHeight="1" x14ac:dyDescent="0.2">
      <c r="A129" s="485" t="s">
        <v>1619</v>
      </c>
      <c r="B129" s="486" t="s">
        <v>1647</v>
      </c>
      <c r="C129" s="486" t="s">
        <v>1621</v>
      </c>
      <c r="D129" s="486" t="s">
        <v>1655</v>
      </c>
      <c r="E129" s="486" t="s">
        <v>1656</v>
      </c>
      <c r="F129" s="490"/>
      <c r="G129" s="490"/>
      <c r="H129" s="490"/>
      <c r="I129" s="490"/>
      <c r="J129" s="490"/>
      <c r="K129" s="490"/>
      <c r="L129" s="490"/>
      <c r="M129" s="490"/>
      <c r="N129" s="490">
        <v>1</v>
      </c>
      <c r="O129" s="490">
        <v>237</v>
      </c>
      <c r="P129" s="512"/>
      <c r="Q129" s="491">
        <v>237</v>
      </c>
    </row>
    <row r="130" spans="1:17" ht="14.45" customHeight="1" x14ac:dyDescent="0.2">
      <c r="A130" s="485" t="s">
        <v>1619</v>
      </c>
      <c r="B130" s="486" t="s">
        <v>1647</v>
      </c>
      <c r="C130" s="486" t="s">
        <v>1621</v>
      </c>
      <c r="D130" s="486" t="s">
        <v>1657</v>
      </c>
      <c r="E130" s="486" t="s">
        <v>1658</v>
      </c>
      <c r="F130" s="490">
        <v>229</v>
      </c>
      <c r="G130" s="490">
        <v>31373</v>
      </c>
      <c r="H130" s="490">
        <v>1.0240566653610133</v>
      </c>
      <c r="I130" s="490">
        <v>137</v>
      </c>
      <c r="J130" s="490">
        <v>222</v>
      </c>
      <c r="K130" s="490">
        <v>30636</v>
      </c>
      <c r="L130" s="490">
        <v>1</v>
      </c>
      <c r="M130" s="490">
        <v>138</v>
      </c>
      <c r="N130" s="490">
        <v>220</v>
      </c>
      <c r="O130" s="490">
        <v>30580</v>
      </c>
      <c r="P130" s="512">
        <v>0.99817208512860689</v>
      </c>
      <c r="Q130" s="491">
        <v>139</v>
      </c>
    </row>
    <row r="131" spans="1:17" ht="14.45" customHeight="1" x14ac:dyDescent="0.2">
      <c r="A131" s="485" t="s">
        <v>1619</v>
      </c>
      <c r="B131" s="486" t="s">
        <v>1647</v>
      </c>
      <c r="C131" s="486" t="s">
        <v>1621</v>
      </c>
      <c r="D131" s="486" t="s">
        <v>1659</v>
      </c>
      <c r="E131" s="486" t="s">
        <v>1658</v>
      </c>
      <c r="F131" s="490">
        <v>1</v>
      </c>
      <c r="G131" s="490">
        <v>184</v>
      </c>
      <c r="H131" s="490">
        <v>0.99459459459459465</v>
      </c>
      <c r="I131" s="490">
        <v>184</v>
      </c>
      <c r="J131" s="490">
        <v>1</v>
      </c>
      <c r="K131" s="490">
        <v>185</v>
      </c>
      <c r="L131" s="490">
        <v>1</v>
      </c>
      <c r="M131" s="490">
        <v>185</v>
      </c>
      <c r="N131" s="490">
        <v>1</v>
      </c>
      <c r="O131" s="490">
        <v>187</v>
      </c>
      <c r="P131" s="512">
        <v>1.0108108108108107</v>
      </c>
      <c r="Q131" s="491">
        <v>187</v>
      </c>
    </row>
    <row r="132" spans="1:17" ht="14.45" customHeight="1" x14ac:dyDescent="0.2">
      <c r="A132" s="485" t="s">
        <v>1619</v>
      </c>
      <c r="B132" s="486" t="s">
        <v>1647</v>
      </c>
      <c r="C132" s="486" t="s">
        <v>1621</v>
      </c>
      <c r="D132" s="486" t="s">
        <v>1662</v>
      </c>
      <c r="E132" s="486" t="s">
        <v>1663</v>
      </c>
      <c r="F132" s="490"/>
      <c r="G132" s="490"/>
      <c r="H132" s="490"/>
      <c r="I132" s="490"/>
      <c r="J132" s="490">
        <v>2</v>
      </c>
      <c r="K132" s="490">
        <v>1290</v>
      </c>
      <c r="L132" s="490">
        <v>1</v>
      </c>
      <c r="M132" s="490">
        <v>645</v>
      </c>
      <c r="N132" s="490">
        <v>1</v>
      </c>
      <c r="O132" s="490">
        <v>649</v>
      </c>
      <c r="P132" s="512">
        <v>0.50310077519379848</v>
      </c>
      <c r="Q132" s="491">
        <v>649</v>
      </c>
    </row>
    <row r="133" spans="1:17" ht="14.45" customHeight="1" x14ac:dyDescent="0.2">
      <c r="A133" s="485" t="s">
        <v>1619</v>
      </c>
      <c r="B133" s="486" t="s">
        <v>1647</v>
      </c>
      <c r="C133" s="486" t="s">
        <v>1621</v>
      </c>
      <c r="D133" s="486" t="s">
        <v>1666</v>
      </c>
      <c r="E133" s="486" t="s">
        <v>1667</v>
      </c>
      <c r="F133" s="490">
        <v>20</v>
      </c>
      <c r="G133" s="490">
        <v>3480</v>
      </c>
      <c r="H133" s="490">
        <v>0.71020408163265303</v>
      </c>
      <c r="I133" s="490">
        <v>174</v>
      </c>
      <c r="J133" s="490">
        <v>28</v>
      </c>
      <c r="K133" s="490">
        <v>4900</v>
      </c>
      <c r="L133" s="490">
        <v>1</v>
      </c>
      <c r="M133" s="490">
        <v>175</v>
      </c>
      <c r="N133" s="490">
        <v>26</v>
      </c>
      <c r="O133" s="490">
        <v>4576</v>
      </c>
      <c r="P133" s="512">
        <v>0.93387755102040815</v>
      </c>
      <c r="Q133" s="491">
        <v>176</v>
      </c>
    </row>
    <row r="134" spans="1:17" ht="14.45" customHeight="1" x14ac:dyDescent="0.2">
      <c r="A134" s="485" t="s">
        <v>1619</v>
      </c>
      <c r="B134" s="486" t="s">
        <v>1647</v>
      </c>
      <c r="C134" s="486" t="s">
        <v>1621</v>
      </c>
      <c r="D134" s="486" t="s">
        <v>1668</v>
      </c>
      <c r="E134" s="486" t="s">
        <v>1669</v>
      </c>
      <c r="F134" s="490">
        <v>430</v>
      </c>
      <c r="G134" s="490">
        <v>7310</v>
      </c>
      <c r="H134" s="490">
        <v>1.018957345971564</v>
      </c>
      <c r="I134" s="490">
        <v>17</v>
      </c>
      <c r="J134" s="490">
        <v>422</v>
      </c>
      <c r="K134" s="490">
        <v>7174</v>
      </c>
      <c r="L134" s="490">
        <v>1</v>
      </c>
      <c r="M134" s="490">
        <v>17</v>
      </c>
      <c r="N134" s="490">
        <v>411</v>
      </c>
      <c r="O134" s="490">
        <v>6987</v>
      </c>
      <c r="P134" s="512">
        <v>0.97393364928909953</v>
      </c>
      <c r="Q134" s="491">
        <v>17</v>
      </c>
    </row>
    <row r="135" spans="1:17" ht="14.45" customHeight="1" x14ac:dyDescent="0.2">
      <c r="A135" s="485" t="s">
        <v>1619</v>
      </c>
      <c r="B135" s="486" t="s">
        <v>1647</v>
      </c>
      <c r="C135" s="486" t="s">
        <v>1621</v>
      </c>
      <c r="D135" s="486" t="s">
        <v>1670</v>
      </c>
      <c r="E135" s="486" t="s">
        <v>1671</v>
      </c>
      <c r="F135" s="490">
        <v>191</v>
      </c>
      <c r="G135" s="490">
        <v>52334</v>
      </c>
      <c r="H135" s="490">
        <v>1.0324120652581326</v>
      </c>
      <c r="I135" s="490">
        <v>274</v>
      </c>
      <c r="J135" s="490">
        <v>183</v>
      </c>
      <c r="K135" s="490">
        <v>50691</v>
      </c>
      <c r="L135" s="490">
        <v>1</v>
      </c>
      <c r="M135" s="490">
        <v>277</v>
      </c>
      <c r="N135" s="490">
        <v>170</v>
      </c>
      <c r="O135" s="490">
        <v>47430</v>
      </c>
      <c r="P135" s="512">
        <v>0.93566905367816777</v>
      </c>
      <c r="Q135" s="491">
        <v>279</v>
      </c>
    </row>
    <row r="136" spans="1:17" ht="14.45" customHeight="1" x14ac:dyDescent="0.2">
      <c r="A136" s="485" t="s">
        <v>1619</v>
      </c>
      <c r="B136" s="486" t="s">
        <v>1647</v>
      </c>
      <c r="C136" s="486" t="s">
        <v>1621</v>
      </c>
      <c r="D136" s="486" t="s">
        <v>1672</v>
      </c>
      <c r="E136" s="486" t="s">
        <v>1673</v>
      </c>
      <c r="F136" s="490">
        <v>204</v>
      </c>
      <c r="G136" s="490">
        <v>28928</v>
      </c>
      <c r="H136" s="490">
        <v>0.98636115657392254</v>
      </c>
      <c r="I136" s="490">
        <v>141.80392156862746</v>
      </c>
      <c r="J136" s="490">
        <v>208</v>
      </c>
      <c r="K136" s="490">
        <v>29328</v>
      </c>
      <c r="L136" s="490">
        <v>1</v>
      </c>
      <c r="M136" s="490">
        <v>141</v>
      </c>
      <c r="N136" s="490">
        <v>202</v>
      </c>
      <c r="O136" s="490">
        <v>28684</v>
      </c>
      <c r="P136" s="512">
        <v>0.97804146208401532</v>
      </c>
      <c r="Q136" s="491">
        <v>142</v>
      </c>
    </row>
    <row r="137" spans="1:17" ht="14.45" customHeight="1" x14ac:dyDescent="0.2">
      <c r="A137" s="485" t="s">
        <v>1619</v>
      </c>
      <c r="B137" s="486" t="s">
        <v>1647</v>
      </c>
      <c r="C137" s="486" t="s">
        <v>1621</v>
      </c>
      <c r="D137" s="486" t="s">
        <v>1674</v>
      </c>
      <c r="E137" s="486" t="s">
        <v>1673</v>
      </c>
      <c r="F137" s="490">
        <v>229</v>
      </c>
      <c r="G137" s="490">
        <v>17904</v>
      </c>
      <c r="H137" s="490">
        <v>1.0208689702360589</v>
      </c>
      <c r="I137" s="490">
        <v>78.183406113537117</v>
      </c>
      <c r="J137" s="490">
        <v>222</v>
      </c>
      <c r="K137" s="490">
        <v>17538</v>
      </c>
      <c r="L137" s="490">
        <v>1</v>
      </c>
      <c r="M137" s="490">
        <v>79</v>
      </c>
      <c r="N137" s="490">
        <v>220</v>
      </c>
      <c r="O137" s="490">
        <v>17380</v>
      </c>
      <c r="P137" s="512">
        <v>0.99099099099099097</v>
      </c>
      <c r="Q137" s="491">
        <v>79</v>
      </c>
    </row>
    <row r="138" spans="1:17" ht="14.45" customHeight="1" x14ac:dyDescent="0.2">
      <c r="A138" s="485" t="s">
        <v>1619</v>
      </c>
      <c r="B138" s="486" t="s">
        <v>1647</v>
      </c>
      <c r="C138" s="486" t="s">
        <v>1621</v>
      </c>
      <c r="D138" s="486" t="s">
        <v>1675</v>
      </c>
      <c r="E138" s="486" t="s">
        <v>1676</v>
      </c>
      <c r="F138" s="490">
        <v>204</v>
      </c>
      <c r="G138" s="490">
        <v>64056</v>
      </c>
      <c r="H138" s="490">
        <v>0.97456183057448875</v>
      </c>
      <c r="I138" s="490">
        <v>314</v>
      </c>
      <c r="J138" s="490">
        <v>208</v>
      </c>
      <c r="K138" s="490">
        <v>65728</v>
      </c>
      <c r="L138" s="490">
        <v>1</v>
      </c>
      <c r="M138" s="490">
        <v>316</v>
      </c>
      <c r="N138" s="490">
        <v>202</v>
      </c>
      <c r="O138" s="490">
        <v>64236</v>
      </c>
      <c r="P138" s="512">
        <v>0.97730038948393383</v>
      </c>
      <c r="Q138" s="491">
        <v>318</v>
      </c>
    </row>
    <row r="139" spans="1:17" ht="14.45" customHeight="1" x14ac:dyDescent="0.2">
      <c r="A139" s="485" t="s">
        <v>1619</v>
      </c>
      <c r="B139" s="486" t="s">
        <v>1647</v>
      </c>
      <c r="C139" s="486" t="s">
        <v>1621</v>
      </c>
      <c r="D139" s="486" t="s">
        <v>1677</v>
      </c>
      <c r="E139" s="486" t="s">
        <v>1678</v>
      </c>
      <c r="F139" s="490">
        <v>223</v>
      </c>
      <c r="G139" s="490">
        <v>36389</v>
      </c>
      <c r="H139" s="490">
        <v>1.0024517906336088</v>
      </c>
      <c r="I139" s="490">
        <v>163.17937219730942</v>
      </c>
      <c r="J139" s="490">
        <v>220</v>
      </c>
      <c r="K139" s="490">
        <v>36300</v>
      </c>
      <c r="L139" s="490">
        <v>1</v>
      </c>
      <c r="M139" s="490">
        <v>165</v>
      </c>
      <c r="N139" s="490">
        <v>214</v>
      </c>
      <c r="O139" s="490">
        <v>35524</v>
      </c>
      <c r="P139" s="512">
        <v>0.97862258953168046</v>
      </c>
      <c r="Q139" s="491">
        <v>166</v>
      </c>
    </row>
    <row r="140" spans="1:17" ht="14.45" customHeight="1" x14ac:dyDescent="0.2">
      <c r="A140" s="485" t="s">
        <v>1619</v>
      </c>
      <c r="B140" s="486" t="s">
        <v>1647</v>
      </c>
      <c r="C140" s="486" t="s">
        <v>1621</v>
      </c>
      <c r="D140" s="486" t="s">
        <v>1679</v>
      </c>
      <c r="E140" s="486" t="s">
        <v>1649</v>
      </c>
      <c r="F140" s="490">
        <v>515</v>
      </c>
      <c r="G140" s="490">
        <v>37178</v>
      </c>
      <c r="H140" s="490">
        <v>0.96430979924262072</v>
      </c>
      <c r="I140" s="490">
        <v>72.190291262135929</v>
      </c>
      <c r="J140" s="490">
        <v>521</v>
      </c>
      <c r="K140" s="490">
        <v>38554</v>
      </c>
      <c r="L140" s="490">
        <v>1</v>
      </c>
      <c r="M140" s="490">
        <v>74</v>
      </c>
      <c r="N140" s="490">
        <v>481</v>
      </c>
      <c r="O140" s="490">
        <v>35594</v>
      </c>
      <c r="P140" s="512">
        <v>0.92322456813819576</v>
      </c>
      <c r="Q140" s="491">
        <v>74</v>
      </c>
    </row>
    <row r="141" spans="1:17" ht="14.45" customHeight="1" x14ac:dyDescent="0.2">
      <c r="A141" s="485" t="s">
        <v>1619</v>
      </c>
      <c r="B141" s="486" t="s">
        <v>1647</v>
      </c>
      <c r="C141" s="486" t="s">
        <v>1621</v>
      </c>
      <c r="D141" s="486" t="s">
        <v>1684</v>
      </c>
      <c r="E141" s="486" t="s">
        <v>1685</v>
      </c>
      <c r="F141" s="490">
        <v>31</v>
      </c>
      <c r="G141" s="490">
        <v>37572</v>
      </c>
      <c r="H141" s="490">
        <v>0.90876547987616096</v>
      </c>
      <c r="I141" s="490">
        <v>1212</v>
      </c>
      <c r="J141" s="490">
        <v>34</v>
      </c>
      <c r="K141" s="490">
        <v>41344</v>
      </c>
      <c r="L141" s="490">
        <v>1</v>
      </c>
      <c r="M141" s="490">
        <v>1216</v>
      </c>
      <c r="N141" s="490">
        <v>38</v>
      </c>
      <c r="O141" s="490">
        <v>46360</v>
      </c>
      <c r="P141" s="512">
        <v>1.1213235294117647</v>
      </c>
      <c r="Q141" s="491">
        <v>1220</v>
      </c>
    </row>
    <row r="142" spans="1:17" ht="14.45" customHeight="1" x14ac:dyDescent="0.2">
      <c r="A142" s="485" t="s">
        <v>1619</v>
      </c>
      <c r="B142" s="486" t="s">
        <v>1647</v>
      </c>
      <c r="C142" s="486" t="s">
        <v>1621</v>
      </c>
      <c r="D142" s="486" t="s">
        <v>1686</v>
      </c>
      <c r="E142" s="486" t="s">
        <v>1687</v>
      </c>
      <c r="F142" s="490">
        <v>18</v>
      </c>
      <c r="G142" s="490">
        <v>2070</v>
      </c>
      <c r="H142" s="490">
        <v>0.77586206896551724</v>
      </c>
      <c r="I142" s="490">
        <v>115</v>
      </c>
      <c r="J142" s="490">
        <v>23</v>
      </c>
      <c r="K142" s="490">
        <v>2668</v>
      </c>
      <c r="L142" s="490">
        <v>1</v>
      </c>
      <c r="M142" s="490">
        <v>116</v>
      </c>
      <c r="N142" s="490">
        <v>20</v>
      </c>
      <c r="O142" s="490">
        <v>2340</v>
      </c>
      <c r="P142" s="512">
        <v>0.87706146926536732</v>
      </c>
      <c r="Q142" s="491">
        <v>117</v>
      </c>
    </row>
    <row r="143" spans="1:17" ht="14.45" customHeight="1" x14ac:dyDescent="0.2">
      <c r="A143" s="485" t="s">
        <v>1619</v>
      </c>
      <c r="B143" s="486" t="s">
        <v>1647</v>
      </c>
      <c r="C143" s="486" t="s">
        <v>1621</v>
      </c>
      <c r="D143" s="486" t="s">
        <v>1688</v>
      </c>
      <c r="E143" s="486" t="s">
        <v>1689</v>
      </c>
      <c r="F143" s="490"/>
      <c r="G143" s="490"/>
      <c r="H143" s="490"/>
      <c r="I143" s="490"/>
      <c r="J143" s="490"/>
      <c r="K143" s="490"/>
      <c r="L143" s="490"/>
      <c r="M143" s="490"/>
      <c r="N143" s="490">
        <v>1</v>
      </c>
      <c r="O143" s="490">
        <v>352</v>
      </c>
      <c r="P143" s="512"/>
      <c r="Q143" s="491">
        <v>352</v>
      </c>
    </row>
    <row r="144" spans="1:17" ht="14.45" customHeight="1" x14ac:dyDescent="0.2">
      <c r="A144" s="485" t="s">
        <v>1619</v>
      </c>
      <c r="B144" s="486" t="s">
        <v>1647</v>
      </c>
      <c r="C144" s="486" t="s">
        <v>1621</v>
      </c>
      <c r="D144" s="486" t="s">
        <v>1692</v>
      </c>
      <c r="E144" s="486" t="s">
        <v>1693</v>
      </c>
      <c r="F144" s="490"/>
      <c r="G144" s="490"/>
      <c r="H144" s="490"/>
      <c r="I144" s="490"/>
      <c r="J144" s="490">
        <v>3</v>
      </c>
      <c r="K144" s="490">
        <v>3225</v>
      </c>
      <c r="L144" s="490">
        <v>1</v>
      </c>
      <c r="M144" s="490">
        <v>1075</v>
      </c>
      <c r="N144" s="490"/>
      <c r="O144" s="490"/>
      <c r="P144" s="512"/>
      <c r="Q144" s="491"/>
    </row>
    <row r="145" spans="1:17" ht="14.45" customHeight="1" x14ac:dyDescent="0.2">
      <c r="A145" s="485" t="s">
        <v>1734</v>
      </c>
      <c r="B145" s="486" t="s">
        <v>1647</v>
      </c>
      <c r="C145" s="486" t="s">
        <v>1621</v>
      </c>
      <c r="D145" s="486" t="s">
        <v>1648</v>
      </c>
      <c r="E145" s="486" t="s">
        <v>1649</v>
      </c>
      <c r="F145" s="490">
        <v>839</v>
      </c>
      <c r="G145" s="490">
        <v>177868</v>
      </c>
      <c r="H145" s="490">
        <v>1.1315190147206637</v>
      </c>
      <c r="I145" s="490">
        <v>212</v>
      </c>
      <c r="J145" s="490">
        <v>738</v>
      </c>
      <c r="K145" s="490">
        <v>157194</v>
      </c>
      <c r="L145" s="490">
        <v>1</v>
      </c>
      <c r="M145" s="490">
        <v>213</v>
      </c>
      <c r="N145" s="490">
        <v>728</v>
      </c>
      <c r="O145" s="490">
        <v>156520</v>
      </c>
      <c r="P145" s="512">
        <v>0.99571230454088577</v>
      </c>
      <c r="Q145" s="491">
        <v>215</v>
      </c>
    </row>
    <row r="146" spans="1:17" ht="14.45" customHeight="1" x14ac:dyDescent="0.2">
      <c r="A146" s="485" t="s">
        <v>1734</v>
      </c>
      <c r="B146" s="486" t="s">
        <v>1647</v>
      </c>
      <c r="C146" s="486" t="s">
        <v>1621</v>
      </c>
      <c r="D146" s="486" t="s">
        <v>1650</v>
      </c>
      <c r="E146" s="486" t="s">
        <v>1649</v>
      </c>
      <c r="F146" s="490"/>
      <c r="G146" s="490"/>
      <c r="H146" s="490"/>
      <c r="I146" s="490"/>
      <c r="J146" s="490">
        <v>3</v>
      </c>
      <c r="K146" s="490">
        <v>264</v>
      </c>
      <c r="L146" s="490">
        <v>1</v>
      </c>
      <c r="M146" s="490">
        <v>88</v>
      </c>
      <c r="N146" s="490"/>
      <c r="O146" s="490"/>
      <c r="P146" s="512"/>
      <c r="Q146" s="491"/>
    </row>
    <row r="147" spans="1:17" ht="14.45" customHeight="1" x14ac:dyDescent="0.2">
      <c r="A147" s="485" t="s">
        <v>1734</v>
      </c>
      <c r="B147" s="486" t="s">
        <v>1647</v>
      </c>
      <c r="C147" s="486" t="s">
        <v>1621</v>
      </c>
      <c r="D147" s="486" t="s">
        <v>1651</v>
      </c>
      <c r="E147" s="486" t="s">
        <v>1652</v>
      </c>
      <c r="F147" s="490">
        <v>815</v>
      </c>
      <c r="G147" s="490">
        <v>246130</v>
      </c>
      <c r="H147" s="490">
        <v>1.3909421764094219</v>
      </c>
      <c r="I147" s="490">
        <v>302</v>
      </c>
      <c r="J147" s="490">
        <v>584</v>
      </c>
      <c r="K147" s="490">
        <v>176952</v>
      </c>
      <c r="L147" s="490">
        <v>1</v>
      </c>
      <c r="M147" s="490">
        <v>303</v>
      </c>
      <c r="N147" s="490">
        <v>792</v>
      </c>
      <c r="O147" s="490">
        <v>241560</v>
      </c>
      <c r="P147" s="512">
        <v>1.3651159636511596</v>
      </c>
      <c r="Q147" s="491">
        <v>305</v>
      </c>
    </row>
    <row r="148" spans="1:17" ht="14.45" customHeight="1" x14ac:dyDescent="0.2">
      <c r="A148" s="485" t="s">
        <v>1734</v>
      </c>
      <c r="B148" s="486" t="s">
        <v>1647</v>
      </c>
      <c r="C148" s="486" t="s">
        <v>1621</v>
      </c>
      <c r="D148" s="486" t="s">
        <v>1653</v>
      </c>
      <c r="E148" s="486" t="s">
        <v>1654</v>
      </c>
      <c r="F148" s="490">
        <v>12</v>
      </c>
      <c r="G148" s="490">
        <v>1200</v>
      </c>
      <c r="H148" s="490">
        <v>1</v>
      </c>
      <c r="I148" s="490">
        <v>100</v>
      </c>
      <c r="J148" s="490">
        <v>12</v>
      </c>
      <c r="K148" s="490">
        <v>1200</v>
      </c>
      <c r="L148" s="490">
        <v>1</v>
      </c>
      <c r="M148" s="490">
        <v>100</v>
      </c>
      <c r="N148" s="490">
        <v>18</v>
      </c>
      <c r="O148" s="490">
        <v>1818</v>
      </c>
      <c r="P148" s="512">
        <v>1.5149999999999999</v>
      </c>
      <c r="Q148" s="491">
        <v>101</v>
      </c>
    </row>
    <row r="149" spans="1:17" ht="14.45" customHeight="1" x14ac:dyDescent="0.2">
      <c r="A149" s="485" t="s">
        <v>1734</v>
      </c>
      <c r="B149" s="486" t="s">
        <v>1647</v>
      </c>
      <c r="C149" s="486" t="s">
        <v>1621</v>
      </c>
      <c r="D149" s="486" t="s">
        <v>1655</v>
      </c>
      <c r="E149" s="486" t="s">
        <v>1656</v>
      </c>
      <c r="F149" s="490"/>
      <c r="G149" s="490"/>
      <c r="H149" s="490"/>
      <c r="I149" s="490"/>
      <c r="J149" s="490"/>
      <c r="K149" s="490"/>
      <c r="L149" s="490"/>
      <c r="M149" s="490"/>
      <c r="N149" s="490">
        <v>1</v>
      </c>
      <c r="O149" s="490">
        <v>237</v>
      </c>
      <c r="P149" s="512"/>
      <c r="Q149" s="491">
        <v>237</v>
      </c>
    </row>
    <row r="150" spans="1:17" ht="14.45" customHeight="1" x14ac:dyDescent="0.2">
      <c r="A150" s="485" t="s">
        <v>1734</v>
      </c>
      <c r="B150" s="486" t="s">
        <v>1647</v>
      </c>
      <c r="C150" s="486" t="s">
        <v>1621</v>
      </c>
      <c r="D150" s="486" t="s">
        <v>1657</v>
      </c>
      <c r="E150" s="486" t="s">
        <v>1658</v>
      </c>
      <c r="F150" s="490">
        <v>120</v>
      </c>
      <c r="G150" s="490">
        <v>16440</v>
      </c>
      <c r="H150" s="490">
        <v>1.0010960906101571</v>
      </c>
      <c r="I150" s="490">
        <v>137</v>
      </c>
      <c r="J150" s="490">
        <v>119</v>
      </c>
      <c r="K150" s="490">
        <v>16422</v>
      </c>
      <c r="L150" s="490">
        <v>1</v>
      </c>
      <c r="M150" s="490">
        <v>138</v>
      </c>
      <c r="N150" s="490">
        <v>101</v>
      </c>
      <c r="O150" s="490">
        <v>14039</v>
      </c>
      <c r="P150" s="512">
        <v>0.8548897819997564</v>
      </c>
      <c r="Q150" s="491">
        <v>139</v>
      </c>
    </row>
    <row r="151" spans="1:17" ht="14.45" customHeight="1" x14ac:dyDescent="0.2">
      <c r="A151" s="485" t="s">
        <v>1734</v>
      </c>
      <c r="B151" s="486" t="s">
        <v>1647</v>
      </c>
      <c r="C151" s="486" t="s">
        <v>1621</v>
      </c>
      <c r="D151" s="486" t="s">
        <v>1659</v>
      </c>
      <c r="E151" s="486" t="s">
        <v>1658</v>
      </c>
      <c r="F151" s="490"/>
      <c r="G151" s="490"/>
      <c r="H151" s="490"/>
      <c r="I151" s="490"/>
      <c r="J151" s="490">
        <v>2</v>
      </c>
      <c r="K151" s="490">
        <v>370</v>
      </c>
      <c r="L151" s="490">
        <v>1</v>
      </c>
      <c r="M151" s="490">
        <v>185</v>
      </c>
      <c r="N151" s="490"/>
      <c r="O151" s="490"/>
      <c r="P151" s="512"/>
      <c r="Q151" s="491"/>
    </row>
    <row r="152" spans="1:17" ht="14.45" customHeight="1" x14ac:dyDescent="0.2">
      <c r="A152" s="485" t="s">
        <v>1734</v>
      </c>
      <c r="B152" s="486" t="s">
        <v>1647</v>
      </c>
      <c r="C152" s="486" t="s">
        <v>1621</v>
      </c>
      <c r="D152" s="486" t="s">
        <v>1662</v>
      </c>
      <c r="E152" s="486" t="s">
        <v>1663</v>
      </c>
      <c r="F152" s="490">
        <v>1</v>
      </c>
      <c r="G152" s="490">
        <v>640</v>
      </c>
      <c r="H152" s="490"/>
      <c r="I152" s="490">
        <v>640</v>
      </c>
      <c r="J152" s="490"/>
      <c r="K152" s="490"/>
      <c r="L152" s="490"/>
      <c r="M152" s="490"/>
      <c r="N152" s="490">
        <v>3</v>
      </c>
      <c r="O152" s="490">
        <v>1947</v>
      </c>
      <c r="P152" s="512"/>
      <c r="Q152" s="491">
        <v>649</v>
      </c>
    </row>
    <row r="153" spans="1:17" ht="14.45" customHeight="1" x14ac:dyDescent="0.2">
      <c r="A153" s="485" t="s">
        <v>1734</v>
      </c>
      <c r="B153" s="486" t="s">
        <v>1647</v>
      </c>
      <c r="C153" s="486" t="s">
        <v>1621</v>
      </c>
      <c r="D153" s="486" t="s">
        <v>1666</v>
      </c>
      <c r="E153" s="486" t="s">
        <v>1667</v>
      </c>
      <c r="F153" s="490">
        <v>25</v>
      </c>
      <c r="G153" s="490">
        <v>4350</v>
      </c>
      <c r="H153" s="490">
        <v>1.4621848739495797</v>
      </c>
      <c r="I153" s="490">
        <v>174</v>
      </c>
      <c r="J153" s="490">
        <v>17</v>
      </c>
      <c r="K153" s="490">
        <v>2975</v>
      </c>
      <c r="L153" s="490">
        <v>1</v>
      </c>
      <c r="M153" s="490">
        <v>175</v>
      </c>
      <c r="N153" s="490">
        <v>35</v>
      </c>
      <c r="O153" s="490">
        <v>6160</v>
      </c>
      <c r="P153" s="512">
        <v>2.0705882352941178</v>
      </c>
      <c r="Q153" s="491">
        <v>176</v>
      </c>
    </row>
    <row r="154" spans="1:17" ht="14.45" customHeight="1" x14ac:dyDescent="0.2">
      <c r="A154" s="485" t="s">
        <v>1734</v>
      </c>
      <c r="B154" s="486" t="s">
        <v>1647</v>
      </c>
      <c r="C154" s="486" t="s">
        <v>1621</v>
      </c>
      <c r="D154" s="486" t="s">
        <v>1624</v>
      </c>
      <c r="E154" s="486" t="s">
        <v>1625</v>
      </c>
      <c r="F154" s="490"/>
      <c r="G154" s="490"/>
      <c r="H154" s="490"/>
      <c r="I154" s="490"/>
      <c r="J154" s="490">
        <v>1</v>
      </c>
      <c r="K154" s="490">
        <v>348</v>
      </c>
      <c r="L154" s="490">
        <v>1</v>
      </c>
      <c r="M154" s="490">
        <v>348</v>
      </c>
      <c r="N154" s="490"/>
      <c r="O154" s="490"/>
      <c r="P154" s="512"/>
      <c r="Q154" s="491"/>
    </row>
    <row r="155" spans="1:17" ht="14.45" customHeight="1" x14ac:dyDescent="0.2">
      <c r="A155" s="485" t="s">
        <v>1734</v>
      </c>
      <c r="B155" s="486" t="s">
        <v>1647</v>
      </c>
      <c r="C155" s="486" t="s">
        <v>1621</v>
      </c>
      <c r="D155" s="486" t="s">
        <v>1668</v>
      </c>
      <c r="E155" s="486" t="s">
        <v>1669</v>
      </c>
      <c r="F155" s="490">
        <v>304</v>
      </c>
      <c r="G155" s="490">
        <v>5168</v>
      </c>
      <c r="H155" s="490">
        <v>1.0201342281879195</v>
      </c>
      <c r="I155" s="490">
        <v>17</v>
      </c>
      <c r="J155" s="490">
        <v>298</v>
      </c>
      <c r="K155" s="490">
        <v>5066</v>
      </c>
      <c r="L155" s="490">
        <v>1</v>
      </c>
      <c r="M155" s="490">
        <v>17</v>
      </c>
      <c r="N155" s="490">
        <v>276</v>
      </c>
      <c r="O155" s="490">
        <v>4692</v>
      </c>
      <c r="P155" s="512">
        <v>0.9261744966442953</v>
      </c>
      <c r="Q155" s="491">
        <v>17</v>
      </c>
    </row>
    <row r="156" spans="1:17" ht="14.45" customHeight="1" x14ac:dyDescent="0.2">
      <c r="A156" s="485" t="s">
        <v>1734</v>
      </c>
      <c r="B156" s="486" t="s">
        <v>1647</v>
      </c>
      <c r="C156" s="486" t="s">
        <v>1621</v>
      </c>
      <c r="D156" s="486" t="s">
        <v>1670</v>
      </c>
      <c r="E156" s="486" t="s">
        <v>1671</v>
      </c>
      <c r="F156" s="490">
        <v>137</v>
      </c>
      <c r="G156" s="490">
        <v>37538</v>
      </c>
      <c r="H156" s="490">
        <v>1.2099664775657555</v>
      </c>
      <c r="I156" s="490">
        <v>274</v>
      </c>
      <c r="J156" s="490">
        <v>112</v>
      </c>
      <c r="K156" s="490">
        <v>31024</v>
      </c>
      <c r="L156" s="490">
        <v>1</v>
      </c>
      <c r="M156" s="490">
        <v>277</v>
      </c>
      <c r="N156" s="490">
        <v>100</v>
      </c>
      <c r="O156" s="490">
        <v>27900</v>
      </c>
      <c r="P156" s="512">
        <v>0.89930376482723051</v>
      </c>
      <c r="Q156" s="491">
        <v>279</v>
      </c>
    </row>
    <row r="157" spans="1:17" ht="14.45" customHeight="1" x14ac:dyDescent="0.2">
      <c r="A157" s="485" t="s">
        <v>1734</v>
      </c>
      <c r="B157" s="486" t="s">
        <v>1647</v>
      </c>
      <c r="C157" s="486" t="s">
        <v>1621</v>
      </c>
      <c r="D157" s="486" t="s">
        <v>1672</v>
      </c>
      <c r="E157" s="486" t="s">
        <v>1673</v>
      </c>
      <c r="F157" s="490">
        <v>172</v>
      </c>
      <c r="G157" s="490">
        <v>24403</v>
      </c>
      <c r="H157" s="490">
        <v>1.0301840594393785</v>
      </c>
      <c r="I157" s="490">
        <v>141.87790697674419</v>
      </c>
      <c r="J157" s="490">
        <v>168</v>
      </c>
      <c r="K157" s="490">
        <v>23688</v>
      </c>
      <c r="L157" s="490">
        <v>1</v>
      </c>
      <c r="M157" s="490">
        <v>141</v>
      </c>
      <c r="N157" s="490">
        <v>174</v>
      </c>
      <c r="O157" s="490">
        <v>24708</v>
      </c>
      <c r="P157" s="512">
        <v>1.0430597771023302</v>
      </c>
      <c r="Q157" s="491">
        <v>142</v>
      </c>
    </row>
    <row r="158" spans="1:17" ht="14.45" customHeight="1" x14ac:dyDescent="0.2">
      <c r="A158" s="485" t="s">
        <v>1734</v>
      </c>
      <c r="B158" s="486" t="s">
        <v>1647</v>
      </c>
      <c r="C158" s="486" t="s">
        <v>1621</v>
      </c>
      <c r="D158" s="486" t="s">
        <v>1674</v>
      </c>
      <c r="E158" s="486" t="s">
        <v>1673</v>
      </c>
      <c r="F158" s="490">
        <v>120</v>
      </c>
      <c r="G158" s="490">
        <v>9385</v>
      </c>
      <c r="H158" s="490">
        <v>0.99829805339857458</v>
      </c>
      <c r="I158" s="490">
        <v>78.208333333333329</v>
      </c>
      <c r="J158" s="490">
        <v>119</v>
      </c>
      <c r="K158" s="490">
        <v>9401</v>
      </c>
      <c r="L158" s="490">
        <v>1</v>
      </c>
      <c r="M158" s="490">
        <v>79</v>
      </c>
      <c r="N158" s="490">
        <v>101</v>
      </c>
      <c r="O158" s="490">
        <v>7979</v>
      </c>
      <c r="P158" s="512">
        <v>0.84873949579831931</v>
      </c>
      <c r="Q158" s="491">
        <v>79</v>
      </c>
    </row>
    <row r="159" spans="1:17" ht="14.45" customHeight="1" x14ac:dyDescent="0.2">
      <c r="A159" s="485" t="s">
        <v>1734</v>
      </c>
      <c r="B159" s="486" t="s">
        <v>1647</v>
      </c>
      <c r="C159" s="486" t="s">
        <v>1621</v>
      </c>
      <c r="D159" s="486" t="s">
        <v>1675</v>
      </c>
      <c r="E159" s="486" t="s">
        <v>1676</v>
      </c>
      <c r="F159" s="490">
        <v>172</v>
      </c>
      <c r="G159" s="490">
        <v>54008</v>
      </c>
      <c r="H159" s="490">
        <v>1.0173297166968054</v>
      </c>
      <c r="I159" s="490">
        <v>314</v>
      </c>
      <c r="J159" s="490">
        <v>168</v>
      </c>
      <c r="K159" s="490">
        <v>53088</v>
      </c>
      <c r="L159" s="490">
        <v>1</v>
      </c>
      <c r="M159" s="490">
        <v>316</v>
      </c>
      <c r="N159" s="490">
        <v>174</v>
      </c>
      <c r="O159" s="490">
        <v>55332</v>
      </c>
      <c r="P159" s="512">
        <v>1.0422694394213381</v>
      </c>
      <c r="Q159" s="491">
        <v>318</v>
      </c>
    </row>
    <row r="160" spans="1:17" ht="14.45" customHeight="1" x14ac:dyDescent="0.2">
      <c r="A160" s="485" t="s">
        <v>1734</v>
      </c>
      <c r="B160" s="486" t="s">
        <v>1647</v>
      </c>
      <c r="C160" s="486" t="s">
        <v>1621</v>
      </c>
      <c r="D160" s="486" t="s">
        <v>1632</v>
      </c>
      <c r="E160" s="486" t="s">
        <v>1633</v>
      </c>
      <c r="F160" s="490">
        <v>1</v>
      </c>
      <c r="G160" s="490">
        <v>328</v>
      </c>
      <c r="H160" s="490">
        <v>0.99696048632218848</v>
      </c>
      <c r="I160" s="490">
        <v>328</v>
      </c>
      <c r="J160" s="490">
        <v>1</v>
      </c>
      <c r="K160" s="490">
        <v>329</v>
      </c>
      <c r="L160" s="490">
        <v>1</v>
      </c>
      <c r="M160" s="490">
        <v>329</v>
      </c>
      <c r="N160" s="490"/>
      <c r="O160" s="490"/>
      <c r="P160" s="512"/>
      <c r="Q160" s="491"/>
    </row>
    <row r="161" spans="1:17" ht="14.45" customHeight="1" x14ac:dyDescent="0.2">
      <c r="A161" s="485" t="s">
        <v>1734</v>
      </c>
      <c r="B161" s="486" t="s">
        <v>1647</v>
      </c>
      <c r="C161" s="486" t="s">
        <v>1621</v>
      </c>
      <c r="D161" s="486" t="s">
        <v>1677</v>
      </c>
      <c r="E161" s="486" t="s">
        <v>1678</v>
      </c>
      <c r="F161" s="490">
        <v>99</v>
      </c>
      <c r="G161" s="490">
        <v>16151</v>
      </c>
      <c r="H161" s="490">
        <v>1.2879585326953749</v>
      </c>
      <c r="I161" s="490">
        <v>163.14141414141415</v>
      </c>
      <c r="J161" s="490">
        <v>76</v>
      </c>
      <c r="K161" s="490">
        <v>12540</v>
      </c>
      <c r="L161" s="490">
        <v>1</v>
      </c>
      <c r="M161" s="490">
        <v>165</v>
      </c>
      <c r="N161" s="490">
        <v>69</v>
      </c>
      <c r="O161" s="490">
        <v>11454</v>
      </c>
      <c r="P161" s="512">
        <v>0.91339712918660287</v>
      </c>
      <c r="Q161" s="491">
        <v>166</v>
      </c>
    </row>
    <row r="162" spans="1:17" ht="14.45" customHeight="1" x14ac:dyDescent="0.2">
      <c r="A162" s="485" t="s">
        <v>1734</v>
      </c>
      <c r="B162" s="486" t="s">
        <v>1647</v>
      </c>
      <c r="C162" s="486" t="s">
        <v>1621</v>
      </c>
      <c r="D162" s="486" t="s">
        <v>1679</v>
      </c>
      <c r="E162" s="486" t="s">
        <v>1649</v>
      </c>
      <c r="F162" s="490">
        <v>514</v>
      </c>
      <c r="G162" s="490">
        <v>37102</v>
      </c>
      <c r="H162" s="490">
        <v>1.2955513653188071</v>
      </c>
      <c r="I162" s="490">
        <v>72.182879377431902</v>
      </c>
      <c r="J162" s="490">
        <v>387</v>
      </c>
      <c r="K162" s="490">
        <v>28638</v>
      </c>
      <c r="L162" s="490">
        <v>1</v>
      </c>
      <c r="M162" s="490">
        <v>74</v>
      </c>
      <c r="N162" s="490">
        <v>425</v>
      </c>
      <c r="O162" s="490">
        <v>31450</v>
      </c>
      <c r="P162" s="512">
        <v>1.0981912144702843</v>
      </c>
      <c r="Q162" s="491">
        <v>74</v>
      </c>
    </row>
    <row r="163" spans="1:17" ht="14.45" customHeight="1" x14ac:dyDescent="0.2">
      <c r="A163" s="485" t="s">
        <v>1734</v>
      </c>
      <c r="B163" s="486" t="s">
        <v>1647</v>
      </c>
      <c r="C163" s="486" t="s">
        <v>1621</v>
      </c>
      <c r="D163" s="486" t="s">
        <v>1684</v>
      </c>
      <c r="E163" s="486" t="s">
        <v>1685</v>
      </c>
      <c r="F163" s="490">
        <v>26</v>
      </c>
      <c r="G163" s="490">
        <v>31512</v>
      </c>
      <c r="H163" s="490">
        <v>1.5243808049535603</v>
      </c>
      <c r="I163" s="490">
        <v>1212</v>
      </c>
      <c r="J163" s="490">
        <v>17</v>
      </c>
      <c r="K163" s="490">
        <v>20672</v>
      </c>
      <c r="L163" s="490">
        <v>1</v>
      </c>
      <c r="M163" s="490">
        <v>1216</v>
      </c>
      <c r="N163" s="490">
        <v>44</v>
      </c>
      <c r="O163" s="490">
        <v>53680</v>
      </c>
      <c r="P163" s="512">
        <v>2.596749226006192</v>
      </c>
      <c r="Q163" s="491">
        <v>1220</v>
      </c>
    </row>
    <row r="164" spans="1:17" ht="14.45" customHeight="1" x14ac:dyDescent="0.2">
      <c r="A164" s="485" t="s">
        <v>1734</v>
      </c>
      <c r="B164" s="486" t="s">
        <v>1647</v>
      </c>
      <c r="C164" s="486" t="s">
        <v>1621</v>
      </c>
      <c r="D164" s="486" t="s">
        <v>1686</v>
      </c>
      <c r="E164" s="486" t="s">
        <v>1687</v>
      </c>
      <c r="F164" s="490">
        <v>14</v>
      </c>
      <c r="G164" s="490">
        <v>1610</v>
      </c>
      <c r="H164" s="490">
        <v>1.0676392572944298</v>
      </c>
      <c r="I164" s="490">
        <v>115</v>
      </c>
      <c r="J164" s="490">
        <v>13</v>
      </c>
      <c r="K164" s="490">
        <v>1508</v>
      </c>
      <c r="L164" s="490">
        <v>1</v>
      </c>
      <c r="M164" s="490">
        <v>116</v>
      </c>
      <c r="N164" s="490">
        <v>24</v>
      </c>
      <c r="O164" s="490">
        <v>2808</v>
      </c>
      <c r="P164" s="512">
        <v>1.8620689655172413</v>
      </c>
      <c r="Q164" s="491">
        <v>117</v>
      </c>
    </row>
    <row r="165" spans="1:17" ht="14.45" customHeight="1" x14ac:dyDescent="0.2">
      <c r="A165" s="485" t="s">
        <v>1734</v>
      </c>
      <c r="B165" s="486" t="s">
        <v>1647</v>
      </c>
      <c r="C165" s="486" t="s">
        <v>1621</v>
      </c>
      <c r="D165" s="486" t="s">
        <v>1688</v>
      </c>
      <c r="E165" s="486" t="s">
        <v>1689</v>
      </c>
      <c r="F165" s="490"/>
      <c r="G165" s="490"/>
      <c r="H165" s="490"/>
      <c r="I165" s="490"/>
      <c r="J165" s="490">
        <v>1</v>
      </c>
      <c r="K165" s="490">
        <v>350</v>
      </c>
      <c r="L165" s="490">
        <v>1</v>
      </c>
      <c r="M165" s="490">
        <v>350</v>
      </c>
      <c r="N165" s="490"/>
      <c r="O165" s="490"/>
      <c r="P165" s="512"/>
      <c r="Q165" s="491"/>
    </row>
    <row r="166" spans="1:17" ht="14.45" customHeight="1" x14ac:dyDescent="0.2">
      <c r="A166" s="485" t="s">
        <v>1734</v>
      </c>
      <c r="B166" s="486" t="s">
        <v>1647</v>
      </c>
      <c r="C166" s="486" t="s">
        <v>1621</v>
      </c>
      <c r="D166" s="486" t="s">
        <v>1694</v>
      </c>
      <c r="E166" s="486" t="s">
        <v>1695</v>
      </c>
      <c r="F166" s="490"/>
      <c r="G166" s="490"/>
      <c r="H166" s="490"/>
      <c r="I166" s="490"/>
      <c r="J166" s="490"/>
      <c r="K166" s="490"/>
      <c r="L166" s="490"/>
      <c r="M166" s="490"/>
      <c r="N166" s="490">
        <v>1</v>
      </c>
      <c r="O166" s="490">
        <v>306</v>
      </c>
      <c r="P166" s="512"/>
      <c r="Q166" s="491">
        <v>306</v>
      </c>
    </row>
    <row r="167" spans="1:17" ht="14.45" customHeight="1" x14ac:dyDescent="0.2">
      <c r="A167" s="485" t="s">
        <v>1735</v>
      </c>
      <c r="B167" s="486" t="s">
        <v>1647</v>
      </c>
      <c r="C167" s="486" t="s">
        <v>1621</v>
      </c>
      <c r="D167" s="486" t="s">
        <v>1648</v>
      </c>
      <c r="E167" s="486" t="s">
        <v>1649</v>
      </c>
      <c r="F167" s="490">
        <v>394</v>
      </c>
      <c r="G167" s="490">
        <v>83528</v>
      </c>
      <c r="H167" s="490">
        <v>1.1077690246943053</v>
      </c>
      <c r="I167" s="490">
        <v>212</v>
      </c>
      <c r="J167" s="490">
        <v>354</v>
      </c>
      <c r="K167" s="490">
        <v>75402</v>
      </c>
      <c r="L167" s="490">
        <v>1</v>
      </c>
      <c r="M167" s="490">
        <v>213</v>
      </c>
      <c r="N167" s="490">
        <v>364</v>
      </c>
      <c r="O167" s="490">
        <v>78260</v>
      </c>
      <c r="P167" s="512">
        <v>1.0379035038858386</v>
      </c>
      <c r="Q167" s="491">
        <v>215</v>
      </c>
    </row>
    <row r="168" spans="1:17" ht="14.45" customHeight="1" x14ac:dyDescent="0.2">
      <c r="A168" s="485" t="s">
        <v>1735</v>
      </c>
      <c r="B168" s="486" t="s">
        <v>1647</v>
      </c>
      <c r="C168" s="486" t="s">
        <v>1621</v>
      </c>
      <c r="D168" s="486" t="s">
        <v>1650</v>
      </c>
      <c r="E168" s="486" t="s">
        <v>1649</v>
      </c>
      <c r="F168" s="490">
        <v>8</v>
      </c>
      <c r="G168" s="490">
        <v>696</v>
      </c>
      <c r="H168" s="490">
        <v>0.87878787878787878</v>
      </c>
      <c r="I168" s="490">
        <v>87</v>
      </c>
      <c r="J168" s="490">
        <v>9</v>
      </c>
      <c r="K168" s="490">
        <v>792</v>
      </c>
      <c r="L168" s="490">
        <v>1</v>
      </c>
      <c r="M168" s="490">
        <v>88</v>
      </c>
      <c r="N168" s="490">
        <v>3</v>
      </c>
      <c r="O168" s="490">
        <v>267</v>
      </c>
      <c r="P168" s="512">
        <v>0.3371212121212121</v>
      </c>
      <c r="Q168" s="491">
        <v>89</v>
      </c>
    </row>
    <row r="169" spans="1:17" ht="14.45" customHeight="1" x14ac:dyDescent="0.2">
      <c r="A169" s="485" t="s">
        <v>1735</v>
      </c>
      <c r="B169" s="486" t="s">
        <v>1647</v>
      </c>
      <c r="C169" s="486" t="s">
        <v>1621</v>
      </c>
      <c r="D169" s="486" t="s">
        <v>1651</v>
      </c>
      <c r="E169" s="486" t="s">
        <v>1652</v>
      </c>
      <c r="F169" s="490">
        <v>726</v>
      </c>
      <c r="G169" s="490">
        <v>219252</v>
      </c>
      <c r="H169" s="490">
        <v>1.9399569983808032</v>
      </c>
      <c r="I169" s="490">
        <v>302</v>
      </c>
      <c r="J169" s="490">
        <v>373</v>
      </c>
      <c r="K169" s="490">
        <v>113019</v>
      </c>
      <c r="L169" s="490">
        <v>1</v>
      </c>
      <c r="M169" s="490">
        <v>303</v>
      </c>
      <c r="N169" s="490">
        <v>719</v>
      </c>
      <c r="O169" s="490">
        <v>219295</v>
      </c>
      <c r="P169" s="512">
        <v>1.940337465381927</v>
      </c>
      <c r="Q169" s="491">
        <v>305</v>
      </c>
    </row>
    <row r="170" spans="1:17" ht="14.45" customHeight="1" x14ac:dyDescent="0.2">
      <c r="A170" s="485" t="s">
        <v>1735</v>
      </c>
      <c r="B170" s="486" t="s">
        <v>1647</v>
      </c>
      <c r="C170" s="486" t="s">
        <v>1621</v>
      </c>
      <c r="D170" s="486" t="s">
        <v>1653</v>
      </c>
      <c r="E170" s="486" t="s">
        <v>1654</v>
      </c>
      <c r="F170" s="490">
        <v>6</v>
      </c>
      <c r="G170" s="490">
        <v>600</v>
      </c>
      <c r="H170" s="490">
        <v>0.66666666666666663</v>
      </c>
      <c r="I170" s="490">
        <v>100</v>
      </c>
      <c r="J170" s="490">
        <v>9</v>
      </c>
      <c r="K170" s="490">
        <v>900</v>
      </c>
      <c r="L170" s="490">
        <v>1</v>
      </c>
      <c r="M170" s="490">
        <v>100</v>
      </c>
      <c r="N170" s="490">
        <v>3</v>
      </c>
      <c r="O170" s="490">
        <v>303</v>
      </c>
      <c r="P170" s="512">
        <v>0.33666666666666667</v>
      </c>
      <c r="Q170" s="491">
        <v>101</v>
      </c>
    </row>
    <row r="171" spans="1:17" ht="14.45" customHeight="1" x14ac:dyDescent="0.2">
      <c r="A171" s="485" t="s">
        <v>1735</v>
      </c>
      <c r="B171" s="486" t="s">
        <v>1647</v>
      </c>
      <c r="C171" s="486" t="s">
        <v>1621</v>
      </c>
      <c r="D171" s="486" t="s">
        <v>1655</v>
      </c>
      <c r="E171" s="486" t="s">
        <v>1656</v>
      </c>
      <c r="F171" s="490">
        <v>1</v>
      </c>
      <c r="G171" s="490">
        <v>232</v>
      </c>
      <c r="H171" s="490"/>
      <c r="I171" s="490">
        <v>232</v>
      </c>
      <c r="J171" s="490"/>
      <c r="K171" s="490"/>
      <c r="L171" s="490"/>
      <c r="M171" s="490"/>
      <c r="N171" s="490"/>
      <c r="O171" s="490"/>
      <c r="P171" s="512"/>
      <c r="Q171" s="491"/>
    </row>
    <row r="172" spans="1:17" ht="14.45" customHeight="1" x14ac:dyDescent="0.2">
      <c r="A172" s="485" t="s">
        <v>1735</v>
      </c>
      <c r="B172" s="486" t="s">
        <v>1647</v>
      </c>
      <c r="C172" s="486" t="s">
        <v>1621</v>
      </c>
      <c r="D172" s="486" t="s">
        <v>1657</v>
      </c>
      <c r="E172" s="486" t="s">
        <v>1658</v>
      </c>
      <c r="F172" s="490">
        <v>251</v>
      </c>
      <c r="G172" s="490">
        <v>34387</v>
      </c>
      <c r="H172" s="490">
        <v>1.0881273337130561</v>
      </c>
      <c r="I172" s="490">
        <v>137</v>
      </c>
      <c r="J172" s="490">
        <v>229</v>
      </c>
      <c r="K172" s="490">
        <v>31602</v>
      </c>
      <c r="L172" s="490">
        <v>1</v>
      </c>
      <c r="M172" s="490">
        <v>138</v>
      </c>
      <c r="N172" s="490">
        <v>263</v>
      </c>
      <c r="O172" s="490">
        <v>36557</v>
      </c>
      <c r="P172" s="512">
        <v>1.1567938738054553</v>
      </c>
      <c r="Q172" s="491">
        <v>139</v>
      </c>
    </row>
    <row r="173" spans="1:17" ht="14.45" customHeight="1" x14ac:dyDescent="0.2">
      <c r="A173" s="485" t="s">
        <v>1735</v>
      </c>
      <c r="B173" s="486" t="s">
        <v>1647</v>
      </c>
      <c r="C173" s="486" t="s">
        <v>1621</v>
      </c>
      <c r="D173" s="486" t="s">
        <v>1659</v>
      </c>
      <c r="E173" s="486" t="s">
        <v>1658</v>
      </c>
      <c r="F173" s="490">
        <v>3</v>
      </c>
      <c r="G173" s="490">
        <v>552</v>
      </c>
      <c r="H173" s="490">
        <v>0.74594594594594599</v>
      </c>
      <c r="I173" s="490">
        <v>184</v>
      </c>
      <c r="J173" s="490">
        <v>4</v>
      </c>
      <c r="K173" s="490">
        <v>740</v>
      </c>
      <c r="L173" s="490">
        <v>1</v>
      </c>
      <c r="M173" s="490">
        <v>185</v>
      </c>
      <c r="N173" s="490">
        <v>2</v>
      </c>
      <c r="O173" s="490">
        <v>374</v>
      </c>
      <c r="P173" s="512">
        <v>0.50540540540540535</v>
      </c>
      <c r="Q173" s="491">
        <v>187</v>
      </c>
    </row>
    <row r="174" spans="1:17" ht="14.45" customHeight="1" x14ac:dyDescent="0.2">
      <c r="A174" s="485" t="s">
        <v>1735</v>
      </c>
      <c r="B174" s="486" t="s">
        <v>1647</v>
      </c>
      <c r="C174" s="486" t="s">
        <v>1621</v>
      </c>
      <c r="D174" s="486" t="s">
        <v>1662</v>
      </c>
      <c r="E174" s="486" t="s">
        <v>1663</v>
      </c>
      <c r="F174" s="490">
        <v>4</v>
      </c>
      <c r="G174" s="490">
        <v>2560</v>
      </c>
      <c r="H174" s="490">
        <v>1.3229974160206719</v>
      </c>
      <c r="I174" s="490">
        <v>640</v>
      </c>
      <c r="J174" s="490">
        <v>3</v>
      </c>
      <c r="K174" s="490">
        <v>1935</v>
      </c>
      <c r="L174" s="490">
        <v>1</v>
      </c>
      <c r="M174" s="490">
        <v>645</v>
      </c>
      <c r="N174" s="490">
        <v>3</v>
      </c>
      <c r="O174" s="490">
        <v>1947</v>
      </c>
      <c r="P174" s="512">
        <v>1.006201550387597</v>
      </c>
      <c r="Q174" s="491">
        <v>649</v>
      </c>
    </row>
    <row r="175" spans="1:17" ht="14.45" customHeight="1" x14ac:dyDescent="0.2">
      <c r="A175" s="485" t="s">
        <v>1735</v>
      </c>
      <c r="B175" s="486" t="s">
        <v>1647</v>
      </c>
      <c r="C175" s="486" t="s">
        <v>1621</v>
      </c>
      <c r="D175" s="486" t="s">
        <v>1664</v>
      </c>
      <c r="E175" s="486" t="s">
        <v>1665</v>
      </c>
      <c r="F175" s="490">
        <v>1</v>
      </c>
      <c r="G175" s="490">
        <v>609</v>
      </c>
      <c r="H175" s="490">
        <v>0.99185667752442996</v>
      </c>
      <c r="I175" s="490">
        <v>609</v>
      </c>
      <c r="J175" s="490">
        <v>1</v>
      </c>
      <c r="K175" s="490">
        <v>614</v>
      </c>
      <c r="L175" s="490">
        <v>1</v>
      </c>
      <c r="M175" s="490">
        <v>614</v>
      </c>
      <c r="N175" s="490"/>
      <c r="O175" s="490"/>
      <c r="P175" s="512"/>
      <c r="Q175" s="491"/>
    </row>
    <row r="176" spans="1:17" ht="14.45" customHeight="1" x14ac:dyDescent="0.2">
      <c r="A176" s="485" t="s">
        <v>1735</v>
      </c>
      <c r="B176" s="486" t="s">
        <v>1647</v>
      </c>
      <c r="C176" s="486" t="s">
        <v>1621</v>
      </c>
      <c r="D176" s="486" t="s">
        <v>1666</v>
      </c>
      <c r="E176" s="486" t="s">
        <v>1667</v>
      </c>
      <c r="F176" s="490">
        <v>53</v>
      </c>
      <c r="G176" s="490">
        <v>9222</v>
      </c>
      <c r="H176" s="490">
        <v>1.1710476190476191</v>
      </c>
      <c r="I176" s="490">
        <v>174</v>
      </c>
      <c r="J176" s="490">
        <v>45</v>
      </c>
      <c r="K176" s="490">
        <v>7875</v>
      </c>
      <c r="L176" s="490">
        <v>1</v>
      </c>
      <c r="M176" s="490">
        <v>175</v>
      </c>
      <c r="N176" s="490">
        <v>59</v>
      </c>
      <c r="O176" s="490">
        <v>10384</v>
      </c>
      <c r="P176" s="512">
        <v>1.3186031746031746</v>
      </c>
      <c r="Q176" s="491">
        <v>176</v>
      </c>
    </row>
    <row r="177" spans="1:17" ht="14.45" customHeight="1" x14ac:dyDescent="0.2">
      <c r="A177" s="485" t="s">
        <v>1735</v>
      </c>
      <c r="B177" s="486" t="s">
        <v>1647</v>
      </c>
      <c r="C177" s="486" t="s">
        <v>1621</v>
      </c>
      <c r="D177" s="486" t="s">
        <v>1624</v>
      </c>
      <c r="E177" s="486" t="s">
        <v>1625</v>
      </c>
      <c r="F177" s="490">
        <v>7</v>
      </c>
      <c r="G177" s="490">
        <v>2429</v>
      </c>
      <c r="H177" s="490">
        <v>1.1633141762452108</v>
      </c>
      <c r="I177" s="490">
        <v>347</v>
      </c>
      <c r="J177" s="490">
        <v>6</v>
      </c>
      <c r="K177" s="490">
        <v>2088</v>
      </c>
      <c r="L177" s="490">
        <v>1</v>
      </c>
      <c r="M177" s="490">
        <v>348</v>
      </c>
      <c r="N177" s="490">
        <v>3</v>
      </c>
      <c r="O177" s="490">
        <v>1044</v>
      </c>
      <c r="P177" s="512">
        <v>0.5</v>
      </c>
      <c r="Q177" s="491">
        <v>348</v>
      </c>
    </row>
    <row r="178" spans="1:17" ht="14.45" customHeight="1" x14ac:dyDescent="0.2">
      <c r="A178" s="485" t="s">
        <v>1735</v>
      </c>
      <c r="B178" s="486" t="s">
        <v>1647</v>
      </c>
      <c r="C178" s="486" t="s">
        <v>1621</v>
      </c>
      <c r="D178" s="486" t="s">
        <v>1668</v>
      </c>
      <c r="E178" s="486" t="s">
        <v>1669</v>
      </c>
      <c r="F178" s="490">
        <v>441</v>
      </c>
      <c r="G178" s="490">
        <v>7497</v>
      </c>
      <c r="H178" s="490">
        <v>1.1307692307692307</v>
      </c>
      <c r="I178" s="490">
        <v>17</v>
      </c>
      <c r="J178" s="490">
        <v>390</v>
      </c>
      <c r="K178" s="490">
        <v>6630</v>
      </c>
      <c r="L178" s="490">
        <v>1</v>
      </c>
      <c r="M178" s="490">
        <v>17</v>
      </c>
      <c r="N178" s="490">
        <v>446</v>
      </c>
      <c r="O178" s="490">
        <v>7582</v>
      </c>
      <c r="P178" s="512">
        <v>1.1435897435897435</v>
      </c>
      <c r="Q178" s="491">
        <v>17</v>
      </c>
    </row>
    <row r="179" spans="1:17" ht="14.45" customHeight="1" x14ac:dyDescent="0.2">
      <c r="A179" s="485" t="s">
        <v>1735</v>
      </c>
      <c r="B179" s="486" t="s">
        <v>1647</v>
      </c>
      <c r="C179" s="486" t="s">
        <v>1621</v>
      </c>
      <c r="D179" s="486" t="s">
        <v>1670</v>
      </c>
      <c r="E179" s="486" t="s">
        <v>1671</v>
      </c>
      <c r="F179" s="490">
        <v>121</v>
      </c>
      <c r="G179" s="490">
        <v>33154</v>
      </c>
      <c r="H179" s="490">
        <v>1.1850448582764415</v>
      </c>
      <c r="I179" s="490">
        <v>274</v>
      </c>
      <c r="J179" s="490">
        <v>101</v>
      </c>
      <c r="K179" s="490">
        <v>27977</v>
      </c>
      <c r="L179" s="490">
        <v>1</v>
      </c>
      <c r="M179" s="490">
        <v>277</v>
      </c>
      <c r="N179" s="490">
        <v>112</v>
      </c>
      <c r="O179" s="490">
        <v>31248</v>
      </c>
      <c r="P179" s="512">
        <v>1.1169174679200773</v>
      </c>
      <c r="Q179" s="491">
        <v>279</v>
      </c>
    </row>
    <row r="180" spans="1:17" ht="14.45" customHeight="1" x14ac:dyDescent="0.2">
      <c r="A180" s="485" t="s">
        <v>1735</v>
      </c>
      <c r="B180" s="486" t="s">
        <v>1647</v>
      </c>
      <c r="C180" s="486" t="s">
        <v>1621</v>
      </c>
      <c r="D180" s="486" t="s">
        <v>1672</v>
      </c>
      <c r="E180" s="486" t="s">
        <v>1673</v>
      </c>
      <c r="F180" s="490">
        <v>129</v>
      </c>
      <c r="G180" s="490">
        <v>18295</v>
      </c>
      <c r="H180" s="490">
        <v>1.158497973657548</v>
      </c>
      <c r="I180" s="490">
        <v>141.8217054263566</v>
      </c>
      <c r="J180" s="490">
        <v>112</v>
      </c>
      <c r="K180" s="490">
        <v>15792</v>
      </c>
      <c r="L180" s="490">
        <v>1</v>
      </c>
      <c r="M180" s="490">
        <v>141</v>
      </c>
      <c r="N180" s="490">
        <v>135</v>
      </c>
      <c r="O180" s="490">
        <v>19170</v>
      </c>
      <c r="P180" s="512">
        <v>1.2139057750759878</v>
      </c>
      <c r="Q180" s="491">
        <v>142</v>
      </c>
    </row>
    <row r="181" spans="1:17" ht="14.45" customHeight="1" x14ac:dyDescent="0.2">
      <c r="A181" s="485" t="s">
        <v>1735</v>
      </c>
      <c r="B181" s="486" t="s">
        <v>1647</v>
      </c>
      <c r="C181" s="486" t="s">
        <v>1621</v>
      </c>
      <c r="D181" s="486" t="s">
        <v>1674</v>
      </c>
      <c r="E181" s="486" t="s">
        <v>1673</v>
      </c>
      <c r="F181" s="490">
        <v>251</v>
      </c>
      <c r="G181" s="490">
        <v>19620</v>
      </c>
      <c r="H181" s="490">
        <v>1.0845171632303354</v>
      </c>
      <c r="I181" s="490">
        <v>78.167330677290835</v>
      </c>
      <c r="J181" s="490">
        <v>229</v>
      </c>
      <c r="K181" s="490">
        <v>18091</v>
      </c>
      <c r="L181" s="490">
        <v>1</v>
      </c>
      <c r="M181" s="490">
        <v>79</v>
      </c>
      <c r="N181" s="490">
        <v>263</v>
      </c>
      <c r="O181" s="490">
        <v>20777</v>
      </c>
      <c r="P181" s="512">
        <v>1.1484716157205239</v>
      </c>
      <c r="Q181" s="491">
        <v>79</v>
      </c>
    </row>
    <row r="182" spans="1:17" ht="14.45" customHeight="1" x14ac:dyDescent="0.2">
      <c r="A182" s="485" t="s">
        <v>1735</v>
      </c>
      <c r="B182" s="486" t="s">
        <v>1647</v>
      </c>
      <c r="C182" s="486" t="s">
        <v>1621</v>
      </c>
      <c r="D182" s="486" t="s">
        <v>1675</v>
      </c>
      <c r="E182" s="486" t="s">
        <v>1676</v>
      </c>
      <c r="F182" s="490">
        <v>129</v>
      </c>
      <c r="G182" s="490">
        <v>40506</v>
      </c>
      <c r="H182" s="490">
        <v>1.144495931283906</v>
      </c>
      <c r="I182" s="490">
        <v>314</v>
      </c>
      <c r="J182" s="490">
        <v>112</v>
      </c>
      <c r="K182" s="490">
        <v>35392</v>
      </c>
      <c r="L182" s="490">
        <v>1</v>
      </c>
      <c r="M182" s="490">
        <v>316</v>
      </c>
      <c r="N182" s="490">
        <v>135</v>
      </c>
      <c r="O182" s="490">
        <v>42930</v>
      </c>
      <c r="P182" s="512">
        <v>1.2129859855334539</v>
      </c>
      <c r="Q182" s="491">
        <v>318</v>
      </c>
    </row>
    <row r="183" spans="1:17" ht="14.45" customHeight="1" x14ac:dyDescent="0.2">
      <c r="A183" s="485" t="s">
        <v>1735</v>
      </c>
      <c r="B183" s="486" t="s">
        <v>1647</v>
      </c>
      <c r="C183" s="486" t="s">
        <v>1621</v>
      </c>
      <c r="D183" s="486" t="s">
        <v>1632</v>
      </c>
      <c r="E183" s="486" t="s">
        <v>1633</v>
      </c>
      <c r="F183" s="490">
        <v>13</v>
      </c>
      <c r="G183" s="490">
        <v>4264</v>
      </c>
      <c r="H183" s="490">
        <v>0.7200270178993583</v>
      </c>
      <c r="I183" s="490">
        <v>328</v>
      </c>
      <c r="J183" s="490">
        <v>18</v>
      </c>
      <c r="K183" s="490">
        <v>5922</v>
      </c>
      <c r="L183" s="490">
        <v>1</v>
      </c>
      <c r="M183" s="490">
        <v>329</v>
      </c>
      <c r="N183" s="490">
        <v>12</v>
      </c>
      <c r="O183" s="490">
        <v>3948</v>
      </c>
      <c r="P183" s="512">
        <v>0.66666666666666663</v>
      </c>
      <c r="Q183" s="491">
        <v>329</v>
      </c>
    </row>
    <row r="184" spans="1:17" ht="14.45" customHeight="1" x14ac:dyDescent="0.2">
      <c r="A184" s="485" t="s">
        <v>1735</v>
      </c>
      <c r="B184" s="486" t="s">
        <v>1647</v>
      </c>
      <c r="C184" s="486" t="s">
        <v>1621</v>
      </c>
      <c r="D184" s="486" t="s">
        <v>1677</v>
      </c>
      <c r="E184" s="486" t="s">
        <v>1678</v>
      </c>
      <c r="F184" s="490">
        <v>285</v>
      </c>
      <c r="G184" s="490">
        <v>46506</v>
      </c>
      <c r="H184" s="490">
        <v>1.0249256198347108</v>
      </c>
      <c r="I184" s="490">
        <v>163.17894736842106</v>
      </c>
      <c r="J184" s="490">
        <v>275</v>
      </c>
      <c r="K184" s="490">
        <v>45375</v>
      </c>
      <c r="L184" s="490">
        <v>1</v>
      </c>
      <c r="M184" s="490">
        <v>165</v>
      </c>
      <c r="N184" s="490">
        <v>303</v>
      </c>
      <c r="O184" s="490">
        <v>50298</v>
      </c>
      <c r="P184" s="512">
        <v>1.108495867768595</v>
      </c>
      <c r="Q184" s="491">
        <v>166</v>
      </c>
    </row>
    <row r="185" spans="1:17" ht="14.45" customHeight="1" x14ac:dyDescent="0.2">
      <c r="A185" s="485" t="s">
        <v>1735</v>
      </c>
      <c r="B185" s="486" t="s">
        <v>1647</v>
      </c>
      <c r="C185" s="486" t="s">
        <v>1621</v>
      </c>
      <c r="D185" s="486" t="s">
        <v>1679</v>
      </c>
      <c r="E185" s="486" t="s">
        <v>1649</v>
      </c>
      <c r="F185" s="490">
        <v>504</v>
      </c>
      <c r="G185" s="490">
        <v>36363</v>
      </c>
      <c r="H185" s="490">
        <v>1.0455146635997701</v>
      </c>
      <c r="I185" s="490">
        <v>72.148809523809518</v>
      </c>
      <c r="J185" s="490">
        <v>470</v>
      </c>
      <c r="K185" s="490">
        <v>34780</v>
      </c>
      <c r="L185" s="490">
        <v>1</v>
      </c>
      <c r="M185" s="490">
        <v>74</v>
      </c>
      <c r="N185" s="490">
        <v>640</v>
      </c>
      <c r="O185" s="490">
        <v>47360</v>
      </c>
      <c r="P185" s="512">
        <v>1.3617021276595744</v>
      </c>
      <c r="Q185" s="491">
        <v>74</v>
      </c>
    </row>
    <row r="186" spans="1:17" ht="14.45" customHeight="1" x14ac:dyDescent="0.2">
      <c r="A186" s="485" t="s">
        <v>1735</v>
      </c>
      <c r="B186" s="486" t="s">
        <v>1647</v>
      </c>
      <c r="C186" s="486" t="s">
        <v>1621</v>
      </c>
      <c r="D186" s="486" t="s">
        <v>1682</v>
      </c>
      <c r="E186" s="486" t="s">
        <v>1683</v>
      </c>
      <c r="F186" s="490">
        <v>2</v>
      </c>
      <c r="G186" s="490">
        <v>460</v>
      </c>
      <c r="H186" s="490">
        <v>0.98712446351931327</v>
      </c>
      <c r="I186" s="490">
        <v>230</v>
      </c>
      <c r="J186" s="490">
        <v>2</v>
      </c>
      <c r="K186" s="490">
        <v>466</v>
      </c>
      <c r="L186" s="490">
        <v>1</v>
      </c>
      <c r="M186" s="490">
        <v>233</v>
      </c>
      <c r="N186" s="490">
        <v>1</v>
      </c>
      <c r="O186" s="490">
        <v>235</v>
      </c>
      <c r="P186" s="512">
        <v>0.50429184549356221</v>
      </c>
      <c r="Q186" s="491">
        <v>235</v>
      </c>
    </row>
    <row r="187" spans="1:17" ht="14.45" customHeight="1" x14ac:dyDescent="0.2">
      <c r="A187" s="485" t="s">
        <v>1735</v>
      </c>
      <c r="B187" s="486" t="s">
        <v>1647</v>
      </c>
      <c r="C187" s="486" t="s">
        <v>1621</v>
      </c>
      <c r="D187" s="486" t="s">
        <v>1684</v>
      </c>
      <c r="E187" s="486" t="s">
        <v>1685</v>
      </c>
      <c r="F187" s="490">
        <v>61</v>
      </c>
      <c r="G187" s="490">
        <v>73932</v>
      </c>
      <c r="H187" s="490">
        <v>1.4476033834586466</v>
      </c>
      <c r="I187" s="490">
        <v>1212</v>
      </c>
      <c r="J187" s="490">
        <v>42</v>
      </c>
      <c r="K187" s="490">
        <v>51072</v>
      </c>
      <c r="L187" s="490">
        <v>1</v>
      </c>
      <c r="M187" s="490">
        <v>1216</v>
      </c>
      <c r="N187" s="490">
        <v>82</v>
      </c>
      <c r="O187" s="490">
        <v>100040</v>
      </c>
      <c r="P187" s="512">
        <v>1.9588032581453634</v>
      </c>
      <c r="Q187" s="491">
        <v>1220</v>
      </c>
    </row>
    <row r="188" spans="1:17" ht="14.45" customHeight="1" x14ac:dyDescent="0.2">
      <c r="A188" s="485" t="s">
        <v>1735</v>
      </c>
      <c r="B188" s="486" t="s">
        <v>1647</v>
      </c>
      <c r="C188" s="486" t="s">
        <v>1621</v>
      </c>
      <c r="D188" s="486" t="s">
        <v>1686</v>
      </c>
      <c r="E188" s="486" t="s">
        <v>1687</v>
      </c>
      <c r="F188" s="490">
        <v>45</v>
      </c>
      <c r="G188" s="490">
        <v>5175</v>
      </c>
      <c r="H188" s="490">
        <v>1.5932881773399015</v>
      </c>
      <c r="I188" s="490">
        <v>115</v>
      </c>
      <c r="J188" s="490">
        <v>28</v>
      </c>
      <c r="K188" s="490">
        <v>3248</v>
      </c>
      <c r="L188" s="490">
        <v>1</v>
      </c>
      <c r="M188" s="490">
        <v>116</v>
      </c>
      <c r="N188" s="490">
        <v>30</v>
      </c>
      <c r="O188" s="490">
        <v>3510</v>
      </c>
      <c r="P188" s="512">
        <v>1.0806650246305418</v>
      </c>
      <c r="Q188" s="491">
        <v>117</v>
      </c>
    </row>
    <row r="189" spans="1:17" ht="14.45" customHeight="1" x14ac:dyDescent="0.2">
      <c r="A189" s="485" t="s">
        <v>1735</v>
      </c>
      <c r="B189" s="486" t="s">
        <v>1647</v>
      </c>
      <c r="C189" s="486" t="s">
        <v>1621</v>
      </c>
      <c r="D189" s="486" t="s">
        <v>1688</v>
      </c>
      <c r="E189" s="486" t="s">
        <v>1689</v>
      </c>
      <c r="F189" s="490">
        <v>2</v>
      </c>
      <c r="G189" s="490">
        <v>694</v>
      </c>
      <c r="H189" s="490">
        <v>0.66095238095238096</v>
      </c>
      <c r="I189" s="490">
        <v>347</v>
      </c>
      <c r="J189" s="490">
        <v>3</v>
      </c>
      <c r="K189" s="490">
        <v>1050</v>
      </c>
      <c r="L189" s="490">
        <v>1</v>
      </c>
      <c r="M189" s="490">
        <v>350</v>
      </c>
      <c r="N189" s="490">
        <v>2</v>
      </c>
      <c r="O189" s="490">
        <v>704</v>
      </c>
      <c r="P189" s="512">
        <v>0.67047619047619045</v>
      </c>
      <c r="Q189" s="491">
        <v>352</v>
      </c>
    </row>
    <row r="190" spans="1:17" ht="14.45" customHeight="1" x14ac:dyDescent="0.2">
      <c r="A190" s="485" t="s">
        <v>1735</v>
      </c>
      <c r="B190" s="486" t="s">
        <v>1647</v>
      </c>
      <c r="C190" s="486" t="s">
        <v>1621</v>
      </c>
      <c r="D190" s="486" t="s">
        <v>1692</v>
      </c>
      <c r="E190" s="486" t="s">
        <v>1693</v>
      </c>
      <c r="F190" s="490">
        <v>2</v>
      </c>
      <c r="G190" s="490">
        <v>2134</v>
      </c>
      <c r="H190" s="490">
        <v>0.9925581395348837</v>
      </c>
      <c r="I190" s="490">
        <v>1067</v>
      </c>
      <c r="J190" s="490">
        <v>2</v>
      </c>
      <c r="K190" s="490">
        <v>2150</v>
      </c>
      <c r="L190" s="490">
        <v>1</v>
      </c>
      <c r="M190" s="490">
        <v>1075</v>
      </c>
      <c r="N190" s="490">
        <v>1</v>
      </c>
      <c r="O190" s="490">
        <v>1082</v>
      </c>
      <c r="P190" s="512">
        <v>0.5032558139534884</v>
      </c>
      <c r="Q190" s="491">
        <v>1082</v>
      </c>
    </row>
    <row r="191" spans="1:17" ht="14.45" customHeight="1" x14ac:dyDescent="0.2">
      <c r="A191" s="485" t="s">
        <v>1646</v>
      </c>
      <c r="B191" s="486" t="s">
        <v>1647</v>
      </c>
      <c r="C191" s="486" t="s">
        <v>1621</v>
      </c>
      <c r="D191" s="486" t="s">
        <v>1648</v>
      </c>
      <c r="E191" s="486" t="s">
        <v>1649</v>
      </c>
      <c r="F191" s="490">
        <v>20</v>
      </c>
      <c r="G191" s="490">
        <v>4240</v>
      </c>
      <c r="H191" s="490">
        <v>1.4218645204560698</v>
      </c>
      <c r="I191" s="490">
        <v>212</v>
      </c>
      <c r="J191" s="490">
        <v>14</v>
      </c>
      <c r="K191" s="490">
        <v>2982</v>
      </c>
      <c r="L191" s="490">
        <v>1</v>
      </c>
      <c r="M191" s="490">
        <v>213</v>
      </c>
      <c r="N191" s="490">
        <v>12</v>
      </c>
      <c r="O191" s="490">
        <v>2580</v>
      </c>
      <c r="P191" s="512">
        <v>0.86519114688128773</v>
      </c>
      <c r="Q191" s="491">
        <v>215</v>
      </c>
    </row>
    <row r="192" spans="1:17" ht="14.45" customHeight="1" x14ac:dyDescent="0.2">
      <c r="A192" s="485" t="s">
        <v>1646</v>
      </c>
      <c r="B192" s="486" t="s">
        <v>1647</v>
      </c>
      <c r="C192" s="486" t="s">
        <v>1621</v>
      </c>
      <c r="D192" s="486" t="s">
        <v>1651</v>
      </c>
      <c r="E192" s="486" t="s">
        <v>1652</v>
      </c>
      <c r="F192" s="490">
        <v>267</v>
      </c>
      <c r="G192" s="490">
        <v>80634</v>
      </c>
      <c r="H192" s="490">
        <v>2.146119450654743</v>
      </c>
      <c r="I192" s="490">
        <v>302</v>
      </c>
      <c r="J192" s="490">
        <v>124</v>
      </c>
      <c r="K192" s="490">
        <v>37572</v>
      </c>
      <c r="L192" s="490">
        <v>1</v>
      </c>
      <c r="M192" s="490">
        <v>303</v>
      </c>
      <c r="N192" s="490">
        <v>224</v>
      </c>
      <c r="O192" s="490">
        <v>68320</v>
      </c>
      <c r="P192" s="512">
        <v>1.8183753859256893</v>
      </c>
      <c r="Q192" s="491">
        <v>305</v>
      </c>
    </row>
    <row r="193" spans="1:17" ht="14.45" customHeight="1" x14ac:dyDescent="0.2">
      <c r="A193" s="485" t="s">
        <v>1646</v>
      </c>
      <c r="B193" s="486" t="s">
        <v>1647</v>
      </c>
      <c r="C193" s="486" t="s">
        <v>1621</v>
      </c>
      <c r="D193" s="486" t="s">
        <v>1653</v>
      </c>
      <c r="E193" s="486" t="s">
        <v>1654</v>
      </c>
      <c r="F193" s="490">
        <v>15</v>
      </c>
      <c r="G193" s="490">
        <v>1497</v>
      </c>
      <c r="H193" s="490">
        <v>0.83166666666666667</v>
      </c>
      <c r="I193" s="490">
        <v>99.8</v>
      </c>
      <c r="J193" s="490">
        <v>18</v>
      </c>
      <c r="K193" s="490">
        <v>1800</v>
      </c>
      <c r="L193" s="490">
        <v>1</v>
      </c>
      <c r="M193" s="490">
        <v>100</v>
      </c>
      <c r="N193" s="490">
        <v>24</v>
      </c>
      <c r="O193" s="490">
        <v>2424</v>
      </c>
      <c r="P193" s="512">
        <v>1.3466666666666667</v>
      </c>
      <c r="Q193" s="491">
        <v>101</v>
      </c>
    </row>
    <row r="194" spans="1:17" ht="14.45" customHeight="1" x14ac:dyDescent="0.2">
      <c r="A194" s="485" t="s">
        <v>1646</v>
      </c>
      <c r="B194" s="486" t="s">
        <v>1647</v>
      </c>
      <c r="C194" s="486" t="s">
        <v>1621</v>
      </c>
      <c r="D194" s="486" t="s">
        <v>1655</v>
      </c>
      <c r="E194" s="486" t="s">
        <v>1656</v>
      </c>
      <c r="F194" s="490">
        <v>7</v>
      </c>
      <c r="G194" s="490">
        <v>1624</v>
      </c>
      <c r="H194" s="490">
        <v>1.382127659574468</v>
      </c>
      <c r="I194" s="490">
        <v>232</v>
      </c>
      <c r="J194" s="490">
        <v>5</v>
      </c>
      <c r="K194" s="490">
        <v>1175</v>
      </c>
      <c r="L194" s="490">
        <v>1</v>
      </c>
      <c r="M194" s="490">
        <v>235</v>
      </c>
      <c r="N194" s="490">
        <v>6</v>
      </c>
      <c r="O194" s="490">
        <v>1422</v>
      </c>
      <c r="P194" s="512">
        <v>1.2102127659574469</v>
      </c>
      <c r="Q194" s="491">
        <v>237</v>
      </c>
    </row>
    <row r="195" spans="1:17" ht="14.45" customHeight="1" x14ac:dyDescent="0.2">
      <c r="A195" s="485" t="s">
        <v>1646</v>
      </c>
      <c r="B195" s="486" t="s">
        <v>1647</v>
      </c>
      <c r="C195" s="486" t="s">
        <v>1621</v>
      </c>
      <c r="D195" s="486" t="s">
        <v>1657</v>
      </c>
      <c r="E195" s="486" t="s">
        <v>1658</v>
      </c>
      <c r="F195" s="490">
        <v>48</v>
      </c>
      <c r="G195" s="490">
        <v>6576</v>
      </c>
      <c r="H195" s="490">
        <v>1.1081900910010112</v>
      </c>
      <c r="I195" s="490">
        <v>137</v>
      </c>
      <c r="J195" s="490">
        <v>43</v>
      </c>
      <c r="K195" s="490">
        <v>5934</v>
      </c>
      <c r="L195" s="490">
        <v>1</v>
      </c>
      <c r="M195" s="490">
        <v>138</v>
      </c>
      <c r="N195" s="490">
        <v>32</v>
      </c>
      <c r="O195" s="490">
        <v>4448</v>
      </c>
      <c r="P195" s="512">
        <v>0.74957869902258178</v>
      </c>
      <c r="Q195" s="491">
        <v>139</v>
      </c>
    </row>
    <row r="196" spans="1:17" ht="14.45" customHeight="1" x14ac:dyDescent="0.2">
      <c r="A196" s="485" t="s">
        <v>1646</v>
      </c>
      <c r="B196" s="486" t="s">
        <v>1647</v>
      </c>
      <c r="C196" s="486" t="s">
        <v>1621</v>
      </c>
      <c r="D196" s="486" t="s">
        <v>1659</v>
      </c>
      <c r="E196" s="486" t="s">
        <v>1658</v>
      </c>
      <c r="F196" s="490">
        <v>8</v>
      </c>
      <c r="G196" s="490">
        <v>1472</v>
      </c>
      <c r="H196" s="490">
        <v>2.6522522522522523</v>
      </c>
      <c r="I196" s="490">
        <v>184</v>
      </c>
      <c r="J196" s="490">
        <v>3</v>
      </c>
      <c r="K196" s="490">
        <v>555</v>
      </c>
      <c r="L196" s="490">
        <v>1</v>
      </c>
      <c r="M196" s="490">
        <v>185</v>
      </c>
      <c r="N196" s="490">
        <v>12</v>
      </c>
      <c r="O196" s="490">
        <v>2244</v>
      </c>
      <c r="P196" s="512">
        <v>4.0432432432432428</v>
      </c>
      <c r="Q196" s="491">
        <v>187</v>
      </c>
    </row>
    <row r="197" spans="1:17" ht="14.45" customHeight="1" x14ac:dyDescent="0.2">
      <c r="A197" s="485" t="s">
        <v>1646</v>
      </c>
      <c r="B197" s="486" t="s">
        <v>1647</v>
      </c>
      <c r="C197" s="486" t="s">
        <v>1621</v>
      </c>
      <c r="D197" s="486" t="s">
        <v>1660</v>
      </c>
      <c r="E197" s="486" t="s">
        <v>1661</v>
      </c>
      <c r="F197" s="490">
        <v>15</v>
      </c>
      <c r="G197" s="490">
        <v>4485</v>
      </c>
      <c r="H197" s="490">
        <v>2.1215704824976349</v>
      </c>
      <c r="I197" s="490">
        <v>299</v>
      </c>
      <c r="J197" s="490">
        <v>7</v>
      </c>
      <c r="K197" s="490">
        <v>2114</v>
      </c>
      <c r="L197" s="490">
        <v>1</v>
      </c>
      <c r="M197" s="490">
        <v>302</v>
      </c>
      <c r="N197" s="490">
        <v>15</v>
      </c>
      <c r="O197" s="490">
        <v>4575</v>
      </c>
      <c r="P197" s="512">
        <v>2.1641438032166511</v>
      </c>
      <c r="Q197" s="491">
        <v>305</v>
      </c>
    </row>
    <row r="198" spans="1:17" ht="14.45" customHeight="1" x14ac:dyDescent="0.2">
      <c r="A198" s="485" t="s">
        <v>1646</v>
      </c>
      <c r="B198" s="486" t="s">
        <v>1647</v>
      </c>
      <c r="C198" s="486" t="s">
        <v>1621</v>
      </c>
      <c r="D198" s="486" t="s">
        <v>1664</v>
      </c>
      <c r="E198" s="486" t="s">
        <v>1665</v>
      </c>
      <c r="F198" s="490">
        <v>1</v>
      </c>
      <c r="G198" s="490">
        <v>609</v>
      </c>
      <c r="H198" s="490"/>
      <c r="I198" s="490">
        <v>609</v>
      </c>
      <c r="J198" s="490"/>
      <c r="K198" s="490"/>
      <c r="L198" s="490"/>
      <c r="M198" s="490"/>
      <c r="N198" s="490"/>
      <c r="O198" s="490"/>
      <c r="P198" s="512"/>
      <c r="Q198" s="491"/>
    </row>
    <row r="199" spans="1:17" ht="14.45" customHeight="1" x14ac:dyDescent="0.2">
      <c r="A199" s="485" t="s">
        <v>1646</v>
      </c>
      <c r="B199" s="486" t="s">
        <v>1647</v>
      </c>
      <c r="C199" s="486" t="s">
        <v>1621</v>
      </c>
      <c r="D199" s="486" t="s">
        <v>1666</v>
      </c>
      <c r="E199" s="486" t="s">
        <v>1667</v>
      </c>
      <c r="F199" s="490">
        <v>58</v>
      </c>
      <c r="G199" s="490">
        <v>10092</v>
      </c>
      <c r="H199" s="490">
        <v>1.9885714285714287</v>
      </c>
      <c r="I199" s="490">
        <v>174</v>
      </c>
      <c r="J199" s="490">
        <v>29</v>
      </c>
      <c r="K199" s="490">
        <v>5075</v>
      </c>
      <c r="L199" s="490">
        <v>1</v>
      </c>
      <c r="M199" s="490">
        <v>175</v>
      </c>
      <c r="N199" s="490">
        <v>66</v>
      </c>
      <c r="O199" s="490">
        <v>11616</v>
      </c>
      <c r="P199" s="512">
        <v>2.2888669950738918</v>
      </c>
      <c r="Q199" s="491">
        <v>176</v>
      </c>
    </row>
    <row r="200" spans="1:17" ht="14.45" customHeight="1" x14ac:dyDescent="0.2">
      <c r="A200" s="485" t="s">
        <v>1646</v>
      </c>
      <c r="B200" s="486" t="s">
        <v>1647</v>
      </c>
      <c r="C200" s="486" t="s">
        <v>1621</v>
      </c>
      <c r="D200" s="486" t="s">
        <v>1624</v>
      </c>
      <c r="E200" s="486" t="s">
        <v>1625</v>
      </c>
      <c r="F200" s="490">
        <v>13</v>
      </c>
      <c r="G200" s="490">
        <v>4511</v>
      </c>
      <c r="H200" s="490">
        <v>0.41814979606970709</v>
      </c>
      <c r="I200" s="490">
        <v>347</v>
      </c>
      <c r="J200" s="490">
        <v>31</v>
      </c>
      <c r="K200" s="490">
        <v>10788</v>
      </c>
      <c r="L200" s="490">
        <v>1</v>
      </c>
      <c r="M200" s="490">
        <v>348</v>
      </c>
      <c r="N200" s="490"/>
      <c r="O200" s="490"/>
      <c r="P200" s="512"/>
      <c r="Q200" s="491"/>
    </row>
    <row r="201" spans="1:17" ht="14.45" customHeight="1" x14ac:dyDescent="0.2">
      <c r="A201" s="485" t="s">
        <v>1646</v>
      </c>
      <c r="B201" s="486" t="s">
        <v>1647</v>
      </c>
      <c r="C201" s="486" t="s">
        <v>1621</v>
      </c>
      <c r="D201" s="486" t="s">
        <v>1668</v>
      </c>
      <c r="E201" s="486" t="s">
        <v>1669</v>
      </c>
      <c r="F201" s="490">
        <v>3098</v>
      </c>
      <c r="G201" s="490">
        <v>52666</v>
      </c>
      <c r="H201" s="490">
        <v>1.8855751673767498</v>
      </c>
      <c r="I201" s="490">
        <v>17</v>
      </c>
      <c r="J201" s="490">
        <v>1643</v>
      </c>
      <c r="K201" s="490">
        <v>27931</v>
      </c>
      <c r="L201" s="490">
        <v>1</v>
      </c>
      <c r="M201" s="490">
        <v>17</v>
      </c>
      <c r="N201" s="490">
        <v>2438</v>
      </c>
      <c r="O201" s="490">
        <v>41446</v>
      </c>
      <c r="P201" s="512">
        <v>1.4838709677419355</v>
      </c>
      <c r="Q201" s="491">
        <v>17</v>
      </c>
    </row>
    <row r="202" spans="1:17" ht="14.45" customHeight="1" x14ac:dyDescent="0.2">
      <c r="A202" s="485" t="s">
        <v>1646</v>
      </c>
      <c r="B202" s="486" t="s">
        <v>1647</v>
      </c>
      <c r="C202" s="486" t="s">
        <v>1621</v>
      </c>
      <c r="D202" s="486" t="s">
        <v>1670</v>
      </c>
      <c r="E202" s="486" t="s">
        <v>1671</v>
      </c>
      <c r="F202" s="490">
        <v>1</v>
      </c>
      <c r="G202" s="490">
        <v>274</v>
      </c>
      <c r="H202" s="490"/>
      <c r="I202" s="490">
        <v>274</v>
      </c>
      <c r="J202" s="490"/>
      <c r="K202" s="490"/>
      <c r="L202" s="490"/>
      <c r="M202" s="490"/>
      <c r="N202" s="490">
        <v>1</v>
      </c>
      <c r="O202" s="490">
        <v>279</v>
      </c>
      <c r="P202" s="512"/>
      <c r="Q202" s="491">
        <v>279</v>
      </c>
    </row>
    <row r="203" spans="1:17" ht="14.45" customHeight="1" x14ac:dyDescent="0.2">
      <c r="A203" s="485" t="s">
        <v>1646</v>
      </c>
      <c r="B203" s="486" t="s">
        <v>1647</v>
      </c>
      <c r="C203" s="486" t="s">
        <v>1621</v>
      </c>
      <c r="D203" s="486" t="s">
        <v>1672</v>
      </c>
      <c r="E203" s="486" t="s">
        <v>1673</v>
      </c>
      <c r="F203" s="490">
        <v>1</v>
      </c>
      <c r="G203" s="490">
        <v>142</v>
      </c>
      <c r="H203" s="490"/>
      <c r="I203" s="490">
        <v>142</v>
      </c>
      <c r="J203" s="490"/>
      <c r="K203" s="490"/>
      <c r="L203" s="490"/>
      <c r="M203" s="490"/>
      <c r="N203" s="490">
        <v>2</v>
      </c>
      <c r="O203" s="490">
        <v>284</v>
      </c>
      <c r="P203" s="512"/>
      <c r="Q203" s="491">
        <v>142</v>
      </c>
    </row>
    <row r="204" spans="1:17" ht="14.45" customHeight="1" x14ac:dyDescent="0.2">
      <c r="A204" s="485" t="s">
        <v>1646</v>
      </c>
      <c r="B204" s="486" t="s">
        <v>1647</v>
      </c>
      <c r="C204" s="486" t="s">
        <v>1621</v>
      </c>
      <c r="D204" s="486" t="s">
        <v>1674</v>
      </c>
      <c r="E204" s="486" t="s">
        <v>1673</v>
      </c>
      <c r="F204" s="490">
        <v>47</v>
      </c>
      <c r="G204" s="490">
        <v>3677</v>
      </c>
      <c r="H204" s="490">
        <v>1.0824256697085664</v>
      </c>
      <c r="I204" s="490">
        <v>78.234042553191486</v>
      </c>
      <c r="J204" s="490">
        <v>43</v>
      </c>
      <c r="K204" s="490">
        <v>3397</v>
      </c>
      <c r="L204" s="490">
        <v>1</v>
      </c>
      <c r="M204" s="490">
        <v>79</v>
      </c>
      <c r="N204" s="490">
        <v>32</v>
      </c>
      <c r="O204" s="490">
        <v>2528</v>
      </c>
      <c r="P204" s="512">
        <v>0.7441860465116279</v>
      </c>
      <c r="Q204" s="491">
        <v>79</v>
      </c>
    </row>
    <row r="205" spans="1:17" ht="14.45" customHeight="1" x14ac:dyDescent="0.2">
      <c r="A205" s="485" t="s">
        <v>1646</v>
      </c>
      <c r="B205" s="486" t="s">
        <v>1647</v>
      </c>
      <c r="C205" s="486" t="s">
        <v>1621</v>
      </c>
      <c r="D205" s="486" t="s">
        <v>1675</v>
      </c>
      <c r="E205" s="486" t="s">
        <v>1676</v>
      </c>
      <c r="F205" s="490">
        <v>1</v>
      </c>
      <c r="G205" s="490">
        <v>314</v>
      </c>
      <c r="H205" s="490"/>
      <c r="I205" s="490">
        <v>314</v>
      </c>
      <c r="J205" s="490"/>
      <c r="K205" s="490"/>
      <c r="L205" s="490"/>
      <c r="M205" s="490"/>
      <c r="N205" s="490">
        <v>2</v>
      </c>
      <c r="O205" s="490">
        <v>636</v>
      </c>
      <c r="P205" s="512"/>
      <c r="Q205" s="491">
        <v>318</v>
      </c>
    </row>
    <row r="206" spans="1:17" ht="14.45" customHeight="1" x14ac:dyDescent="0.2">
      <c r="A206" s="485" t="s">
        <v>1646</v>
      </c>
      <c r="B206" s="486" t="s">
        <v>1647</v>
      </c>
      <c r="C206" s="486" t="s">
        <v>1621</v>
      </c>
      <c r="D206" s="486" t="s">
        <v>1632</v>
      </c>
      <c r="E206" s="486" t="s">
        <v>1633</v>
      </c>
      <c r="F206" s="490">
        <v>2043</v>
      </c>
      <c r="G206" s="490">
        <v>670104</v>
      </c>
      <c r="H206" s="490">
        <v>1.0349544072948329</v>
      </c>
      <c r="I206" s="490">
        <v>328</v>
      </c>
      <c r="J206" s="490">
        <v>1968</v>
      </c>
      <c r="K206" s="490">
        <v>647472</v>
      </c>
      <c r="L206" s="490">
        <v>1</v>
      </c>
      <c r="M206" s="490">
        <v>329</v>
      </c>
      <c r="N206" s="490">
        <v>2358</v>
      </c>
      <c r="O206" s="490">
        <v>775782</v>
      </c>
      <c r="P206" s="512">
        <v>1.1981707317073171</v>
      </c>
      <c r="Q206" s="491">
        <v>329</v>
      </c>
    </row>
    <row r="207" spans="1:17" ht="14.45" customHeight="1" x14ac:dyDescent="0.2">
      <c r="A207" s="485" t="s">
        <v>1646</v>
      </c>
      <c r="B207" s="486" t="s">
        <v>1647</v>
      </c>
      <c r="C207" s="486" t="s">
        <v>1621</v>
      </c>
      <c r="D207" s="486" t="s">
        <v>1677</v>
      </c>
      <c r="E207" s="486" t="s">
        <v>1678</v>
      </c>
      <c r="F207" s="490">
        <v>17</v>
      </c>
      <c r="G207" s="490">
        <v>2772</v>
      </c>
      <c r="H207" s="490">
        <v>1.1200000000000001</v>
      </c>
      <c r="I207" s="490">
        <v>163.05882352941177</v>
      </c>
      <c r="J207" s="490">
        <v>15</v>
      </c>
      <c r="K207" s="490">
        <v>2475</v>
      </c>
      <c r="L207" s="490">
        <v>1</v>
      </c>
      <c r="M207" s="490">
        <v>165</v>
      </c>
      <c r="N207" s="490">
        <v>10</v>
      </c>
      <c r="O207" s="490">
        <v>1660</v>
      </c>
      <c r="P207" s="512">
        <v>0.6707070707070707</v>
      </c>
      <c r="Q207" s="491">
        <v>166</v>
      </c>
    </row>
    <row r="208" spans="1:17" ht="14.45" customHeight="1" x14ac:dyDescent="0.2">
      <c r="A208" s="485" t="s">
        <v>1646</v>
      </c>
      <c r="B208" s="486" t="s">
        <v>1647</v>
      </c>
      <c r="C208" s="486" t="s">
        <v>1621</v>
      </c>
      <c r="D208" s="486" t="s">
        <v>1679</v>
      </c>
      <c r="E208" s="486" t="s">
        <v>1649</v>
      </c>
      <c r="F208" s="490">
        <v>67</v>
      </c>
      <c r="G208" s="490">
        <v>4837</v>
      </c>
      <c r="H208" s="490">
        <v>0.96124801271860094</v>
      </c>
      <c r="I208" s="490">
        <v>72.194029850746276</v>
      </c>
      <c r="J208" s="490">
        <v>68</v>
      </c>
      <c r="K208" s="490">
        <v>5032</v>
      </c>
      <c r="L208" s="490">
        <v>1</v>
      </c>
      <c r="M208" s="490">
        <v>74</v>
      </c>
      <c r="N208" s="490">
        <v>66</v>
      </c>
      <c r="O208" s="490">
        <v>4884</v>
      </c>
      <c r="P208" s="512">
        <v>0.97058823529411764</v>
      </c>
      <c r="Q208" s="491">
        <v>74</v>
      </c>
    </row>
    <row r="209" spans="1:17" ht="14.45" customHeight="1" x14ac:dyDescent="0.2">
      <c r="A209" s="485" t="s">
        <v>1646</v>
      </c>
      <c r="B209" s="486" t="s">
        <v>1647</v>
      </c>
      <c r="C209" s="486" t="s">
        <v>1621</v>
      </c>
      <c r="D209" s="486" t="s">
        <v>1684</v>
      </c>
      <c r="E209" s="486" t="s">
        <v>1685</v>
      </c>
      <c r="F209" s="490">
        <v>29</v>
      </c>
      <c r="G209" s="490">
        <v>35148</v>
      </c>
      <c r="H209" s="490">
        <v>2.408717105263158</v>
      </c>
      <c r="I209" s="490">
        <v>1212</v>
      </c>
      <c r="J209" s="490">
        <v>12</v>
      </c>
      <c r="K209" s="490">
        <v>14592</v>
      </c>
      <c r="L209" s="490">
        <v>1</v>
      </c>
      <c r="M209" s="490">
        <v>1216</v>
      </c>
      <c r="N209" s="490">
        <v>25</v>
      </c>
      <c r="O209" s="490">
        <v>30500</v>
      </c>
      <c r="P209" s="512">
        <v>2.0901864035087718</v>
      </c>
      <c r="Q209" s="491">
        <v>1220</v>
      </c>
    </row>
    <row r="210" spans="1:17" ht="14.45" customHeight="1" x14ac:dyDescent="0.2">
      <c r="A210" s="485" t="s">
        <v>1646</v>
      </c>
      <c r="B210" s="486" t="s">
        <v>1647</v>
      </c>
      <c r="C210" s="486" t="s">
        <v>1621</v>
      </c>
      <c r="D210" s="486" t="s">
        <v>1686</v>
      </c>
      <c r="E210" s="486" t="s">
        <v>1687</v>
      </c>
      <c r="F210" s="490">
        <v>473</v>
      </c>
      <c r="G210" s="490">
        <v>54395</v>
      </c>
      <c r="H210" s="490">
        <v>1.199290060851927</v>
      </c>
      <c r="I210" s="490">
        <v>115</v>
      </c>
      <c r="J210" s="490">
        <v>391</v>
      </c>
      <c r="K210" s="490">
        <v>45356</v>
      </c>
      <c r="L210" s="490">
        <v>1</v>
      </c>
      <c r="M210" s="490">
        <v>116</v>
      </c>
      <c r="N210" s="490">
        <v>391</v>
      </c>
      <c r="O210" s="490">
        <v>45747</v>
      </c>
      <c r="P210" s="512">
        <v>1.0086206896551724</v>
      </c>
      <c r="Q210" s="491">
        <v>117</v>
      </c>
    </row>
    <row r="211" spans="1:17" ht="14.45" customHeight="1" x14ac:dyDescent="0.2">
      <c r="A211" s="485" t="s">
        <v>1646</v>
      </c>
      <c r="B211" s="486" t="s">
        <v>1647</v>
      </c>
      <c r="C211" s="486" t="s">
        <v>1621</v>
      </c>
      <c r="D211" s="486" t="s">
        <v>1688</v>
      </c>
      <c r="E211" s="486" t="s">
        <v>1689</v>
      </c>
      <c r="F211" s="490"/>
      <c r="G211" s="490"/>
      <c r="H211" s="490"/>
      <c r="I211" s="490"/>
      <c r="J211" s="490"/>
      <c r="K211" s="490"/>
      <c r="L211" s="490"/>
      <c r="M211" s="490"/>
      <c r="N211" s="490">
        <v>6</v>
      </c>
      <c r="O211" s="490">
        <v>2112</v>
      </c>
      <c r="P211" s="512"/>
      <c r="Q211" s="491">
        <v>352</v>
      </c>
    </row>
    <row r="212" spans="1:17" ht="14.45" customHeight="1" x14ac:dyDescent="0.2">
      <c r="A212" s="485" t="s">
        <v>1646</v>
      </c>
      <c r="B212" s="486" t="s">
        <v>1647</v>
      </c>
      <c r="C212" s="486" t="s">
        <v>1621</v>
      </c>
      <c r="D212" s="486" t="s">
        <v>1690</v>
      </c>
      <c r="E212" s="486" t="s">
        <v>1691</v>
      </c>
      <c r="F212" s="490">
        <v>1023</v>
      </c>
      <c r="G212" s="490">
        <v>154473</v>
      </c>
      <c r="H212" s="490">
        <v>1.0401942035231375</v>
      </c>
      <c r="I212" s="490">
        <v>151</v>
      </c>
      <c r="J212" s="490">
        <v>977</v>
      </c>
      <c r="K212" s="490">
        <v>148504</v>
      </c>
      <c r="L212" s="490">
        <v>1</v>
      </c>
      <c r="M212" s="490">
        <v>152</v>
      </c>
      <c r="N212" s="490">
        <v>966</v>
      </c>
      <c r="O212" s="490">
        <v>147798</v>
      </c>
      <c r="P212" s="512">
        <v>0.99524591930183703</v>
      </c>
      <c r="Q212" s="491">
        <v>153</v>
      </c>
    </row>
    <row r="213" spans="1:17" ht="14.45" customHeight="1" x14ac:dyDescent="0.2">
      <c r="A213" s="485" t="s">
        <v>1646</v>
      </c>
      <c r="B213" s="486" t="s">
        <v>1647</v>
      </c>
      <c r="C213" s="486" t="s">
        <v>1621</v>
      </c>
      <c r="D213" s="486" t="s">
        <v>1694</v>
      </c>
      <c r="E213" s="486" t="s">
        <v>1695</v>
      </c>
      <c r="F213" s="490">
        <v>5</v>
      </c>
      <c r="G213" s="490">
        <v>1510</v>
      </c>
      <c r="H213" s="490">
        <v>1.2417763157894737</v>
      </c>
      <c r="I213" s="490">
        <v>302</v>
      </c>
      <c r="J213" s="490">
        <v>4</v>
      </c>
      <c r="K213" s="490">
        <v>1216</v>
      </c>
      <c r="L213" s="490">
        <v>1</v>
      </c>
      <c r="M213" s="490">
        <v>304</v>
      </c>
      <c r="N213" s="490">
        <v>7</v>
      </c>
      <c r="O213" s="490">
        <v>2142</v>
      </c>
      <c r="P213" s="512">
        <v>1.7615131578947369</v>
      </c>
      <c r="Q213" s="491">
        <v>306</v>
      </c>
    </row>
    <row r="214" spans="1:17" ht="14.45" customHeight="1" x14ac:dyDescent="0.2">
      <c r="A214" s="485" t="s">
        <v>1736</v>
      </c>
      <c r="B214" s="486" t="s">
        <v>1647</v>
      </c>
      <c r="C214" s="486" t="s">
        <v>1621</v>
      </c>
      <c r="D214" s="486" t="s">
        <v>1648</v>
      </c>
      <c r="E214" s="486" t="s">
        <v>1649</v>
      </c>
      <c r="F214" s="490">
        <v>78</v>
      </c>
      <c r="G214" s="490">
        <v>16536</v>
      </c>
      <c r="H214" s="490">
        <v>0.85311871227364189</v>
      </c>
      <c r="I214" s="490">
        <v>212</v>
      </c>
      <c r="J214" s="490">
        <v>91</v>
      </c>
      <c r="K214" s="490">
        <v>19383</v>
      </c>
      <c r="L214" s="490">
        <v>1</v>
      </c>
      <c r="M214" s="490">
        <v>213</v>
      </c>
      <c r="N214" s="490">
        <v>120</v>
      </c>
      <c r="O214" s="490">
        <v>25800</v>
      </c>
      <c r="P214" s="512">
        <v>1.3310633028942889</v>
      </c>
      <c r="Q214" s="491">
        <v>215</v>
      </c>
    </row>
    <row r="215" spans="1:17" ht="14.45" customHeight="1" x14ac:dyDescent="0.2">
      <c r="A215" s="485" t="s">
        <v>1736</v>
      </c>
      <c r="B215" s="486" t="s">
        <v>1647</v>
      </c>
      <c r="C215" s="486" t="s">
        <v>1621</v>
      </c>
      <c r="D215" s="486" t="s">
        <v>1650</v>
      </c>
      <c r="E215" s="486" t="s">
        <v>1649</v>
      </c>
      <c r="F215" s="490">
        <v>3</v>
      </c>
      <c r="G215" s="490">
        <v>261</v>
      </c>
      <c r="H215" s="490">
        <v>0.98863636363636365</v>
      </c>
      <c r="I215" s="490">
        <v>87</v>
      </c>
      <c r="J215" s="490">
        <v>3</v>
      </c>
      <c r="K215" s="490">
        <v>264</v>
      </c>
      <c r="L215" s="490">
        <v>1</v>
      </c>
      <c r="M215" s="490">
        <v>88</v>
      </c>
      <c r="N215" s="490">
        <v>9</v>
      </c>
      <c r="O215" s="490">
        <v>801</v>
      </c>
      <c r="P215" s="512">
        <v>3.0340909090909092</v>
      </c>
      <c r="Q215" s="491">
        <v>89</v>
      </c>
    </row>
    <row r="216" spans="1:17" ht="14.45" customHeight="1" x14ac:dyDescent="0.2">
      <c r="A216" s="485" t="s">
        <v>1736</v>
      </c>
      <c r="B216" s="486" t="s">
        <v>1647</v>
      </c>
      <c r="C216" s="486" t="s">
        <v>1621</v>
      </c>
      <c r="D216" s="486" t="s">
        <v>1651</v>
      </c>
      <c r="E216" s="486" t="s">
        <v>1652</v>
      </c>
      <c r="F216" s="490">
        <v>196</v>
      </c>
      <c r="G216" s="490">
        <v>59192</v>
      </c>
      <c r="H216" s="490">
        <v>1.0792990901300075</v>
      </c>
      <c r="I216" s="490">
        <v>302</v>
      </c>
      <c r="J216" s="490">
        <v>181</v>
      </c>
      <c r="K216" s="490">
        <v>54843</v>
      </c>
      <c r="L216" s="490">
        <v>1</v>
      </c>
      <c r="M216" s="490">
        <v>303</v>
      </c>
      <c r="N216" s="490">
        <v>425</v>
      </c>
      <c r="O216" s="490">
        <v>129625</v>
      </c>
      <c r="P216" s="512">
        <v>2.3635650857903472</v>
      </c>
      <c r="Q216" s="491">
        <v>305</v>
      </c>
    </row>
    <row r="217" spans="1:17" ht="14.45" customHeight="1" x14ac:dyDescent="0.2">
      <c r="A217" s="485" t="s">
        <v>1736</v>
      </c>
      <c r="B217" s="486" t="s">
        <v>1647</v>
      </c>
      <c r="C217" s="486" t="s">
        <v>1621</v>
      </c>
      <c r="D217" s="486" t="s">
        <v>1653</v>
      </c>
      <c r="E217" s="486" t="s">
        <v>1654</v>
      </c>
      <c r="F217" s="490"/>
      <c r="G217" s="490"/>
      <c r="H217" s="490"/>
      <c r="I217" s="490"/>
      <c r="J217" s="490">
        <v>24</v>
      </c>
      <c r="K217" s="490">
        <v>2400</v>
      </c>
      <c r="L217" s="490">
        <v>1</v>
      </c>
      <c r="M217" s="490">
        <v>100</v>
      </c>
      <c r="N217" s="490">
        <v>18</v>
      </c>
      <c r="O217" s="490">
        <v>1818</v>
      </c>
      <c r="P217" s="512">
        <v>0.75749999999999995</v>
      </c>
      <c r="Q217" s="491">
        <v>101</v>
      </c>
    </row>
    <row r="218" spans="1:17" ht="14.45" customHeight="1" x14ac:dyDescent="0.2">
      <c r="A218" s="485" t="s">
        <v>1736</v>
      </c>
      <c r="B218" s="486" t="s">
        <v>1647</v>
      </c>
      <c r="C218" s="486" t="s">
        <v>1621</v>
      </c>
      <c r="D218" s="486" t="s">
        <v>1657</v>
      </c>
      <c r="E218" s="486" t="s">
        <v>1658</v>
      </c>
      <c r="F218" s="490">
        <v>123</v>
      </c>
      <c r="G218" s="490">
        <v>16851</v>
      </c>
      <c r="H218" s="490">
        <v>1.151968826907301</v>
      </c>
      <c r="I218" s="490">
        <v>137</v>
      </c>
      <c r="J218" s="490">
        <v>106</v>
      </c>
      <c r="K218" s="490">
        <v>14628</v>
      </c>
      <c r="L218" s="490">
        <v>1</v>
      </c>
      <c r="M218" s="490">
        <v>138</v>
      </c>
      <c r="N218" s="490">
        <v>101</v>
      </c>
      <c r="O218" s="490">
        <v>14039</v>
      </c>
      <c r="P218" s="512">
        <v>0.95973475526387753</v>
      </c>
      <c r="Q218" s="491">
        <v>139</v>
      </c>
    </row>
    <row r="219" spans="1:17" ht="14.45" customHeight="1" x14ac:dyDescent="0.2">
      <c r="A219" s="485" t="s">
        <v>1736</v>
      </c>
      <c r="B219" s="486" t="s">
        <v>1647</v>
      </c>
      <c r="C219" s="486" t="s">
        <v>1621</v>
      </c>
      <c r="D219" s="486" t="s">
        <v>1659</v>
      </c>
      <c r="E219" s="486" t="s">
        <v>1658</v>
      </c>
      <c r="F219" s="490">
        <v>1</v>
      </c>
      <c r="G219" s="490">
        <v>184</v>
      </c>
      <c r="H219" s="490">
        <v>0.49729729729729732</v>
      </c>
      <c r="I219" s="490">
        <v>184</v>
      </c>
      <c r="J219" s="490">
        <v>2</v>
      </c>
      <c r="K219" s="490">
        <v>370</v>
      </c>
      <c r="L219" s="490">
        <v>1</v>
      </c>
      <c r="M219" s="490">
        <v>185</v>
      </c>
      <c r="N219" s="490">
        <v>5</v>
      </c>
      <c r="O219" s="490">
        <v>935</v>
      </c>
      <c r="P219" s="512">
        <v>2.5270270270270272</v>
      </c>
      <c r="Q219" s="491">
        <v>187</v>
      </c>
    </row>
    <row r="220" spans="1:17" ht="14.45" customHeight="1" x14ac:dyDescent="0.2">
      <c r="A220" s="485" t="s">
        <v>1736</v>
      </c>
      <c r="B220" s="486" t="s">
        <v>1647</v>
      </c>
      <c r="C220" s="486" t="s">
        <v>1621</v>
      </c>
      <c r="D220" s="486" t="s">
        <v>1662</v>
      </c>
      <c r="E220" s="486" t="s">
        <v>1663</v>
      </c>
      <c r="F220" s="490"/>
      <c r="G220" s="490"/>
      <c r="H220" s="490"/>
      <c r="I220" s="490"/>
      <c r="J220" s="490"/>
      <c r="K220" s="490"/>
      <c r="L220" s="490"/>
      <c r="M220" s="490"/>
      <c r="N220" s="490">
        <v>1</v>
      </c>
      <c r="O220" s="490">
        <v>649</v>
      </c>
      <c r="P220" s="512"/>
      <c r="Q220" s="491">
        <v>649</v>
      </c>
    </row>
    <row r="221" spans="1:17" ht="14.45" customHeight="1" x14ac:dyDescent="0.2">
      <c r="A221" s="485" t="s">
        <v>1736</v>
      </c>
      <c r="B221" s="486" t="s">
        <v>1647</v>
      </c>
      <c r="C221" s="486" t="s">
        <v>1621</v>
      </c>
      <c r="D221" s="486" t="s">
        <v>1664</v>
      </c>
      <c r="E221" s="486" t="s">
        <v>1665</v>
      </c>
      <c r="F221" s="490"/>
      <c r="G221" s="490"/>
      <c r="H221" s="490"/>
      <c r="I221" s="490"/>
      <c r="J221" s="490">
        <v>1</v>
      </c>
      <c r="K221" s="490">
        <v>614</v>
      </c>
      <c r="L221" s="490">
        <v>1</v>
      </c>
      <c r="M221" s="490">
        <v>614</v>
      </c>
      <c r="N221" s="490">
        <v>1</v>
      </c>
      <c r="O221" s="490">
        <v>618</v>
      </c>
      <c r="P221" s="512">
        <v>1.006514657980456</v>
      </c>
      <c r="Q221" s="491">
        <v>618</v>
      </c>
    </row>
    <row r="222" spans="1:17" ht="14.45" customHeight="1" x14ac:dyDescent="0.2">
      <c r="A222" s="485" t="s">
        <v>1736</v>
      </c>
      <c r="B222" s="486" t="s">
        <v>1647</v>
      </c>
      <c r="C222" s="486" t="s">
        <v>1621</v>
      </c>
      <c r="D222" s="486" t="s">
        <v>1666</v>
      </c>
      <c r="E222" s="486" t="s">
        <v>1667</v>
      </c>
      <c r="F222" s="490">
        <v>18</v>
      </c>
      <c r="G222" s="490">
        <v>3132</v>
      </c>
      <c r="H222" s="490">
        <v>0.57732718894009216</v>
      </c>
      <c r="I222" s="490">
        <v>174</v>
      </c>
      <c r="J222" s="490">
        <v>31</v>
      </c>
      <c r="K222" s="490">
        <v>5425</v>
      </c>
      <c r="L222" s="490">
        <v>1</v>
      </c>
      <c r="M222" s="490">
        <v>175</v>
      </c>
      <c r="N222" s="490">
        <v>32</v>
      </c>
      <c r="O222" s="490">
        <v>5632</v>
      </c>
      <c r="P222" s="512">
        <v>1.0381566820276498</v>
      </c>
      <c r="Q222" s="491">
        <v>176</v>
      </c>
    </row>
    <row r="223" spans="1:17" ht="14.45" customHeight="1" x14ac:dyDescent="0.2">
      <c r="A223" s="485" t="s">
        <v>1736</v>
      </c>
      <c r="B223" s="486" t="s">
        <v>1647</v>
      </c>
      <c r="C223" s="486" t="s">
        <v>1621</v>
      </c>
      <c r="D223" s="486" t="s">
        <v>1624</v>
      </c>
      <c r="E223" s="486" t="s">
        <v>1625</v>
      </c>
      <c r="F223" s="490"/>
      <c r="G223" s="490"/>
      <c r="H223" s="490"/>
      <c r="I223" s="490"/>
      <c r="J223" s="490">
        <v>1</v>
      </c>
      <c r="K223" s="490">
        <v>348</v>
      </c>
      <c r="L223" s="490">
        <v>1</v>
      </c>
      <c r="M223" s="490">
        <v>348</v>
      </c>
      <c r="N223" s="490"/>
      <c r="O223" s="490"/>
      <c r="P223" s="512"/>
      <c r="Q223" s="491"/>
    </row>
    <row r="224" spans="1:17" ht="14.45" customHeight="1" x14ac:dyDescent="0.2">
      <c r="A224" s="485" t="s">
        <v>1736</v>
      </c>
      <c r="B224" s="486" t="s">
        <v>1647</v>
      </c>
      <c r="C224" s="486" t="s">
        <v>1621</v>
      </c>
      <c r="D224" s="486" t="s">
        <v>1668</v>
      </c>
      <c r="E224" s="486" t="s">
        <v>1669</v>
      </c>
      <c r="F224" s="490">
        <v>274</v>
      </c>
      <c r="G224" s="490">
        <v>4658</v>
      </c>
      <c r="H224" s="490">
        <v>1.2342342342342343</v>
      </c>
      <c r="I224" s="490">
        <v>17</v>
      </c>
      <c r="J224" s="490">
        <v>222</v>
      </c>
      <c r="K224" s="490">
        <v>3774</v>
      </c>
      <c r="L224" s="490">
        <v>1</v>
      </c>
      <c r="M224" s="490">
        <v>17</v>
      </c>
      <c r="N224" s="490">
        <v>247</v>
      </c>
      <c r="O224" s="490">
        <v>4199</v>
      </c>
      <c r="P224" s="512">
        <v>1.1126126126126126</v>
      </c>
      <c r="Q224" s="491">
        <v>17</v>
      </c>
    </row>
    <row r="225" spans="1:17" ht="14.45" customHeight="1" x14ac:dyDescent="0.2">
      <c r="A225" s="485" t="s">
        <v>1736</v>
      </c>
      <c r="B225" s="486" t="s">
        <v>1647</v>
      </c>
      <c r="C225" s="486" t="s">
        <v>1621</v>
      </c>
      <c r="D225" s="486" t="s">
        <v>1670</v>
      </c>
      <c r="E225" s="486" t="s">
        <v>1671</v>
      </c>
      <c r="F225" s="490">
        <v>35</v>
      </c>
      <c r="G225" s="490">
        <v>9590</v>
      </c>
      <c r="H225" s="490">
        <v>1.0182629008282014</v>
      </c>
      <c r="I225" s="490">
        <v>274</v>
      </c>
      <c r="J225" s="490">
        <v>34</v>
      </c>
      <c r="K225" s="490">
        <v>9418</v>
      </c>
      <c r="L225" s="490">
        <v>1</v>
      </c>
      <c r="M225" s="490">
        <v>277</v>
      </c>
      <c r="N225" s="490">
        <v>47</v>
      </c>
      <c r="O225" s="490">
        <v>13113</v>
      </c>
      <c r="P225" s="512">
        <v>1.3923338288383946</v>
      </c>
      <c r="Q225" s="491">
        <v>279</v>
      </c>
    </row>
    <row r="226" spans="1:17" ht="14.45" customHeight="1" x14ac:dyDescent="0.2">
      <c r="A226" s="485" t="s">
        <v>1736</v>
      </c>
      <c r="B226" s="486" t="s">
        <v>1647</v>
      </c>
      <c r="C226" s="486" t="s">
        <v>1621</v>
      </c>
      <c r="D226" s="486" t="s">
        <v>1672</v>
      </c>
      <c r="E226" s="486" t="s">
        <v>1673</v>
      </c>
      <c r="F226" s="490">
        <v>46</v>
      </c>
      <c r="G226" s="490">
        <v>6525</v>
      </c>
      <c r="H226" s="490">
        <v>0.9846084200995926</v>
      </c>
      <c r="I226" s="490">
        <v>141.84782608695653</v>
      </c>
      <c r="J226" s="490">
        <v>47</v>
      </c>
      <c r="K226" s="490">
        <v>6627</v>
      </c>
      <c r="L226" s="490">
        <v>1</v>
      </c>
      <c r="M226" s="490">
        <v>141</v>
      </c>
      <c r="N226" s="490">
        <v>77</v>
      </c>
      <c r="O226" s="490">
        <v>10934</v>
      </c>
      <c r="P226" s="512">
        <v>1.6499170061868116</v>
      </c>
      <c r="Q226" s="491">
        <v>142</v>
      </c>
    </row>
    <row r="227" spans="1:17" ht="14.45" customHeight="1" x14ac:dyDescent="0.2">
      <c r="A227" s="485" t="s">
        <v>1736</v>
      </c>
      <c r="B227" s="486" t="s">
        <v>1647</v>
      </c>
      <c r="C227" s="486" t="s">
        <v>1621</v>
      </c>
      <c r="D227" s="486" t="s">
        <v>1674</v>
      </c>
      <c r="E227" s="486" t="s">
        <v>1673</v>
      </c>
      <c r="F227" s="490">
        <v>115</v>
      </c>
      <c r="G227" s="490">
        <v>8987</v>
      </c>
      <c r="H227" s="490">
        <v>1.115289153636138</v>
      </c>
      <c r="I227" s="490">
        <v>78.147826086956528</v>
      </c>
      <c r="J227" s="490">
        <v>102</v>
      </c>
      <c r="K227" s="490">
        <v>8058</v>
      </c>
      <c r="L227" s="490">
        <v>1</v>
      </c>
      <c r="M227" s="490">
        <v>79</v>
      </c>
      <c r="N227" s="490">
        <v>101</v>
      </c>
      <c r="O227" s="490">
        <v>7979</v>
      </c>
      <c r="P227" s="512">
        <v>0.99019607843137258</v>
      </c>
      <c r="Q227" s="491">
        <v>79</v>
      </c>
    </row>
    <row r="228" spans="1:17" ht="14.45" customHeight="1" x14ac:dyDescent="0.2">
      <c r="A228" s="485" t="s">
        <v>1736</v>
      </c>
      <c r="B228" s="486" t="s">
        <v>1647</v>
      </c>
      <c r="C228" s="486" t="s">
        <v>1621</v>
      </c>
      <c r="D228" s="486" t="s">
        <v>1675</v>
      </c>
      <c r="E228" s="486" t="s">
        <v>1676</v>
      </c>
      <c r="F228" s="490">
        <v>46</v>
      </c>
      <c r="G228" s="490">
        <v>14444</v>
      </c>
      <c r="H228" s="490">
        <v>0.97252895232965253</v>
      </c>
      <c r="I228" s="490">
        <v>314</v>
      </c>
      <c r="J228" s="490">
        <v>47</v>
      </c>
      <c r="K228" s="490">
        <v>14852</v>
      </c>
      <c r="L228" s="490">
        <v>1</v>
      </c>
      <c r="M228" s="490">
        <v>316</v>
      </c>
      <c r="N228" s="490">
        <v>77</v>
      </c>
      <c r="O228" s="490">
        <v>24486</v>
      </c>
      <c r="P228" s="512">
        <v>1.6486668462159979</v>
      </c>
      <c r="Q228" s="491">
        <v>318</v>
      </c>
    </row>
    <row r="229" spans="1:17" ht="14.45" customHeight="1" x14ac:dyDescent="0.2">
      <c r="A229" s="485" t="s">
        <v>1736</v>
      </c>
      <c r="B229" s="486" t="s">
        <v>1647</v>
      </c>
      <c r="C229" s="486" t="s">
        <v>1621</v>
      </c>
      <c r="D229" s="486" t="s">
        <v>1677</v>
      </c>
      <c r="E229" s="486" t="s">
        <v>1678</v>
      </c>
      <c r="F229" s="490">
        <v>146</v>
      </c>
      <c r="G229" s="490">
        <v>23817</v>
      </c>
      <c r="H229" s="490">
        <v>1.5035984848484849</v>
      </c>
      <c r="I229" s="490">
        <v>163.13013698630138</v>
      </c>
      <c r="J229" s="490">
        <v>96</v>
      </c>
      <c r="K229" s="490">
        <v>15840</v>
      </c>
      <c r="L229" s="490">
        <v>1</v>
      </c>
      <c r="M229" s="490">
        <v>165</v>
      </c>
      <c r="N229" s="490">
        <v>89</v>
      </c>
      <c r="O229" s="490">
        <v>14774</v>
      </c>
      <c r="P229" s="512">
        <v>0.9327020202020202</v>
      </c>
      <c r="Q229" s="491">
        <v>166</v>
      </c>
    </row>
    <row r="230" spans="1:17" ht="14.45" customHeight="1" x14ac:dyDescent="0.2">
      <c r="A230" s="485" t="s">
        <v>1736</v>
      </c>
      <c r="B230" s="486" t="s">
        <v>1647</v>
      </c>
      <c r="C230" s="486" t="s">
        <v>1621</v>
      </c>
      <c r="D230" s="486" t="s">
        <v>1679</v>
      </c>
      <c r="E230" s="486" t="s">
        <v>1649</v>
      </c>
      <c r="F230" s="490">
        <v>167</v>
      </c>
      <c r="G230" s="490">
        <v>12048</v>
      </c>
      <c r="H230" s="490">
        <v>1.2334152334152335</v>
      </c>
      <c r="I230" s="490">
        <v>72.143712574850298</v>
      </c>
      <c r="J230" s="490">
        <v>132</v>
      </c>
      <c r="K230" s="490">
        <v>9768</v>
      </c>
      <c r="L230" s="490">
        <v>1</v>
      </c>
      <c r="M230" s="490">
        <v>74</v>
      </c>
      <c r="N230" s="490">
        <v>172</v>
      </c>
      <c r="O230" s="490">
        <v>12728</v>
      </c>
      <c r="P230" s="512">
        <v>1.303030303030303</v>
      </c>
      <c r="Q230" s="491">
        <v>74</v>
      </c>
    </row>
    <row r="231" spans="1:17" ht="14.45" customHeight="1" x14ac:dyDescent="0.2">
      <c r="A231" s="485" t="s">
        <v>1736</v>
      </c>
      <c r="B231" s="486" t="s">
        <v>1647</v>
      </c>
      <c r="C231" s="486" t="s">
        <v>1621</v>
      </c>
      <c r="D231" s="486" t="s">
        <v>1682</v>
      </c>
      <c r="E231" s="486" t="s">
        <v>1683</v>
      </c>
      <c r="F231" s="490"/>
      <c r="G231" s="490"/>
      <c r="H231" s="490"/>
      <c r="I231" s="490"/>
      <c r="J231" s="490">
        <v>2</v>
      </c>
      <c r="K231" s="490">
        <v>466</v>
      </c>
      <c r="L231" s="490">
        <v>1</v>
      </c>
      <c r="M231" s="490">
        <v>233</v>
      </c>
      <c r="N231" s="490">
        <v>1</v>
      </c>
      <c r="O231" s="490">
        <v>235</v>
      </c>
      <c r="P231" s="512">
        <v>0.50429184549356221</v>
      </c>
      <c r="Q231" s="491">
        <v>235</v>
      </c>
    </row>
    <row r="232" spans="1:17" ht="14.45" customHeight="1" x14ac:dyDescent="0.2">
      <c r="A232" s="485" t="s">
        <v>1736</v>
      </c>
      <c r="B232" s="486" t="s">
        <v>1647</v>
      </c>
      <c r="C232" s="486" t="s">
        <v>1621</v>
      </c>
      <c r="D232" s="486" t="s">
        <v>1684</v>
      </c>
      <c r="E232" s="486" t="s">
        <v>1685</v>
      </c>
      <c r="F232" s="490">
        <v>5</v>
      </c>
      <c r="G232" s="490">
        <v>6060</v>
      </c>
      <c r="H232" s="490">
        <v>0.83059210526315785</v>
      </c>
      <c r="I232" s="490">
        <v>1212</v>
      </c>
      <c r="J232" s="490">
        <v>6</v>
      </c>
      <c r="K232" s="490">
        <v>7296</v>
      </c>
      <c r="L232" s="490">
        <v>1</v>
      </c>
      <c r="M232" s="490">
        <v>1216</v>
      </c>
      <c r="N232" s="490">
        <v>13</v>
      </c>
      <c r="O232" s="490">
        <v>15860</v>
      </c>
      <c r="P232" s="512">
        <v>2.1737938596491229</v>
      </c>
      <c r="Q232" s="491">
        <v>1220</v>
      </c>
    </row>
    <row r="233" spans="1:17" ht="14.45" customHeight="1" x14ac:dyDescent="0.2">
      <c r="A233" s="485" t="s">
        <v>1736</v>
      </c>
      <c r="B233" s="486" t="s">
        <v>1647</v>
      </c>
      <c r="C233" s="486" t="s">
        <v>1621</v>
      </c>
      <c r="D233" s="486" t="s">
        <v>1686</v>
      </c>
      <c r="E233" s="486" t="s">
        <v>1687</v>
      </c>
      <c r="F233" s="490">
        <v>61</v>
      </c>
      <c r="G233" s="490">
        <v>7015</v>
      </c>
      <c r="H233" s="490">
        <v>1.0995297805642634</v>
      </c>
      <c r="I233" s="490">
        <v>115</v>
      </c>
      <c r="J233" s="490">
        <v>55</v>
      </c>
      <c r="K233" s="490">
        <v>6380</v>
      </c>
      <c r="L233" s="490">
        <v>1</v>
      </c>
      <c r="M233" s="490">
        <v>116</v>
      </c>
      <c r="N233" s="490">
        <v>44</v>
      </c>
      <c r="O233" s="490">
        <v>5148</v>
      </c>
      <c r="P233" s="512">
        <v>0.80689655172413788</v>
      </c>
      <c r="Q233" s="491">
        <v>117</v>
      </c>
    </row>
    <row r="234" spans="1:17" ht="14.45" customHeight="1" x14ac:dyDescent="0.2">
      <c r="A234" s="485" t="s">
        <v>1736</v>
      </c>
      <c r="B234" s="486" t="s">
        <v>1647</v>
      </c>
      <c r="C234" s="486" t="s">
        <v>1621</v>
      </c>
      <c r="D234" s="486" t="s">
        <v>1688</v>
      </c>
      <c r="E234" s="486" t="s">
        <v>1689</v>
      </c>
      <c r="F234" s="490"/>
      <c r="G234" s="490"/>
      <c r="H234" s="490"/>
      <c r="I234" s="490"/>
      <c r="J234" s="490"/>
      <c r="K234" s="490"/>
      <c r="L234" s="490"/>
      <c r="M234" s="490"/>
      <c r="N234" s="490">
        <v>3</v>
      </c>
      <c r="O234" s="490">
        <v>1056</v>
      </c>
      <c r="P234" s="512"/>
      <c r="Q234" s="491">
        <v>352</v>
      </c>
    </row>
    <row r="235" spans="1:17" ht="14.45" customHeight="1" x14ac:dyDescent="0.2">
      <c r="A235" s="485" t="s">
        <v>1736</v>
      </c>
      <c r="B235" s="486" t="s">
        <v>1647</v>
      </c>
      <c r="C235" s="486" t="s">
        <v>1621</v>
      </c>
      <c r="D235" s="486" t="s">
        <v>1690</v>
      </c>
      <c r="E235" s="486" t="s">
        <v>1691</v>
      </c>
      <c r="F235" s="490">
        <v>43</v>
      </c>
      <c r="G235" s="490">
        <v>6493</v>
      </c>
      <c r="H235" s="490">
        <v>2.373172514619883</v>
      </c>
      <c r="I235" s="490">
        <v>151</v>
      </c>
      <c r="J235" s="490">
        <v>18</v>
      </c>
      <c r="K235" s="490">
        <v>2736</v>
      </c>
      <c r="L235" s="490">
        <v>1</v>
      </c>
      <c r="M235" s="490">
        <v>152</v>
      </c>
      <c r="N235" s="490">
        <v>14</v>
      </c>
      <c r="O235" s="490">
        <v>2142</v>
      </c>
      <c r="P235" s="512">
        <v>0.78289473684210531</v>
      </c>
      <c r="Q235" s="491">
        <v>153</v>
      </c>
    </row>
    <row r="236" spans="1:17" ht="14.45" customHeight="1" x14ac:dyDescent="0.2">
      <c r="A236" s="485" t="s">
        <v>1736</v>
      </c>
      <c r="B236" s="486" t="s">
        <v>1647</v>
      </c>
      <c r="C236" s="486" t="s">
        <v>1621</v>
      </c>
      <c r="D236" s="486" t="s">
        <v>1692</v>
      </c>
      <c r="E236" s="486" t="s">
        <v>1693</v>
      </c>
      <c r="F236" s="490">
        <v>1</v>
      </c>
      <c r="G236" s="490">
        <v>1067</v>
      </c>
      <c r="H236" s="490">
        <v>0.49627906976744185</v>
      </c>
      <c r="I236" s="490">
        <v>1067</v>
      </c>
      <c r="J236" s="490">
        <v>2</v>
      </c>
      <c r="K236" s="490">
        <v>2150</v>
      </c>
      <c r="L236" s="490">
        <v>1</v>
      </c>
      <c r="M236" s="490">
        <v>1075</v>
      </c>
      <c r="N236" s="490"/>
      <c r="O236" s="490"/>
      <c r="P236" s="512"/>
      <c r="Q236" s="491"/>
    </row>
    <row r="237" spans="1:17" ht="14.45" customHeight="1" x14ac:dyDescent="0.2">
      <c r="A237" s="485" t="s">
        <v>1736</v>
      </c>
      <c r="B237" s="486" t="s">
        <v>1647</v>
      </c>
      <c r="C237" s="486" t="s">
        <v>1621</v>
      </c>
      <c r="D237" s="486" t="s">
        <v>1694</v>
      </c>
      <c r="E237" s="486" t="s">
        <v>1695</v>
      </c>
      <c r="F237" s="490"/>
      <c r="G237" s="490"/>
      <c r="H237" s="490"/>
      <c r="I237" s="490"/>
      <c r="J237" s="490"/>
      <c r="K237" s="490"/>
      <c r="L237" s="490"/>
      <c r="M237" s="490"/>
      <c r="N237" s="490">
        <v>1</v>
      </c>
      <c r="O237" s="490">
        <v>306</v>
      </c>
      <c r="P237" s="512"/>
      <c r="Q237" s="491">
        <v>306</v>
      </c>
    </row>
    <row r="238" spans="1:17" ht="14.45" customHeight="1" x14ac:dyDescent="0.2">
      <c r="A238" s="485" t="s">
        <v>1737</v>
      </c>
      <c r="B238" s="486" t="s">
        <v>1647</v>
      </c>
      <c r="C238" s="486" t="s">
        <v>1621</v>
      </c>
      <c r="D238" s="486" t="s">
        <v>1648</v>
      </c>
      <c r="E238" s="486" t="s">
        <v>1649</v>
      </c>
      <c r="F238" s="490">
        <v>237</v>
      </c>
      <c r="G238" s="490">
        <v>50244</v>
      </c>
      <c r="H238" s="490">
        <v>1.0255970606246172</v>
      </c>
      <c r="I238" s="490">
        <v>212</v>
      </c>
      <c r="J238" s="490">
        <v>230</v>
      </c>
      <c r="K238" s="490">
        <v>48990</v>
      </c>
      <c r="L238" s="490">
        <v>1</v>
      </c>
      <c r="M238" s="490">
        <v>213</v>
      </c>
      <c r="N238" s="490">
        <v>191</v>
      </c>
      <c r="O238" s="490">
        <v>41065</v>
      </c>
      <c r="P238" s="512">
        <v>0.83823229230455198</v>
      </c>
      <c r="Q238" s="491">
        <v>215</v>
      </c>
    </row>
    <row r="239" spans="1:17" ht="14.45" customHeight="1" x14ac:dyDescent="0.2">
      <c r="A239" s="485" t="s">
        <v>1737</v>
      </c>
      <c r="B239" s="486" t="s">
        <v>1647</v>
      </c>
      <c r="C239" s="486" t="s">
        <v>1621</v>
      </c>
      <c r="D239" s="486" t="s">
        <v>1650</v>
      </c>
      <c r="E239" s="486" t="s">
        <v>1649</v>
      </c>
      <c r="F239" s="490">
        <v>1</v>
      </c>
      <c r="G239" s="490">
        <v>87</v>
      </c>
      <c r="H239" s="490">
        <v>0.49431818181818182</v>
      </c>
      <c r="I239" s="490">
        <v>87</v>
      </c>
      <c r="J239" s="490">
        <v>2</v>
      </c>
      <c r="K239" s="490">
        <v>176</v>
      </c>
      <c r="L239" s="490">
        <v>1</v>
      </c>
      <c r="M239" s="490">
        <v>88</v>
      </c>
      <c r="N239" s="490">
        <v>6</v>
      </c>
      <c r="O239" s="490">
        <v>534</v>
      </c>
      <c r="P239" s="512">
        <v>3.0340909090909092</v>
      </c>
      <c r="Q239" s="491">
        <v>89</v>
      </c>
    </row>
    <row r="240" spans="1:17" ht="14.45" customHeight="1" x14ac:dyDescent="0.2">
      <c r="A240" s="485" t="s">
        <v>1737</v>
      </c>
      <c r="B240" s="486" t="s">
        <v>1647</v>
      </c>
      <c r="C240" s="486" t="s">
        <v>1621</v>
      </c>
      <c r="D240" s="486" t="s">
        <v>1651</v>
      </c>
      <c r="E240" s="486" t="s">
        <v>1652</v>
      </c>
      <c r="F240" s="490">
        <v>1173</v>
      </c>
      <c r="G240" s="490">
        <v>354246</v>
      </c>
      <c r="H240" s="490">
        <v>1.2191123179054089</v>
      </c>
      <c r="I240" s="490">
        <v>302</v>
      </c>
      <c r="J240" s="490">
        <v>959</v>
      </c>
      <c r="K240" s="490">
        <v>290577</v>
      </c>
      <c r="L240" s="490">
        <v>1</v>
      </c>
      <c r="M240" s="490">
        <v>303</v>
      </c>
      <c r="N240" s="490">
        <v>1259</v>
      </c>
      <c r="O240" s="490">
        <v>383995</v>
      </c>
      <c r="P240" s="512">
        <v>1.3214913775006281</v>
      </c>
      <c r="Q240" s="491">
        <v>305</v>
      </c>
    </row>
    <row r="241" spans="1:17" ht="14.45" customHeight="1" x14ac:dyDescent="0.2">
      <c r="A241" s="485" t="s">
        <v>1737</v>
      </c>
      <c r="B241" s="486" t="s">
        <v>1647</v>
      </c>
      <c r="C241" s="486" t="s">
        <v>1621</v>
      </c>
      <c r="D241" s="486" t="s">
        <v>1653</v>
      </c>
      <c r="E241" s="486" t="s">
        <v>1654</v>
      </c>
      <c r="F241" s="490">
        <v>6</v>
      </c>
      <c r="G241" s="490">
        <v>597</v>
      </c>
      <c r="H241" s="490">
        <v>0.4975</v>
      </c>
      <c r="I241" s="490">
        <v>99.5</v>
      </c>
      <c r="J241" s="490">
        <v>12</v>
      </c>
      <c r="K241" s="490">
        <v>1200</v>
      </c>
      <c r="L241" s="490">
        <v>1</v>
      </c>
      <c r="M241" s="490">
        <v>100</v>
      </c>
      <c r="N241" s="490">
        <v>12</v>
      </c>
      <c r="O241" s="490">
        <v>1212</v>
      </c>
      <c r="P241" s="512">
        <v>1.01</v>
      </c>
      <c r="Q241" s="491">
        <v>101</v>
      </c>
    </row>
    <row r="242" spans="1:17" ht="14.45" customHeight="1" x14ac:dyDescent="0.2">
      <c r="A242" s="485" t="s">
        <v>1737</v>
      </c>
      <c r="B242" s="486" t="s">
        <v>1647</v>
      </c>
      <c r="C242" s="486" t="s">
        <v>1621</v>
      </c>
      <c r="D242" s="486" t="s">
        <v>1655</v>
      </c>
      <c r="E242" s="486" t="s">
        <v>1656</v>
      </c>
      <c r="F242" s="490"/>
      <c r="G242" s="490"/>
      <c r="H242" s="490"/>
      <c r="I242" s="490"/>
      <c r="J242" s="490">
        <v>1</v>
      </c>
      <c r="K242" s="490">
        <v>235</v>
      </c>
      <c r="L242" s="490">
        <v>1</v>
      </c>
      <c r="M242" s="490">
        <v>235</v>
      </c>
      <c r="N242" s="490"/>
      <c r="O242" s="490"/>
      <c r="P242" s="512"/>
      <c r="Q242" s="491"/>
    </row>
    <row r="243" spans="1:17" ht="14.45" customHeight="1" x14ac:dyDescent="0.2">
      <c r="A243" s="485" t="s">
        <v>1737</v>
      </c>
      <c r="B243" s="486" t="s">
        <v>1647</v>
      </c>
      <c r="C243" s="486" t="s">
        <v>1621</v>
      </c>
      <c r="D243" s="486" t="s">
        <v>1657</v>
      </c>
      <c r="E243" s="486" t="s">
        <v>1658</v>
      </c>
      <c r="F243" s="490">
        <v>743</v>
      </c>
      <c r="G243" s="490">
        <v>101791</v>
      </c>
      <c r="H243" s="490">
        <v>0.94203824013918969</v>
      </c>
      <c r="I243" s="490">
        <v>137</v>
      </c>
      <c r="J243" s="490">
        <v>783</v>
      </c>
      <c r="K243" s="490">
        <v>108054</v>
      </c>
      <c r="L243" s="490">
        <v>1</v>
      </c>
      <c r="M243" s="490">
        <v>138</v>
      </c>
      <c r="N243" s="490">
        <v>599</v>
      </c>
      <c r="O243" s="490">
        <v>83261</v>
      </c>
      <c r="P243" s="512">
        <v>0.77054991023007013</v>
      </c>
      <c r="Q243" s="491">
        <v>139</v>
      </c>
    </row>
    <row r="244" spans="1:17" ht="14.45" customHeight="1" x14ac:dyDescent="0.2">
      <c r="A244" s="485" t="s">
        <v>1737</v>
      </c>
      <c r="B244" s="486" t="s">
        <v>1647</v>
      </c>
      <c r="C244" s="486" t="s">
        <v>1621</v>
      </c>
      <c r="D244" s="486" t="s">
        <v>1659</v>
      </c>
      <c r="E244" s="486" t="s">
        <v>1658</v>
      </c>
      <c r="F244" s="490">
        <v>1</v>
      </c>
      <c r="G244" s="490">
        <v>184</v>
      </c>
      <c r="H244" s="490">
        <v>0.49729729729729732</v>
      </c>
      <c r="I244" s="490">
        <v>184</v>
      </c>
      <c r="J244" s="490">
        <v>2</v>
      </c>
      <c r="K244" s="490">
        <v>370</v>
      </c>
      <c r="L244" s="490">
        <v>1</v>
      </c>
      <c r="M244" s="490">
        <v>185</v>
      </c>
      <c r="N244" s="490">
        <v>2</v>
      </c>
      <c r="O244" s="490">
        <v>374</v>
      </c>
      <c r="P244" s="512">
        <v>1.0108108108108107</v>
      </c>
      <c r="Q244" s="491">
        <v>187</v>
      </c>
    </row>
    <row r="245" spans="1:17" ht="14.45" customHeight="1" x14ac:dyDescent="0.2">
      <c r="A245" s="485" t="s">
        <v>1737</v>
      </c>
      <c r="B245" s="486" t="s">
        <v>1647</v>
      </c>
      <c r="C245" s="486" t="s">
        <v>1621</v>
      </c>
      <c r="D245" s="486" t="s">
        <v>1662</v>
      </c>
      <c r="E245" s="486" t="s">
        <v>1663</v>
      </c>
      <c r="F245" s="490">
        <v>2</v>
      </c>
      <c r="G245" s="490">
        <v>1280</v>
      </c>
      <c r="H245" s="490">
        <v>0.66149870801033595</v>
      </c>
      <c r="I245" s="490">
        <v>640</v>
      </c>
      <c r="J245" s="490">
        <v>3</v>
      </c>
      <c r="K245" s="490">
        <v>1935</v>
      </c>
      <c r="L245" s="490">
        <v>1</v>
      </c>
      <c r="M245" s="490">
        <v>645</v>
      </c>
      <c r="N245" s="490">
        <v>7</v>
      </c>
      <c r="O245" s="490">
        <v>4543</v>
      </c>
      <c r="P245" s="512">
        <v>2.3478036175710595</v>
      </c>
      <c r="Q245" s="491">
        <v>649</v>
      </c>
    </row>
    <row r="246" spans="1:17" ht="14.45" customHeight="1" x14ac:dyDescent="0.2">
      <c r="A246" s="485" t="s">
        <v>1737</v>
      </c>
      <c r="B246" s="486" t="s">
        <v>1647</v>
      </c>
      <c r="C246" s="486" t="s">
        <v>1621</v>
      </c>
      <c r="D246" s="486" t="s">
        <v>1664</v>
      </c>
      <c r="E246" s="486" t="s">
        <v>1665</v>
      </c>
      <c r="F246" s="490">
        <v>1</v>
      </c>
      <c r="G246" s="490">
        <v>609</v>
      </c>
      <c r="H246" s="490"/>
      <c r="I246" s="490">
        <v>609</v>
      </c>
      <c r="J246" s="490"/>
      <c r="K246" s="490"/>
      <c r="L246" s="490"/>
      <c r="M246" s="490"/>
      <c r="N246" s="490"/>
      <c r="O246" s="490"/>
      <c r="P246" s="512"/>
      <c r="Q246" s="491"/>
    </row>
    <row r="247" spans="1:17" ht="14.45" customHeight="1" x14ac:dyDescent="0.2">
      <c r="A247" s="485" t="s">
        <v>1737</v>
      </c>
      <c r="B247" s="486" t="s">
        <v>1647</v>
      </c>
      <c r="C247" s="486" t="s">
        <v>1621</v>
      </c>
      <c r="D247" s="486" t="s">
        <v>1666</v>
      </c>
      <c r="E247" s="486" t="s">
        <v>1667</v>
      </c>
      <c r="F247" s="490">
        <v>44</v>
      </c>
      <c r="G247" s="490">
        <v>7656</v>
      </c>
      <c r="H247" s="490">
        <v>1.0937142857142856</v>
      </c>
      <c r="I247" s="490">
        <v>174</v>
      </c>
      <c r="J247" s="490">
        <v>40</v>
      </c>
      <c r="K247" s="490">
        <v>7000</v>
      </c>
      <c r="L247" s="490">
        <v>1</v>
      </c>
      <c r="M247" s="490">
        <v>175</v>
      </c>
      <c r="N247" s="490">
        <v>39</v>
      </c>
      <c r="O247" s="490">
        <v>6864</v>
      </c>
      <c r="P247" s="512">
        <v>0.98057142857142854</v>
      </c>
      <c r="Q247" s="491">
        <v>176</v>
      </c>
    </row>
    <row r="248" spans="1:17" ht="14.45" customHeight="1" x14ac:dyDescent="0.2">
      <c r="A248" s="485" t="s">
        <v>1737</v>
      </c>
      <c r="B248" s="486" t="s">
        <v>1647</v>
      </c>
      <c r="C248" s="486" t="s">
        <v>1621</v>
      </c>
      <c r="D248" s="486" t="s">
        <v>1624</v>
      </c>
      <c r="E248" s="486" t="s">
        <v>1625</v>
      </c>
      <c r="F248" s="490">
        <v>52</v>
      </c>
      <c r="G248" s="490">
        <v>18044</v>
      </c>
      <c r="H248" s="490">
        <v>0.5345420073468421</v>
      </c>
      <c r="I248" s="490">
        <v>347</v>
      </c>
      <c r="J248" s="490">
        <v>97</v>
      </c>
      <c r="K248" s="490">
        <v>33756</v>
      </c>
      <c r="L248" s="490">
        <v>1</v>
      </c>
      <c r="M248" s="490">
        <v>348</v>
      </c>
      <c r="N248" s="490">
        <v>19</v>
      </c>
      <c r="O248" s="490">
        <v>6612</v>
      </c>
      <c r="P248" s="512">
        <v>0.19587628865979381</v>
      </c>
      <c r="Q248" s="491">
        <v>348</v>
      </c>
    </row>
    <row r="249" spans="1:17" ht="14.45" customHeight="1" x14ac:dyDescent="0.2">
      <c r="A249" s="485" t="s">
        <v>1737</v>
      </c>
      <c r="B249" s="486" t="s">
        <v>1647</v>
      </c>
      <c r="C249" s="486" t="s">
        <v>1621</v>
      </c>
      <c r="D249" s="486" t="s">
        <v>1668</v>
      </c>
      <c r="E249" s="486" t="s">
        <v>1669</v>
      </c>
      <c r="F249" s="490">
        <v>875</v>
      </c>
      <c r="G249" s="490">
        <v>14875</v>
      </c>
      <c r="H249" s="490">
        <v>0.91911764705882348</v>
      </c>
      <c r="I249" s="490">
        <v>17</v>
      </c>
      <c r="J249" s="490">
        <v>952</v>
      </c>
      <c r="K249" s="490">
        <v>16184</v>
      </c>
      <c r="L249" s="490">
        <v>1</v>
      </c>
      <c r="M249" s="490">
        <v>17</v>
      </c>
      <c r="N249" s="490">
        <v>679</v>
      </c>
      <c r="O249" s="490">
        <v>11543</v>
      </c>
      <c r="P249" s="512">
        <v>0.71323529411764708</v>
      </c>
      <c r="Q249" s="491">
        <v>17</v>
      </c>
    </row>
    <row r="250" spans="1:17" ht="14.45" customHeight="1" x14ac:dyDescent="0.2">
      <c r="A250" s="485" t="s">
        <v>1737</v>
      </c>
      <c r="B250" s="486" t="s">
        <v>1647</v>
      </c>
      <c r="C250" s="486" t="s">
        <v>1621</v>
      </c>
      <c r="D250" s="486" t="s">
        <v>1670</v>
      </c>
      <c r="E250" s="486" t="s">
        <v>1671</v>
      </c>
      <c r="F250" s="490">
        <v>66</v>
      </c>
      <c r="G250" s="490">
        <v>18084</v>
      </c>
      <c r="H250" s="490">
        <v>1.145354360630819</v>
      </c>
      <c r="I250" s="490">
        <v>274</v>
      </c>
      <c r="J250" s="490">
        <v>57</v>
      </c>
      <c r="K250" s="490">
        <v>15789</v>
      </c>
      <c r="L250" s="490">
        <v>1</v>
      </c>
      <c r="M250" s="490">
        <v>277</v>
      </c>
      <c r="N250" s="490">
        <v>49</v>
      </c>
      <c r="O250" s="490">
        <v>13671</v>
      </c>
      <c r="P250" s="512">
        <v>0.86585597567927042</v>
      </c>
      <c r="Q250" s="491">
        <v>279</v>
      </c>
    </row>
    <row r="251" spans="1:17" ht="14.45" customHeight="1" x14ac:dyDescent="0.2">
      <c r="A251" s="485" t="s">
        <v>1737</v>
      </c>
      <c r="B251" s="486" t="s">
        <v>1647</v>
      </c>
      <c r="C251" s="486" t="s">
        <v>1621</v>
      </c>
      <c r="D251" s="486" t="s">
        <v>1672</v>
      </c>
      <c r="E251" s="486" t="s">
        <v>1673</v>
      </c>
      <c r="F251" s="490">
        <v>70</v>
      </c>
      <c r="G251" s="490">
        <v>9923</v>
      </c>
      <c r="H251" s="490">
        <v>1.192811636013944</v>
      </c>
      <c r="I251" s="490">
        <v>141.75714285714287</v>
      </c>
      <c r="J251" s="490">
        <v>59</v>
      </c>
      <c r="K251" s="490">
        <v>8319</v>
      </c>
      <c r="L251" s="490">
        <v>1</v>
      </c>
      <c r="M251" s="490">
        <v>141</v>
      </c>
      <c r="N251" s="490">
        <v>55</v>
      </c>
      <c r="O251" s="490">
        <v>7810</v>
      </c>
      <c r="P251" s="512">
        <v>0.93881476138959008</v>
      </c>
      <c r="Q251" s="491">
        <v>142</v>
      </c>
    </row>
    <row r="252" spans="1:17" ht="14.45" customHeight="1" x14ac:dyDescent="0.2">
      <c r="A252" s="485" t="s">
        <v>1737</v>
      </c>
      <c r="B252" s="486" t="s">
        <v>1647</v>
      </c>
      <c r="C252" s="486" t="s">
        <v>1621</v>
      </c>
      <c r="D252" s="486" t="s">
        <v>1674</v>
      </c>
      <c r="E252" s="486" t="s">
        <v>1673</v>
      </c>
      <c r="F252" s="490">
        <v>743</v>
      </c>
      <c r="G252" s="490">
        <v>58102</v>
      </c>
      <c r="H252" s="490">
        <v>0.93929547181402262</v>
      </c>
      <c r="I252" s="490">
        <v>78.199192462987881</v>
      </c>
      <c r="J252" s="490">
        <v>783</v>
      </c>
      <c r="K252" s="490">
        <v>61857</v>
      </c>
      <c r="L252" s="490">
        <v>1</v>
      </c>
      <c r="M252" s="490">
        <v>79</v>
      </c>
      <c r="N252" s="490">
        <v>599</v>
      </c>
      <c r="O252" s="490">
        <v>47321</v>
      </c>
      <c r="P252" s="512">
        <v>0.76500638569604085</v>
      </c>
      <c r="Q252" s="491">
        <v>79</v>
      </c>
    </row>
    <row r="253" spans="1:17" ht="14.45" customHeight="1" x14ac:dyDescent="0.2">
      <c r="A253" s="485" t="s">
        <v>1737</v>
      </c>
      <c r="B253" s="486" t="s">
        <v>1647</v>
      </c>
      <c r="C253" s="486" t="s">
        <v>1621</v>
      </c>
      <c r="D253" s="486" t="s">
        <v>1675</v>
      </c>
      <c r="E253" s="486" t="s">
        <v>1676</v>
      </c>
      <c r="F253" s="490">
        <v>70</v>
      </c>
      <c r="G253" s="490">
        <v>21980</v>
      </c>
      <c r="H253" s="490">
        <v>1.1789315597511263</v>
      </c>
      <c r="I253" s="490">
        <v>314</v>
      </c>
      <c r="J253" s="490">
        <v>59</v>
      </c>
      <c r="K253" s="490">
        <v>18644</v>
      </c>
      <c r="L253" s="490">
        <v>1</v>
      </c>
      <c r="M253" s="490">
        <v>316</v>
      </c>
      <c r="N253" s="490">
        <v>55</v>
      </c>
      <c r="O253" s="490">
        <v>17490</v>
      </c>
      <c r="P253" s="512">
        <v>0.93810341128513197</v>
      </c>
      <c r="Q253" s="491">
        <v>318</v>
      </c>
    </row>
    <row r="254" spans="1:17" ht="14.45" customHeight="1" x14ac:dyDescent="0.2">
      <c r="A254" s="485" t="s">
        <v>1737</v>
      </c>
      <c r="B254" s="486" t="s">
        <v>1647</v>
      </c>
      <c r="C254" s="486" t="s">
        <v>1621</v>
      </c>
      <c r="D254" s="486" t="s">
        <v>1632</v>
      </c>
      <c r="E254" s="486" t="s">
        <v>1633</v>
      </c>
      <c r="F254" s="490">
        <v>52</v>
      </c>
      <c r="G254" s="490">
        <v>17056</v>
      </c>
      <c r="H254" s="490">
        <v>0.53445304421395667</v>
      </c>
      <c r="I254" s="490">
        <v>328</v>
      </c>
      <c r="J254" s="490">
        <v>97</v>
      </c>
      <c r="K254" s="490">
        <v>31913</v>
      </c>
      <c r="L254" s="490">
        <v>1</v>
      </c>
      <c r="M254" s="490">
        <v>329</v>
      </c>
      <c r="N254" s="490">
        <v>19</v>
      </c>
      <c r="O254" s="490">
        <v>6251</v>
      </c>
      <c r="P254" s="512">
        <v>0.19587628865979381</v>
      </c>
      <c r="Q254" s="491">
        <v>329</v>
      </c>
    </row>
    <row r="255" spans="1:17" ht="14.45" customHeight="1" x14ac:dyDescent="0.2">
      <c r="A255" s="485" t="s">
        <v>1737</v>
      </c>
      <c r="B255" s="486" t="s">
        <v>1647</v>
      </c>
      <c r="C255" s="486" t="s">
        <v>1621</v>
      </c>
      <c r="D255" s="486" t="s">
        <v>1677</v>
      </c>
      <c r="E255" s="486" t="s">
        <v>1678</v>
      </c>
      <c r="F255" s="490">
        <v>685</v>
      </c>
      <c r="G255" s="490">
        <v>111790</v>
      </c>
      <c r="H255" s="490">
        <v>0.96787878787878789</v>
      </c>
      <c r="I255" s="490">
        <v>163.19708029197079</v>
      </c>
      <c r="J255" s="490">
        <v>700</v>
      </c>
      <c r="K255" s="490">
        <v>115500</v>
      </c>
      <c r="L255" s="490">
        <v>1</v>
      </c>
      <c r="M255" s="490">
        <v>165</v>
      </c>
      <c r="N255" s="490">
        <v>549</v>
      </c>
      <c r="O255" s="490">
        <v>91134</v>
      </c>
      <c r="P255" s="512">
        <v>0.78903896103896098</v>
      </c>
      <c r="Q255" s="491">
        <v>166</v>
      </c>
    </row>
    <row r="256" spans="1:17" ht="14.45" customHeight="1" x14ac:dyDescent="0.2">
      <c r="A256" s="485" t="s">
        <v>1737</v>
      </c>
      <c r="B256" s="486" t="s">
        <v>1647</v>
      </c>
      <c r="C256" s="486" t="s">
        <v>1621</v>
      </c>
      <c r="D256" s="486" t="s">
        <v>1679</v>
      </c>
      <c r="E256" s="486" t="s">
        <v>1649</v>
      </c>
      <c r="F256" s="490">
        <v>2200</v>
      </c>
      <c r="G256" s="490">
        <v>158847</v>
      </c>
      <c r="H256" s="490">
        <v>0.90420433069969719</v>
      </c>
      <c r="I256" s="490">
        <v>72.203181818181818</v>
      </c>
      <c r="J256" s="490">
        <v>2374</v>
      </c>
      <c r="K256" s="490">
        <v>175676</v>
      </c>
      <c r="L256" s="490">
        <v>1</v>
      </c>
      <c r="M256" s="490">
        <v>74</v>
      </c>
      <c r="N256" s="490">
        <v>1780</v>
      </c>
      <c r="O256" s="490">
        <v>131720</v>
      </c>
      <c r="P256" s="512">
        <v>0.74978938500421233</v>
      </c>
      <c r="Q256" s="491">
        <v>74</v>
      </c>
    </row>
    <row r="257" spans="1:17" ht="14.45" customHeight="1" x14ac:dyDescent="0.2">
      <c r="A257" s="485" t="s">
        <v>1737</v>
      </c>
      <c r="B257" s="486" t="s">
        <v>1647</v>
      </c>
      <c r="C257" s="486" t="s">
        <v>1621</v>
      </c>
      <c r="D257" s="486" t="s">
        <v>1682</v>
      </c>
      <c r="E257" s="486" t="s">
        <v>1683</v>
      </c>
      <c r="F257" s="490"/>
      <c r="G257" s="490"/>
      <c r="H257" s="490"/>
      <c r="I257" s="490"/>
      <c r="J257" s="490">
        <v>2</v>
      </c>
      <c r="K257" s="490">
        <v>466</v>
      </c>
      <c r="L257" s="490">
        <v>1</v>
      </c>
      <c r="M257" s="490">
        <v>233</v>
      </c>
      <c r="N257" s="490">
        <v>1</v>
      </c>
      <c r="O257" s="490">
        <v>235</v>
      </c>
      <c r="P257" s="512">
        <v>0.50429184549356221</v>
      </c>
      <c r="Q257" s="491">
        <v>235</v>
      </c>
    </row>
    <row r="258" spans="1:17" ht="14.45" customHeight="1" x14ac:dyDescent="0.2">
      <c r="A258" s="485" t="s">
        <v>1737</v>
      </c>
      <c r="B258" s="486" t="s">
        <v>1647</v>
      </c>
      <c r="C258" s="486" t="s">
        <v>1621</v>
      </c>
      <c r="D258" s="486" t="s">
        <v>1684</v>
      </c>
      <c r="E258" s="486" t="s">
        <v>1685</v>
      </c>
      <c r="F258" s="490">
        <v>50</v>
      </c>
      <c r="G258" s="490">
        <v>60600</v>
      </c>
      <c r="H258" s="490">
        <v>0.97716718266253866</v>
      </c>
      <c r="I258" s="490">
        <v>1212</v>
      </c>
      <c r="J258" s="490">
        <v>51</v>
      </c>
      <c r="K258" s="490">
        <v>62016</v>
      </c>
      <c r="L258" s="490">
        <v>1</v>
      </c>
      <c r="M258" s="490">
        <v>1216</v>
      </c>
      <c r="N258" s="490">
        <v>64</v>
      </c>
      <c r="O258" s="490">
        <v>78080</v>
      </c>
      <c r="P258" s="512">
        <v>1.2590299277605779</v>
      </c>
      <c r="Q258" s="491">
        <v>1220</v>
      </c>
    </row>
    <row r="259" spans="1:17" ht="14.45" customHeight="1" x14ac:dyDescent="0.2">
      <c r="A259" s="485" t="s">
        <v>1737</v>
      </c>
      <c r="B259" s="486" t="s">
        <v>1647</v>
      </c>
      <c r="C259" s="486" t="s">
        <v>1621</v>
      </c>
      <c r="D259" s="486" t="s">
        <v>1686</v>
      </c>
      <c r="E259" s="486" t="s">
        <v>1687</v>
      </c>
      <c r="F259" s="490">
        <v>34</v>
      </c>
      <c r="G259" s="490">
        <v>3910</v>
      </c>
      <c r="H259" s="490">
        <v>0.99137931034482762</v>
      </c>
      <c r="I259" s="490">
        <v>115</v>
      </c>
      <c r="J259" s="490">
        <v>34</v>
      </c>
      <c r="K259" s="490">
        <v>3944</v>
      </c>
      <c r="L259" s="490">
        <v>1</v>
      </c>
      <c r="M259" s="490">
        <v>116</v>
      </c>
      <c r="N259" s="490">
        <v>37</v>
      </c>
      <c r="O259" s="490">
        <v>4329</v>
      </c>
      <c r="P259" s="512">
        <v>1.0976166328600405</v>
      </c>
      <c r="Q259" s="491">
        <v>117</v>
      </c>
    </row>
    <row r="260" spans="1:17" ht="14.45" customHeight="1" x14ac:dyDescent="0.2">
      <c r="A260" s="485" t="s">
        <v>1737</v>
      </c>
      <c r="B260" s="486" t="s">
        <v>1647</v>
      </c>
      <c r="C260" s="486" t="s">
        <v>1621</v>
      </c>
      <c r="D260" s="486" t="s">
        <v>1688</v>
      </c>
      <c r="E260" s="486" t="s">
        <v>1689</v>
      </c>
      <c r="F260" s="490"/>
      <c r="G260" s="490"/>
      <c r="H260" s="490"/>
      <c r="I260" s="490"/>
      <c r="J260" s="490">
        <v>1</v>
      </c>
      <c r="K260" s="490">
        <v>350</v>
      </c>
      <c r="L260" s="490">
        <v>1</v>
      </c>
      <c r="M260" s="490">
        <v>350</v>
      </c>
      <c r="N260" s="490">
        <v>3</v>
      </c>
      <c r="O260" s="490">
        <v>1056</v>
      </c>
      <c r="P260" s="512">
        <v>3.0171428571428573</v>
      </c>
      <c r="Q260" s="491">
        <v>352</v>
      </c>
    </row>
    <row r="261" spans="1:17" ht="14.45" customHeight="1" x14ac:dyDescent="0.2">
      <c r="A261" s="485" t="s">
        <v>1737</v>
      </c>
      <c r="B261" s="486" t="s">
        <v>1647</v>
      </c>
      <c r="C261" s="486" t="s">
        <v>1621</v>
      </c>
      <c r="D261" s="486" t="s">
        <v>1692</v>
      </c>
      <c r="E261" s="486" t="s">
        <v>1693</v>
      </c>
      <c r="F261" s="490">
        <v>1</v>
      </c>
      <c r="G261" s="490">
        <v>1067</v>
      </c>
      <c r="H261" s="490">
        <v>0.49627906976744185</v>
      </c>
      <c r="I261" s="490">
        <v>1067</v>
      </c>
      <c r="J261" s="490">
        <v>2</v>
      </c>
      <c r="K261" s="490">
        <v>2150</v>
      </c>
      <c r="L261" s="490">
        <v>1</v>
      </c>
      <c r="M261" s="490">
        <v>1075</v>
      </c>
      <c r="N261" s="490">
        <v>1</v>
      </c>
      <c r="O261" s="490">
        <v>1082</v>
      </c>
      <c r="P261" s="512">
        <v>0.5032558139534884</v>
      </c>
      <c r="Q261" s="491">
        <v>1082</v>
      </c>
    </row>
    <row r="262" spans="1:17" ht="14.45" customHeight="1" x14ac:dyDescent="0.2">
      <c r="A262" s="485" t="s">
        <v>1737</v>
      </c>
      <c r="B262" s="486" t="s">
        <v>1647</v>
      </c>
      <c r="C262" s="486" t="s">
        <v>1621</v>
      </c>
      <c r="D262" s="486" t="s">
        <v>1694</v>
      </c>
      <c r="E262" s="486" t="s">
        <v>1695</v>
      </c>
      <c r="F262" s="490">
        <v>1</v>
      </c>
      <c r="G262" s="490">
        <v>302</v>
      </c>
      <c r="H262" s="490">
        <v>0.99342105263157898</v>
      </c>
      <c r="I262" s="490">
        <v>302</v>
      </c>
      <c r="J262" s="490">
        <v>1</v>
      </c>
      <c r="K262" s="490">
        <v>304</v>
      </c>
      <c r="L262" s="490">
        <v>1</v>
      </c>
      <c r="M262" s="490">
        <v>304</v>
      </c>
      <c r="N262" s="490">
        <v>2</v>
      </c>
      <c r="O262" s="490">
        <v>612</v>
      </c>
      <c r="P262" s="512">
        <v>2.013157894736842</v>
      </c>
      <c r="Q262" s="491">
        <v>306</v>
      </c>
    </row>
    <row r="263" spans="1:17" ht="14.45" customHeight="1" x14ac:dyDescent="0.2">
      <c r="A263" s="485" t="s">
        <v>1738</v>
      </c>
      <c r="B263" s="486" t="s">
        <v>1647</v>
      </c>
      <c r="C263" s="486" t="s">
        <v>1621</v>
      </c>
      <c r="D263" s="486" t="s">
        <v>1648</v>
      </c>
      <c r="E263" s="486" t="s">
        <v>1649</v>
      </c>
      <c r="F263" s="490">
        <v>317</v>
      </c>
      <c r="G263" s="490">
        <v>67204</v>
      </c>
      <c r="H263" s="490">
        <v>1.2620469483568075</v>
      </c>
      <c r="I263" s="490">
        <v>212</v>
      </c>
      <c r="J263" s="490">
        <v>250</v>
      </c>
      <c r="K263" s="490">
        <v>53250</v>
      </c>
      <c r="L263" s="490">
        <v>1</v>
      </c>
      <c r="M263" s="490">
        <v>213</v>
      </c>
      <c r="N263" s="490">
        <v>273</v>
      </c>
      <c r="O263" s="490">
        <v>58695</v>
      </c>
      <c r="P263" s="512">
        <v>1.1022535211267606</v>
      </c>
      <c r="Q263" s="491">
        <v>215</v>
      </c>
    </row>
    <row r="264" spans="1:17" ht="14.45" customHeight="1" x14ac:dyDescent="0.2">
      <c r="A264" s="485" t="s">
        <v>1738</v>
      </c>
      <c r="B264" s="486" t="s">
        <v>1647</v>
      </c>
      <c r="C264" s="486" t="s">
        <v>1621</v>
      </c>
      <c r="D264" s="486" t="s">
        <v>1650</v>
      </c>
      <c r="E264" s="486" t="s">
        <v>1649</v>
      </c>
      <c r="F264" s="490">
        <v>9</v>
      </c>
      <c r="G264" s="490">
        <v>783</v>
      </c>
      <c r="H264" s="490">
        <v>1.7795454545454545</v>
      </c>
      <c r="I264" s="490">
        <v>87</v>
      </c>
      <c r="J264" s="490">
        <v>5</v>
      </c>
      <c r="K264" s="490">
        <v>440</v>
      </c>
      <c r="L264" s="490">
        <v>1</v>
      </c>
      <c r="M264" s="490">
        <v>88</v>
      </c>
      <c r="N264" s="490"/>
      <c r="O264" s="490"/>
      <c r="P264" s="512"/>
      <c r="Q264" s="491"/>
    </row>
    <row r="265" spans="1:17" ht="14.45" customHeight="1" x14ac:dyDescent="0.2">
      <c r="A265" s="485" t="s">
        <v>1738</v>
      </c>
      <c r="B265" s="486" t="s">
        <v>1647</v>
      </c>
      <c r="C265" s="486" t="s">
        <v>1621</v>
      </c>
      <c r="D265" s="486" t="s">
        <v>1651</v>
      </c>
      <c r="E265" s="486" t="s">
        <v>1652</v>
      </c>
      <c r="F265" s="490">
        <v>603</v>
      </c>
      <c r="G265" s="490">
        <v>182106</v>
      </c>
      <c r="H265" s="490">
        <v>0.85613946009985609</v>
      </c>
      <c r="I265" s="490">
        <v>302</v>
      </c>
      <c r="J265" s="490">
        <v>702</v>
      </c>
      <c r="K265" s="490">
        <v>212706</v>
      </c>
      <c r="L265" s="490">
        <v>1</v>
      </c>
      <c r="M265" s="490">
        <v>303</v>
      </c>
      <c r="N265" s="490">
        <v>920</v>
      </c>
      <c r="O265" s="490">
        <v>280600</v>
      </c>
      <c r="P265" s="512">
        <v>1.3191917482346525</v>
      </c>
      <c r="Q265" s="491">
        <v>305</v>
      </c>
    </row>
    <row r="266" spans="1:17" ht="14.45" customHeight="1" x14ac:dyDescent="0.2">
      <c r="A266" s="485" t="s">
        <v>1738</v>
      </c>
      <c r="B266" s="486" t="s">
        <v>1647</v>
      </c>
      <c r="C266" s="486" t="s">
        <v>1621</v>
      </c>
      <c r="D266" s="486" t="s">
        <v>1653</v>
      </c>
      <c r="E266" s="486" t="s">
        <v>1654</v>
      </c>
      <c r="F266" s="490">
        <v>6</v>
      </c>
      <c r="G266" s="490">
        <v>600</v>
      </c>
      <c r="H266" s="490">
        <v>0.4</v>
      </c>
      <c r="I266" s="490">
        <v>100</v>
      </c>
      <c r="J266" s="490">
        <v>15</v>
      </c>
      <c r="K266" s="490">
        <v>1500</v>
      </c>
      <c r="L266" s="490">
        <v>1</v>
      </c>
      <c r="M266" s="490">
        <v>100</v>
      </c>
      <c r="N266" s="490">
        <v>12</v>
      </c>
      <c r="O266" s="490">
        <v>1212</v>
      </c>
      <c r="P266" s="512">
        <v>0.80800000000000005</v>
      </c>
      <c r="Q266" s="491">
        <v>101</v>
      </c>
    </row>
    <row r="267" spans="1:17" ht="14.45" customHeight="1" x14ac:dyDescent="0.2">
      <c r="A267" s="485" t="s">
        <v>1738</v>
      </c>
      <c r="B267" s="486" t="s">
        <v>1647</v>
      </c>
      <c r="C267" s="486" t="s">
        <v>1621</v>
      </c>
      <c r="D267" s="486" t="s">
        <v>1655</v>
      </c>
      <c r="E267" s="486" t="s">
        <v>1656</v>
      </c>
      <c r="F267" s="490"/>
      <c r="G267" s="490"/>
      <c r="H267" s="490"/>
      <c r="I267" s="490"/>
      <c r="J267" s="490">
        <v>1</v>
      </c>
      <c r="K267" s="490">
        <v>235</v>
      </c>
      <c r="L267" s="490">
        <v>1</v>
      </c>
      <c r="M267" s="490">
        <v>235</v>
      </c>
      <c r="N267" s="490"/>
      <c r="O267" s="490"/>
      <c r="P267" s="512"/>
      <c r="Q267" s="491"/>
    </row>
    <row r="268" spans="1:17" ht="14.45" customHeight="1" x14ac:dyDescent="0.2">
      <c r="A268" s="485" t="s">
        <v>1738</v>
      </c>
      <c r="B268" s="486" t="s">
        <v>1647</v>
      </c>
      <c r="C268" s="486" t="s">
        <v>1621</v>
      </c>
      <c r="D268" s="486" t="s">
        <v>1657</v>
      </c>
      <c r="E268" s="486" t="s">
        <v>1658</v>
      </c>
      <c r="F268" s="490">
        <v>562</v>
      </c>
      <c r="G268" s="490">
        <v>76994</v>
      </c>
      <c r="H268" s="490">
        <v>0.96527255403440149</v>
      </c>
      <c r="I268" s="490">
        <v>137</v>
      </c>
      <c r="J268" s="490">
        <v>578</v>
      </c>
      <c r="K268" s="490">
        <v>79764</v>
      </c>
      <c r="L268" s="490">
        <v>1</v>
      </c>
      <c r="M268" s="490">
        <v>138</v>
      </c>
      <c r="N268" s="490">
        <v>538</v>
      </c>
      <c r="O268" s="490">
        <v>74782</v>
      </c>
      <c r="P268" s="512">
        <v>0.93754074519833508</v>
      </c>
      <c r="Q268" s="491">
        <v>139</v>
      </c>
    </row>
    <row r="269" spans="1:17" ht="14.45" customHeight="1" x14ac:dyDescent="0.2">
      <c r="A269" s="485" t="s">
        <v>1738</v>
      </c>
      <c r="B269" s="486" t="s">
        <v>1647</v>
      </c>
      <c r="C269" s="486" t="s">
        <v>1621</v>
      </c>
      <c r="D269" s="486" t="s">
        <v>1659</v>
      </c>
      <c r="E269" s="486" t="s">
        <v>1658</v>
      </c>
      <c r="F269" s="490">
        <v>1</v>
      </c>
      <c r="G269" s="490">
        <v>184</v>
      </c>
      <c r="H269" s="490">
        <v>0.33153153153153153</v>
      </c>
      <c r="I269" s="490">
        <v>184</v>
      </c>
      <c r="J269" s="490">
        <v>3</v>
      </c>
      <c r="K269" s="490">
        <v>555</v>
      </c>
      <c r="L269" s="490">
        <v>1</v>
      </c>
      <c r="M269" s="490">
        <v>185</v>
      </c>
      <c r="N269" s="490"/>
      <c r="O269" s="490"/>
      <c r="P269" s="512"/>
      <c r="Q269" s="491"/>
    </row>
    <row r="270" spans="1:17" ht="14.45" customHeight="1" x14ac:dyDescent="0.2">
      <c r="A270" s="485" t="s">
        <v>1738</v>
      </c>
      <c r="B270" s="486" t="s">
        <v>1647</v>
      </c>
      <c r="C270" s="486" t="s">
        <v>1621</v>
      </c>
      <c r="D270" s="486" t="s">
        <v>1662</v>
      </c>
      <c r="E270" s="486" t="s">
        <v>1663</v>
      </c>
      <c r="F270" s="490">
        <v>4</v>
      </c>
      <c r="G270" s="490">
        <v>2560</v>
      </c>
      <c r="H270" s="490">
        <v>1.3229974160206719</v>
      </c>
      <c r="I270" s="490">
        <v>640</v>
      </c>
      <c r="J270" s="490">
        <v>3</v>
      </c>
      <c r="K270" s="490">
        <v>1935</v>
      </c>
      <c r="L270" s="490">
        <v>1</v>
      </c>
      <c r="M270" s="490">
        <v>645</v>
      </c>
      <c r="N270" s="490">
        <v>2</v>
      </c>
      <c r="O270" s="490">
        <v>1298</v>
      </c>
      <c r="P270" s="512">
        <v>0.67080103359173127</v>
      </c>
      <c r="Q270" s="491">
        <v>649</v>
      </c>
    </row>
    <row r="271" spans="1:17" ht="14.45" customHeight="1" x14ac:dyDescent="0.2">
      <c r="A271" s="485" t="s">
        <v>1738</v>
      </c>
      <c r="B271" s="486" t="s">
        <v>1647</v>
      </c>
      <c r="C271" s="486" t="s">
        <v>1621</v>
      </c>
      <c r="D271" s="486" t="s">
        <v>1664</v>
      </c>
      <c r="E271" s="486" t="s">
        <v>1665</v>
      </c>
      <c r="F271" s="490"/>
      <c r="G271" s="490"/>
      <c r="H271" s="490"/>
      <c r="I271" s="490"/>
      <c r="J271" s="490">
        <v>1</v>
      </c>
      <c r="K271" s="490">
        <v>614</v>
      </c>
      <c r="L271" s="490">
        <v>1</v>
      </c>
      <c r="M271" s="490">
        <v>614</v>
      </c>
      <c r="N271" s="490"/>
      <c r="O271" s="490"/>
      <c r="P271" s="512"/>
      <c r="Q271" s="491"/>
    </row>
    <row r="272" spans="1:17" ht="14.45" customHeight="1" x14ac:dyDescent="0.2">
      <c r="A272" s="485" t="s">
        <v>1738</v>
      </c>
      <c r="B272" s="486" t="s">
        <v>1647</v>
      </c>
      <c r="C272" s="486" t="s">
        <v>1621</v>
      </c>
      <c r="D272" s="486" t="s">
        <v>1666</v>
      </c>
      <c r="E272" s="486" t="s">
        <v>1667</v>
      </c>
      <c r="F272" s="490">
        <v>24</v>
      </c>
      <c r="G272" s="490">
        <v>4176</v>
      </c>
      <c r="H272" s="490">
        <v>0.70184873949579829</v>
      </c>
      <c r="I272" s="490">
        <v>174</v>
      </c>
      <c r="J272" s="490">
        <v>34</v>
      </c>
      <c r="K272" s="490">
        <v>5950</v>
      </c>
      <c r="L272" s="490">
        <v>1</v>
      </c>
      <c r="M272" s="490">
        <v>175</v>
      </c>
      <c r="N272" s="490">
        <v>37</v>
      </c>
      <c r="O272" s="490">
        <v>6512</v>
      </c>
      <c r="P272" s="512">
        <v>1.094453781512605</v>
      </c>
      <c r="Q272" s="491">
        <v>176</v>
      </c>
    </row>
    <row r="273" spans="1:17" ht="14.45" customHeight="1" x14ac:dyDescent="0.2">
      <c r="A273" s="485" t="s">
        <v>1738</v>
      </c>
      <c r="B273" s="486" t="s">
        <v>1647</v>
      </c>
      <c r="C273" s="486" t="s">
        <v>1621</v>
      </c>
      <c r="D273" s="486" t="s">
        <v>1624</v>
      </c>
      <c r="E273" s="486" t="s">
        <v>1625</v>
      </c>
      <c r="F273" s="490">
        <v>13</v>
      </c>
      <c r="G273" s="490">
        <v>4511</v>
      </c>
      <c r="H273" s="490">
        <v>1.4402937420178799</v>
      </c>
      <c r="I273" s="490">
        <v>347</v>
      </c>
      <c r="J273" s="490">
        <v>9</v>
      </c>
      <c r="K273" s="490">
        <v>3132</v>
      </c>
      <c r="L273" s="490">
        <v>1</v>
      </c>
      <c r="M273" s="490">
        <v>348</v>
      </c>
      <c r="N273" s="490">
        <v>8</v>
      </c>
      <c r="O273" s="490">
        <v>2784</v>
      </c>
      <c r="P273" s="512">
        <v>0.88888888888888884</v>
      </c>
      <c r="Q273" s="491">
        <v>348</v>
      </c>
    </row>
    <row r="274" spans="1:17" ht="14.45" customHeight="1" x14ac:dyDescent="0.2">
      <c r="A274" s="485" t="s">
        <v>1738</v>
      </c>
      <c r="B274" s="486" t="s">
        <v>1647</v>
      </c>
      <c r="C274" s="486" t="s">
        <v>1621</v>
      </c>
      <c r="D274" s="486" t="s">
        <v>1668</v>
      </c>
      <c r="E274" s="486" t="s">
        <v>1669</v>
      </c>
      <c r="F274" s="490">
        <v>663</v>
      </c>
      <c r="G274" s="490">
        <v>11271</v>
      </c>
      <c r="H274" s="490">
        <v>1.0045454545454546</v>
      </c>
      <c r="I274" s="490">
        <v>17</v>
      </c>
      <c r="J274" s="490">
        <v>660</v>
      </c>
      <c r="K274" s="490">
        <v>11220</v>
      </c>
      <c r="L274" s="490">
        <v>1</v>
      </c>
      <c r="M274" s="490">
        <v>17</v>
      </c>
      <c r="N274" s="490">
        <v>629</v>
      </c>
      <c r="O274" s="490">
        <v>10693</v>
      </c>
      <c r="P274" s="512">
        <v>0.95303030303030301</v>
      </c>
      <c r="Q274" s="491">
        <v>17</v>
      </c>
    </row>
    <row r="275" spans="1:17" ht="14.45" customHeight="1" x14ac:dyDescent="0.2">
      <c r="A275" s="485" t="s">
        <v>1738</v>
      </c>
      <c r="B275" s="486" t="s">
        <v>1647</v>
      </c>
      <c r="C275" s="486" t="s">
        <v>1621</v>
      </c>
      <c r="D275" s="486" t="s">
        <v>1670</v>
      </c>
      <c r="E275" s="486" t="s">
        <v>1671</v>
      </c>
      <c r="F275" s="490">
        <v>75</v>
      </c>
      <c r="G275" s="490">
        <v>20550</v>
      </c>
      <c r="H275" s="490">
        <v>1.3015390461713852</v>
      </c>
      <c r="I275" s="490">
        <v>274</v>
      </c>
      <c r="J275" s="490">
        <v>57</v>
      </c>
      <c r="K275" s="490">
        <v>15789</v>
      </c>
      <c r="L275" s="490">
        <v>1</v>
      </c>
      <c r="M275" s="490">
        <v>277</v>
      </c>
      <c r="N275" s="490">
        <v>73</v>
      </c>
      <c r="O275" s="490">
        <v>20367</v>
      </c>
      <c r="P275" s="512">
        <v>1.2899486984609538</v>
      </c>
      <c r="Q275" s="491">
        <v>279</v>
      </c>
    </row>
    <row r="276" spans="1:17" ht="14.45" customHeight="1" x14ac:dyDescent="0.2">
      <c r="A276" s="485" t="s">
        <v>1738</v>
      </c>
      <c r="B276" s="486" t="s">
        <v>1647</v>
      </c>
      <c r="C276" s="486" t="s">
        <v>1621</v>
      </c>
      <c r="D276" s="486" t="s">
        <v>1672</v>
      </c>
      <c r="E276" s="486" t="s">
        <v>1673</v>
      </c>
      <c r="F276" s="490">
        <v>86</v>
      </c>
      <c r="G276" s="490">
        <v>12198</v>
      </c>
      <c r="H276" s="490">
        <v>1.1382978723404256</v>
      </c>
      <c r="I276" s="490">
        <v>141.83720930232559</v>
      </c>
      <c r="J276" s="490">
        <v>76</v>
      </c>
      <c r="K276" s="490">
        <v>10716</v>
      </c>
      <c r="L276" s="490">
        <v>1</v>
      </c>
      <c r="M276" s="490">
        <v>141</v>
      </c>
      <c r="N276" s="490">
        <v>88</v>
      </c>
      <c r="O276" s="490">
        <v>12496</v>
      </c>
      <c r="P276" s="512">
        <v>1.1661067562523331</v>
      </c>
      <c r="Q276" s="491">
        <v>142</v>
      </c>
    </row>
    <row r="277" spans="1:17" ht="14.45" customHeight="1" x14ac:dyDescent="0.2">
      <c r="A277" s="485" t="s">
        <v>1738</v>
      </c>
      <c r="B277" s="486" t="s">
        <v>1647</v>
      </c>
      <c r="C277" s="486" t="s">
        <v>1621</v>
      </c>
      <c r="D277" s="486" t="s">
        <v>1674</v>
      </c>
      <c r="E277" s="486" t="s">
        <v>1673</v>
      </c>
      <c r="F277" s="490">
        <v>562</v>
      </c>
      <c r="G277" s="490">
        <v>43940</v>
      </c>
      <c r="H277" s="490">
        <v>0.96228811703385753</v>
      </c>
      <c r="I277" s="490">
        <v>78.185053380782918</v>
      </c>
      <c r="J277" s="490">
        <v>578</v>
      </c>
      <c r="K277" s="490">
        <v>45662</v>
      </c>
      <c r="L277" s="490">
        <v>1</v>
      </c>
      <c r="M277" s="490">
        <v>79</v>
      </c>
      <c r="N277" s="490">
        <v>538</v>
      </c>
      <c r="O277" s="490">
        <v>42502</v>
      </c>
      <c r="P277" s="512">
        <v>0.9307958477508651</v>
      </c>
      <c r="Q277" s="491">
        <v>79</v>
      </c>
    </row>
    <row r="278" spans="1:17" ht="14.45" customHeight="1" x14ac:dyDescent="0.2">
      <c r="A278" s="485" t="s">
        <v>1738</v>
      </c>
      <c r="B278" s="486" t="s">
        <v>1647</v>
      </c>
      <c r="C278" s="486" t="s">
        <v>1621</v>
      </c>
      <c r="D278" s="486" t="s">
        <v>1675</v>
      </c>
      <c r="E278" s="486" t="s">
        <v>1676</v>
      </c>
      <c r="F278" s="490">
        <v>86</v>
      </c>
      <c r="G278" s="490">
        <v>27004</v>
      </c>
      <c r="H278" s="490">
        <v>1.124417055296469</v>
      </c>
      <c r="I278" s="490">
        <v>314</v>
      </c>
      <c r="J278" s="490">
        <v>76</v>
      </c>
      <c r="K278" s="490">
        <v>24016</v>
      </c>
      <c r="L278" s="490">
        <v>1</v>
      </c>
      <c r="M278" s="490">
        <v>316</v>
      </c>
      <c r="N278" s="490">
        <v>88</v>
      </c>
      <c r="O278" s="490">
        <v>27984</v>
      </c>
      <c r="P278" s="512">
        <v>1.1652231845436376</v>
      </c>
      <c r="Q278" s="491">
        <v>318</v>
      </c>
    </row>
    <row r="279" spans="1:17" ht="14.45" customHeight="1" x14ac:dyDescent="0.2">
      <c r="A279" s="485" t="s">
        <v>1738</v>
      </c>
      <c r="B279" s="486" t="s">
        <v>1647</v>
      </c>
      <c r="C279" s="486" t="s">
        <v>1621</v>
      </c>
      <c r="D279" s="486" t="s">
        <v>1632</v>
      </c>
      <c r="E279" s="486" t="s">
        <v>1633</v>
      </c>
      <c r="F279" s="490">
        <v>13</v>
      </c>
      <c r="G279" s="490">
        <v>4264</v>
      </c>
      <c r="H279" s="490">
        <v>1.4400540357987166</v>
      </c>
      <c r="I279" s="490">
        <v>328</v>
      </c>
      <c r="J279" s="490">
        <v>9</v>
      </c>
      <c r="K279" s="490">
        <v>2961</v>
      </c>
      <c r="L279" s="490">
        <v>1</v>
      </c>
      <c r="M279" s="490">
        <v>329</v>
      </c>
      <c r="N279" s="490">
        <v>8</v>
      </c>
      <c r="O279" s="490">
        <v>2632</v>
      </c>
      <c r="P279" s="512">
        <v>0.88888888888888884</v>
      </c>
      <c r="Q279" s="491">
        <v>329</v>
      </c>
    </row>
    <row r="280" spans="1:17" ht="14.45" customHeight="1" x14ac:dyDescent="0.2">
      <c r="A280" s="485" t="s">
        <v>1738</v>
      </c>
      <c r="B280" s="486" t="s">
        <v>1647</v>
      </c>
      <c r="C280" s="486" t="s">
        <v>1621</v>
      </c>
      <c r="D280" s="486" t="s">
        <v>1677</v>
      </c>
      <c r="E280" s="486" t="s">
        <v>1678</v>
      </c>
      <c r="F280" s="490">
        <v>546</v>
      </c>
      <c r="G280" s="490">
        <v>89098</v>
      </c>
      <c r="H280" s="490">
        <v>0.98001429907056037</v>
      </c>
      <c r="I280" s="490">
        <v>163.18315018315019</v>
      </c>
      <c r="J280" s="490">
        <v>551</v>
      </c>
      <c r="K280" s="490">
        <v>90915</v>
      </c>
      <c r="L280" s="490">
        <v>1</v>
      </c>
      <c r="M280" s="490">
        <v>165</v>
      </c>
      <c r="N280" s="490">
        <v>518</v>
      </c>
      <c r="O280" s="490">
        <v>85988</v>
      </c>
      <c r="P280" s="512">
        <v>0.94580652257603259</v>
      </c>
      <c r="Q280" s="491">
        <v>166</v>
      </c>
    </row>
    <row r="281" spans="1:17" ht="14.45" customHeight="1" x14ac:dyDescent="0.2">
      <c r="A281" s="485" t="s">
        <v>1738</v>
      </c>
      <c r="B281" s="486" t="s">
        <v>1647</v>
      </c>
      <c r="C281" s="486" t="s">
        <v>1621</v>
      </c>
      <c r="D281" s="486" t="s">
        <v>1679</v>
      </c>
      <c r="E281" s="486" t="s">
        <v>1649</v>
      </c>
      <c r="F281" s="490">
        <v>1236</v>
      </c>
      <c r="G281" s="490">
        <v>89230</v>
      </c>
      <c r="H281" s="490">
        <v>0.94425278841880256</v>
      </c>
      <c r="I281" s="490">
        <v>72.192556634304211</v>
      </c>
      <c r="J281" s="490">
        <v>1277</v>
      </c>
      <c r="K281" s="490">
        <v>94498</v>
      </c>
      <c r="L281" s="490">
        <v>1</v>
      </c>
      <c r="M281" s="490">
        <v>74</v>
      </c>
      <c r="N281" s="490">
        <v>1242</v>
      </c>
      <c r="O281" s="490">
        <v>91908</v>
      </c>
      <c r="P281" s="512">
        <v>0.97259201252936567</v>
      </c>
      <c r="Q281" s="491">
        <v>74</v>
      </c>
    </row>
    <row r="282" spans="1:17" ht="14.45" customHeight="1" x14ac:dyDescent="0.2">
      <c r="A282" s="485" t="s">
        <v>1738</v>
      </c>
      <c r="B282" s="486" t="s">
        <v>1647</v>
      </c>
      <c r="C282" s="486" t="s">
        <v>1621</v>
      </c>
      <c r="D282" s="486" t="s">
        <v>1682</v>
      </c>
      <c r="E282" s="486" t="s">
        <v>1683</v>
      </c>
      <c r="F282" s="490">
        <v>2</v>
      </c>
      <c r="G282" s="490">
        <v>460</v>
      </c>
      <c r="H282" s="490">
        <v>0.98712446351931327</v>
      </c>
      <c r="I282" s="490">
        <v>230</v>
      </c>
      <c r="J282" s="490">
        <v>2</v>
      </c>
      <c r="K282" s="490">
        <v>466</v>
      </c>
      <c r="L282" s="490">
        <v>1</v>
      </c>
      <c r="M282" s="490">
        <v>233</v>
      </c>
      <c r="N282" s="490"/>
      <c r="O282" s="490"/>
      <c r="P282" s="512"/>
      <c r="Q282" s="491"/>
    </row>
    <row r="283" spans="1:17" ht="14.45" customHeight="1" x14ac:dyDescent="0.2">
      <c r="A283" s="485" t="s">
        <v>1738</v>
      </c>
      <c r="B283" s="486" t="s">
        <v>1647</v>
      </c>
      <c r="C283" s="486" t="s">
        <v>1621</v>
      </c>
      <c r="D283" s="486" t="s">
        <v>1684</v>
      </c>
      <c r="E283" s="486" t="s">
        <v>1685</v>
      </c>
      <c r="F283" s="490">
        <v>30</v>
      </c>
      <c r="G283" s="490">
        <v>36360</v>
      </c>
      <c r="H283" s="490">
        <v>0.83059210526315785</v>
      </c>
      <c r="I283" s="490">
        <v>1212</v>
      </c>
      <c r="J283" s="490">
        <v>36</v>
      </c>
      <c r="K283" s="490">
        <v>43776</v>
      </c>
      <c r="L283" s="490">
        <v>1</v>
      </c>
      <c r="M283" s="490">
        <v>1216</v>
      </c>
      <c r="N283" s="490">
        <v>49</v>
      </c>
      <c r="O283" s="490">
        <v>59780</v>
      </c>
      <c r="P283" s="512">
        <v>1.3655884502923976</v>
      </c>
      <c r="Q283" s="491">
        <v>1220</v>
      </c>
    </row>
    <row r="284" spans="1:17" ht="14.45" customHeight="1" x14ac:dyDescent="0.2">
      <c r="A284" s="485" t="s">
        <v>1738</v>
      </c>
      <c r="B284" s="486" t="s">
        <v>1647</v>
      </c>
      <c r="C284" s="486" t="s">
        <v>1621</v>
      </c>
      <c r="D284" s="486" t="s">
        <v>1686</v>
      </c>
      <c r="E284" s="486" t="s">
        <v>1687</v>
      </c>
      <c r="F284" s="490">
        <v>17</v>
      </c>
      <c r="G284" s="490">
        <v>1955</v>
      </c>
      <c r="H284" s="490">
        <v>0.67413793103448272</v>
      </c>
      <c r="I284" s="490">
        <v>115</v>
      </c>
      <c r="J284" s="490">
        <v>25</v>
      </c>
      <c r="K284" s="490">
        <v>2900</v>
      </c>
      <c r="L284" s="490">
        <v>1</v>
      </c>
      <c r="M284" s="490">
        <v>116</v>
      </c>
      <c r="N284" s="490">
        <v>25</v>
      </c>
      <c r="O284" s="490">
        <v>2925</v>
      </c>
      <c r="P284" s="512">
        <v>1.0086206896551724</v>
      </c>
      <c r="Q284" s="491">
        <v>117</v>
      </c>
    </row>
    <row r="285" spans="1:17" ht="14.45" customHeight="1" x14ac:dyDescent="0.2">
      <c r="A285" s="485" t="s">
        <v>1738</v>
      </c>
      <c r="B285" s="486" t="s">
        <v>1647</v>
      </c>
      <c r="C285" s="486" t="s">
        <v>1621</v>
      </c>
      <c r="D285" s="486" t="s">
        <v>1688</v>
      </c>
      <c r="E285" s="486" t="s">
        <v>1689</v>
      </c>
      <c r="F285" s="490">
        <v>1</v>
      </c>
      <c r="G285" s="490">
        <v>347</v>
      </c>
      <c r="H285" s="490">
        <v>0.49571428571428572</v>
      </c>
      <c r="I285" s="490">
        <v>347</v>
      </c>
      <c r="J285" s="490">
        <v>2</v>
      </c>
      <c r="K285" s="490">
        <v>700</v>
      </c>
      <c r="L285" s="490">
        <v>1</v>
      </c>
      <c r="M285" s="490">
        <v>350</v>
      </c>
      <c r="N285" s="490"/>
      <c r="O285" s="490"/>
      <c r="P285" s="512"/>
      <c r="Q285" s="491"/>
    </row>
    <row r="286" spans="1:17" ht="14.45" customHeight="1" x14ac:dyDescent="0.2">
      <c r="A286" s="485" t="s">
        <v>1738</v>
      </c>
      <c r="B286" s="486" t="s">
        <v>1647</v>
      </c>
      <c r="C286" s="486" t="s">
        <v>1621</v>
      </c>
      <c r="D286" s="486" t="s">
        <v>1692</v>
      </c>
      <c r="E286" s="486" t="s">
        <v>1693</v>
      </c>
      <c r="F286" s="490">
        <v>1</v>
      </c>
      <c r="G286" s="490">
        <v>1067</v>
      </c>
      <c r="H286" s="490">
        <v>0.49627906976744185</v>
      </c>
      <c r="I286" s="490">
        <v>1067</v>
      </c>
      <c r="J286" s="490">
        <v>2</v>
      </c>
      <c r="K286" s="490">
        <v>2150</v>
      </c>
      <c r="L286" s="490">
        <v>1</v>
      </c>
      <c r="M286" s="490">
        <v>1075</v>
      </c>
      <c r="N286" s="490"/>
      <c r="O286" s="490"/>
      <c r="P286" s="512"/>
      <c r="Q286" s="491"/>
    </row>
    <row r="287" spans="1:17" ht="14.45" customHeight="1" x14ac:dyDescent="0.2">
      <c r="A287" s="485" t="s">
        <v>1738</v>
      </c>
      <c r="B287" s="486" t="s">
        <v>1647</v>
      </c>
      <c r="C287" s="486" t="s">
        <v>1621</v>
      </c>
      <c r="D287" s="486" t="s">
        <v>1694</v>
      </c>
      <c r="E287" s="486" t="s">
        <v>1695</v>
      </c>
      <c r="F287" s="490">
        <v>1</v>
      </c>
      <c r="G287" s="490">
        <v>302</v>
      </c>
      <c r="H287" s="490">
        <v>0.99342105263157898</v>
      </c>
      <c r="I287" s="490">
        <v>302</v>
      </c>
      <c r="J287" s="490">
        <v>1</v>
      </c>
      <c r="K287" s="490">
        <v>304</v>
      </c>
      <c r="L287" s="490">
        <v>1</v>
      </c>
      <c r="M287" s="490">
        <v>304</v>
      </c>
      <c r="N287" s="490">
        <v>1</v>
      </c>
      <c r="O287" s="490">
        <v>306</v>
      </c>
      <c r="P287" s="512">
        <v>1.006578947368421</v>
      </c>
      <c r="Q287" s="491">
        <v>306</v>
      </c>
    </row>
    <row r="288" spans="1:17" ht="14.45" customHeight="1" x14ac:dyDescent="0.2">
      <c r="A288" s="485" t="s">
        <v>1739</v>
      </c>
      <c r="B288" s="486" t="s">
        <v>1647</v>
      </c>
      <c r="C288" s="486" t="s">
        <v>1621</v>
      </c>
      <c r="D288" s="486" t="s">
        <v>1648</v>
      </c>
      <c r="E288" s="486" t="s">
        <v>1649</v>
      </c>
      <c r="F288" s="490">
        <v>7</v>
      </c>
      <c r="G288" s="490">
        <v>1484</v>
      </c>
      <c r="H288" s="490">
        <v>0.3666913763281443</v>
      </c>
      <c r="I288" s="490">
        <v>212</v>
      </c>
      <c r="J288" s="490">
        <v>19</v>
      </c>
      <c r="K288" s="490">
        <v>4047</v>
      </c>
      <c r="L288" s="490">
        <v>1</v>
      </c>
      <c r="M288" s="490">
        <v>213</v>
      </c>
      <c r="N288" s="490">
        <v>5</v>
      </c>
      <c r="O288" s="490">
        <v>1075</v>
      </c>
      <c r="P288" s="512">
        <v>0.26562886088460586</v>
      </c>
      <c r="Q288" s="491">
        <v>215</v>
      </c>
    </row>
    <row r="289" spans="1:17" ht="14.45" customHeight="1" x14ac:dyDescent="0.2">
      <c r="A289" s="485" t="s">
        <v>1739</v>
      </c>
      <c r="B289" s="486" t="s">
        <v>1647</v>
      </c>
      <c r="C289" s="486" t="s">
        <v>1621</v>
      </c>
      <c r="D289" s="486" t="s">
        <v>1650</v>
      </c>
      <c r="E289" s="486" t="s">
        <v>1649</v>
      </c>
      <c r="F289" s="490"/>
      <c r="G289" s="490"/>
      <c r="H289" s="490"/>
      <c r="I289" s="490"/>
      <c r="J289" s="490"/>
      <c r="K289" s="490"/>
      <c r="L289" s="490"/>
      <c r="M289" s="490"/>
      <c r="N289" s="490">
        <v>6</v>
      </c>
      <c r="O289" s="490">
        <v>534</v>
      </c>
      <c r="P289" s="512"/>
      <c r="Q289" s="491">
        <v>89</v>
      </c>
    </row>
    <row r="290" spans="1:17" ht="14.45" customHeight="1" x14ac:dyDescent="0.2">
      <c r="A290" s="485" t="s">
        <v>1739</v>
      </c>
      <c r="B290" s="486" t="s">
        <v>1647</v>
      </c>
      <c r="C290" s="486" t="s">
        <v>1621</v>
      </c>
      <c r="D290" s="486" t="s">
        <v>1651</v>
      </c>
      <c r="E290" s="486" t="s">
        <v>1652</v>
      </c>
      <c r="F290" s="490">
        <v>108</v>
      </c>
      <c r="G290" s="490">
        <v>32616</v>
      </c>
      <c r="H290" s="490">
        <v>2.9900990099009901</v>
      </c>
      <c r="I290" s="490">
        <v>302</v>
      </c>
      <c r="J290" s="490">
        <v>36</v>
      </c>
      <c r="K290" s="490">
        <v>10908</v>
      </c>
      <c r="L290" s="490">
        <v>1</v>
      </c>
      <c r="M290" s="490">
        <v>303</v>
      </c>
      <c r="N290" s="490">
        <v>64</v>
      </c>
      <c r="O290" s="490">
        <v>19520</v>
      </c>
      <c r="P290" s="512">
        <v>1.7895122845617895</v>
      </c>
      <c r="Q290" s="491">
        <v>305</v>
      </c>
    </row>
    <row r="291" spans="1:17" ht="14.45" customHeight="1" x14ac:dyDescent="0.2">
      <c r="A291" s="485" t="s">
        <v>1739</v>
      </c>
      <c r="B291" s="486" t="s">
        <v>1647</v>
      </c>
      <c r="C291" s="486" t="s">
        <v>1621</v>
      </c>
      <c r="D291" s="486" t="s">
        <v>1657</v>
      </c>
      <c r="E291" s="486" t="s">
        <v>1658</v>
      </c>
      <c r="F291" s="490">
        <v>41</v>
      </c>
      <c r="G291" s="490">
        <v>5617</v>
      </c>
      <c r="H291" s="490">
        <v>0.9045088566827697</v>
      </c>
      <c r="I291" s="490">
        <v>137</v>
      </c>
      <c r="J291" s="490">
        <v>45</v>
      </c>
      <c r="K291" s="490">
        <v>6210</v>
      </c>
      <c r="L291" s="490">
        <v>1</v>
      </c>
      <c r="M291" s="490">
        <v>138</v>
      </c>
      <c r="N291" s="490">
        <v>47</v>
      </c>
      <c r="O291" s="490">
        <v>6533</v>
      </c>
      <c r="P291" s="512">
        <v>1.0520128824476651</v>
      </c>
      <c r="Q291" s="491">
        <v>139</v>
      </c>
    </row>
    <row r="292" spans="1:17" ht="14.45" customHeight="1" x14ac:dyDescent="0.2">
      <c r="A292" s="485" t="s">
        <v>1739</v>
      </c>
      <c r="B292" s="486" t="s">
        <v>1647</v>
      </c>
      <c r="C292" s="486" t="s">
        <v>1621</v>
      </c>
      <c r="D292" s="486" t="s">
        <v>1662</v>
      </c>
      <c r="E292" s="486" t="s">
        <v>1663</v>
      </c>
      <c r="F292" s="490">
        <v>1</v>
      </c>
      <c r="G292" s="490">
        <v>640</v>
      </c>
      <c r="H292" s="490"/>
      <c r="I292" s="490">
        <v>640</v>
      </c>
      <c r="J292" s="490"/>
      <c r="K292" s="490"/>
      <c r="L292" s="490"/>
      <c r="M292" s="490"/>
      <c r="N292" s="490"/>
      <c r="O292" s="490"/>
      <c r="P292" s="512"/>
      <c r="Q292" s="491"/>
    </row>
    <row r="293" spans="1:17" ht="14.45" customHeight="1" x14ac:dyDescent="0.2">
      <c r="A293" s="485" t="s">
        <v>1739</v>
      </c>
      <c r="B293" s="486" t="s">
        <v>1647</v>
      </c>
      <c r="C293" s="486" t="s">
        <v>1621</v>
      </c>
      <c r="D293" s="486" t="s">
        <v>1666</v>
      </c>
      <c r="E293" s="486" t="s">
        <v>1667</v>
      </c>
      <c r="F293" s="490">
        <v>3</v>
      </c>
      <c r="G293" s="490">
        <v>522</v>
      </c>
      <c r="H293" s="490">
        <v>1.4914285714285713</v>
      </c>
      <c r="I293" s="490">
        <v>174</v>
      </c>
      <c r="J293" s="490">
        <v>2</v>
      </c>
      <c r="K293" s="490">
        <v>350</v>
      </c>
      <c r="L293" s="490">
        <v>1</v>
      </c>
      <c r="M293" s="490">
        <v>175</v>
      </c>
      <c r="N293" s="490">
        <v>3</v>
      </c>
      <c r="O293" s="490">
        <v>528</v>
      </c>
      <c r="P293" s="512">
        <v>1.5085714285714287</v>
      </c>
      <c r="Q293" s="491">
        <v>176</v>
      </c>
    </row>
    <row r="294" spans="1:17" ht="14.45" customHeight="1" x14ac:dyDescent="0.2">
      <c r="A294" s="485" t="s">
        <v>1739</v>
      </c>
      <c r="B294" s="486" t="s">
        <v>1647</v>
      </c>
      <c r="C294" s="486" t="s">
        <v>1621</v>
      </c>
      <c r="D294" s="486" t="s">
        <v>1624</v>
      </c>
      <c r="E294" s="486" t="s">
        <v>1625</v>
      </c>
      <c r="F294" s="490">
        <v>1</v>
      </c>
      <c r="G294" s="490">
        <v>347</v>
      </c>
      <c r="H294" s="490"/>
      <c r="I294" s="490">
        <v>347</v>
      </c>
      <c r="J294" s="490"/>
      <c r="K294" s="490"/>
      <c r="L294" s="490"/>
      <c r="M294" s="490"/>
      <c r="N294" s="490"/>
      <c r="O294" s="490"/>
      <c r="P294" s="512"/>
      <c r="Q294" s="491"/>
    </row>
    <row r="295" spans="1:17" ht="14.45" customHeight="1" x14ac:dyDescent="0.2">
      <c r="A295" s="485" t="s">
        <v>1739</v>
      </c>
      <c r="B295" s="486" t="s">
        <v>1647</v>
      </c>
      <c r="C295" s="486" t="s">
        <v>1621</v>
      </c>
      <c r="D295" s="486" t="s">
        <v>1668</v>
      </c>
      <c r="E295" s="486" t="s">
        <v>1669</v>
      </c>
      <c r="F295" s="490">
        <v>46</v>
      </c>
      <c r="G295" s="490">
        <v>782</v>
      </c>
      <c r="H295" s="490">
        <v>0.8214285714285714</v>
      </c>
      <c r="I295" s="490">
        <v>17</v>
      </c>
      <c r="J295" s="490">
        <v>56</v>
      </c>
      <c r="K295" s="490">
        <v>952</v>
      </c>
      <c r="L295" s="490">
        <v>1</v>
      </c>
      <c r="M295" s="490">
        <v>17</v>
      </c>
      <c r="N295" s="490">
        <v>49</v>
      </c>
      <c r="O295" s="490">
        <v>833</v>
      </c>
      <c r="P295" s="512">
        <v>0.875</v>
      </c>
      <c r="Q295" s="491">
        <v>17</v>
      </c>
    </row>
    <row r="296" spans="1:17" ht="14.45" customHeight="1" x14ac:dyDescent="0.2">
      <c r="A296" s="485" t="s">
        <v>1739</v>
      </c>
      <c r="B296" s="486" t="s">
        <v>1647</v>
      </c>
      <c r="C296" s="486" t="s">
        <v>1621</v>
      </c>
      <c r="D296" s="486" t="s">
        <v>1670</v>
      </c>
      <c r="E296" s="486" t="s">
        <v>1671</v>
      </c>
      <c r="F296" s="490">
        <v>4</v>
      </c>
      <c r="G296" s="490">
        <v>1096</v>
      </c>
      <c r="H296" s="490">
        <v>0.98916967509025266</v>
      </c>
      <c r="I296" s="490">
        <v>274</v>
      </c>
      <c r="J296" s="490">
        <v>4</v>
      </c>
      <c r="K296" s="490">
        <v>1108</v>
      </c>
      <c r="L296" s="490">
        <v>1</v>
      </c>
      <c r="M296" s="490">
        <v>277</v>
      </c>
      <c r="N296" s="490">
        <v>2</v>
      </c>
      <c r="O296" s="490">
        <v>558</v>
      </c>
      <c r="P296" s="512">
        <v>0.50361010830324915</v>
      </c>
      <c r="Q296" s="491">
        <v>279</v>
      </c>
    </row>
    <row r="297" spans="1:17" ht="14.45" customHeight="1" x14ac:dyDescent="0.2">
      <c r="A297" s="485" t="s">
        <v>1739</v>
      </c>
      <c r="B297" s="486" t="s">
        <v>1647</v>
      </c>
      <c r="C297" s="486" t="s">
        <v>1621</v>
      </c>
      <c r="D297" s="486" t="s">
        <v>1672</v>
      </c>
      <c r="E297" s="486" t="s">
        <v>1673</v>
      </c>
      <c r="F297" s="490">
        <v>4</v>
      </c>
      <c r="G297" s="490">
        <v>567</v>
      </c>
      <c r="H297" s="490">
        <v>0.80425531914893622</v>
      </c>
      <c r="I297" s="490">
        <v>141.75</v>
      </c>
      <c r="J297" s="490">
        <v>5</v>
      </c>
      <c r="K297" s="490">
        <v>705</v>
      </c>
      <c r="L297" s="490">
        <v>1</v>
      </c>
      <c r="M297" s="490">
        <v>141</v>
      </c>
      <c r="N297" s="490">
        <v>2</v>
      </c>
      <c r="O297" s="490">
        <v>284</v>
      </c>
      <c r="P297" s="512">
        <v>0.40283687943262414</v>
      </c>
      <c r="Q297" s="491">
        <v>142</v>
      </c>
    </row>
    <row r="298" spans="1:17" ht="14.45" customHeight="1" x14ac:dyDescent="0.2">
      <c r="A298" s="485" t="s">
        <v>1739</v>
      </c>
      <c r="B298" s="486" t="s">
        <v>1647</v>
      </c>
      <c r="C298" s="486" t="s">
        <v>1621</v>
      </c>
      <c r="D298" s="486" t="s">
        <v>1674</v>
      </c>
      <c r="E298" s="486" t="s">
        <v>1673</v>
      </c>
      <c r="F298" s="490">
        <v>41</v>
      </c>
      <c r="G298" s="490">
        <v>3205</v>
      </c>
      <c r="H298" s="490">
        <v>0.90154711673699017</v>
      </c>
      <c r="I298" s="490">
        <v>78.170731707317074</v>
      </c>
      <c r="J298" s="490">
        <v>45</v>
      </c>
      <c r="K298" s="490">
        <v>3555</v>
      </c>
      <c r="L298" s="490">
        <v>1</v>
      </c>
      <c r="M298" s="490">
        <v>79</v>
      </c>
      <c r="N298" s="490">
        <v>47</v>
      </c>
      <c r="O298" s="490">
        <v>3713</v>
      </c>
      <c r="P298" s="512">
        <v>1.0444444444444445</v>
      </c>
      <c r="Q298" s="491">
        <v>79</v>
      </c>
    </row>
    <row r="299" spans="1:17" ht="14.45" customHeight="1" x14ac:dyDescent="0.2">
      <c r="A299" s="485" t="s">
        <v>1739</v>
      </c>
      <c r="B299" s="486" t="s">
        <v>1647</v>
      </c>
      <c r="C299" s="486" t="s">
        <v>1621</v>
      </c>
      <c r="D299" s="486" t="s">
        <v>1675</v>
      </c>
      <c r="E299" s="486" t="s">
        <v>1676</v>
      </c>
      <c r="F299" s="490">
        <v>4</v>
      </c>
      <c r="G299" s="490">
        <v>1256</v>
      </c>
      <c r="H299" s="490">
        <v>0.79493670886075951</v>
      </c>
      <c r="I299" s="490">
        <v>314</v>
      </c>
      <c r="J299" s="490">
        <v>5</v>
      </c>
      <c r="K299" s="490">
        <v>1580</v>
      </c>
      <c r="L299" s="490">
        <v>1</v>
      </c>
      <c r="M299" s="490">
        <v>316</v>
      </c>
      <c r="N299" s="490">
        <v>2</v>
      </c>
      <c r="O299" s="490">
        <v>636</v>
      </c>
      <c r="P299" s="512">
        <v>0.40253164556962023</v>
      </c>
      <c r="Q299" s="491">
        <v>318</v>
      </c>
    </row>
    <row r="300" spans="1:17" ht="14.45" customHeight="1" x14ac:dyDescent="0.2">
      <c r="A300" s="485" t="s">
        <v>1739</v>
      </c>
      <c r="B300" s="486" t="s">
        <v>1647</v>
      </c>
      <c r="C300" s="486" t="s">
        <v>1621</v>
      </c>
      <c r="D300" s="486" t="s">
        <v>1632</v>
      </c>
      <c r="E300" s="486" t="s">
        <v>1633</v>
      </c>
      <c r="F300" s="490">
        <v>1</v>
      </c>
      <c r="G300" s="490">
        <v>328</v>
      </c>
      <c r="H300" s="490"/>
      <c r="I300" s="490">
        <v>328</v>
      </c>
      <c r="J300" s="490"/>
      <c r="K300" s="490"/>
      <c r="L300" s="490"/>
      <c r="M300" s="490"/>
      <c r="N300" s="490"/>
      <c r="O300" s="490"/>
      <c r="P300" s="512"/>
      <c r="Q300" s="491"/>
    </row>
    <row r="301" spans="1:17" ht="14.45" customHeight="1" x14ac:dyDescent="0.2">
      <c r="A301" s="485" t="s">
        <v>1739</v>
      </c>
      <c r="B301" s="486" t="s">
        <v>1647</v>
      </c>
      <c r="C301" s="486" t="s">
        <v>1621</v>
      </c>
      <c r="D301" s="486" t="s">
        <v>1677</v>
      </c>
      <c r="E301" s="486" t="s">
        <v>1678</v>
      </c>
      <c r="F301" s="490">
        <v>45</v>
      </c>
      <c r="G301" s="490">
        <v>7344</v>
      </c>
      <c r="H301" s="490">
        <v>0.92727272727272725</v>
      </c>
      <c r="I301" s="490">
        <v>163.19999999999999</v>
      </c>
      <c r="J301" s="490">
        <v>48</v>
      </c>
      <c r="K301" s="490">
        <v>7920</v>
      </c>
      <c r="L301" s="490">
        <v>1</v>
      </c>
      <c r="M301" s="490">
        <v>165</v>
      </c>
      <c r="N301" s="490">
        <v>45</v>
      </c>
      <c r="O301" s="490">
        <v>7470</v>
      </c>
      <c r="P301" s="512">
        <v>0.94318181818181823</v>
      </c>
      <c r="Q301" s="491">
        <v>166</v>
      </c>
    </row>
    <row r="302" spans="1:17" ht="14.45" customHeight="1" x14ac:dyDescent="0.2">
      <c r="A302" s="485" t="s">
        <v>1739</v>
      </c>
      <c r="B302" s="486" t="s">
        <v>1647</v>
      </c>
      <c r="C302" s="486" t="s">
        <v>1621</v>
      </c>
      <c r="D302" s="486" t="s">
        <v>1679</v>
      </c>
      <c r="E302" s="486" t="s">
        <v>1649</v>
      </c>
      <c r="F302" s="490">
        <v>95</v>
      </c>
      <c r="G302" s="490">
        <v>6857</v>
      </c>
      <c r="H302" s="490">
        <v>0.9552800222903316</v>
      </c>
      <c r="I302" s="490">
        <v>72.178947368421049</v>
      </c>
      <c r="J302" s="490">
        <v>97</v>
      </c>
      <c r="K302" s="490">
        <v>7178</v>
      </c>
      <c r="L302" s="490">
        <v>1</v>
      </c>
      <c r="M302" s="490">
        <v>74</v>
      </c>
      <c r="N302" s="490">
        <v>103</v>
      </c>
      <c r="O302" s="490">
        <v>7622</v>
      </c>
      <c r="P302" s="512">
        <v>1.0618556701030928</v>
      </c>
      <c r="Q302" s="491">
        <v>74</v>
      </c>
    </row>
    <row r="303" spans="1:17" ht="14.45" customHeight="1" x14ac:dyDescent="0.2">
      <c r="A303" s="485" t="s">
        <v>1739</v>
      </c>
      <c r="B303" s="486" t="s">
        <v>1647</v>
      </c>
      <c r="C303" s="486" t="s">
        <v>1621</v>
      </c>
      <c r="D303" s="486" t="s">
        <v>1684</v>
      </c>
      <c r="E303" s="486" t="s">
        <v>1685</v>
      </c>
      <c r="F303" s="490">
        <v>4</v>
      </c>
      <c r="G303" s="490">
        <v>4848</v>
      </c>
      <c r="H303" s="490">
        <v>1.993421052631579</v>
      </c>
      <c r="I303" s="490">
        <v>1212</v>
      </c>
      <c r="J303" s="490">
        <v>2</v>
      </c>
      <c r="K303" s="490">
        <v>2432</v>
      </c>
      <c r="L303" s="490">
        <v>1</v>
      </c>
      <c r="M303" s="490">
        <v>1216</v>
      </c>
      <c r="N303" s="490">
        <v>4</v>
      </c>
      <c r="O303" s="490">
        <v>4880</v>
      </c>
      <c r="P303" s="512">
        <v>2.0065789473684212</v>
      </c>
      <c r="Q303" s="491">
        <v>1220</v>
      </c>
    </row>
    <row r="304" spans="1:17" ht="14.45" customHeight="1" x14ac:dyDescent="0.2">
      <c r="A304" s="485" t="s">
        <v>1739</v>
      </c>
      <c r="B304" s="486" t="s">
        <v>1647</v>
      </c>
      <c r="C304" s="486" t="s">
        <v>1621</v>
      </c>
      <c r="D304" s="486" t="s">
        <v>1686</v>
      </c>
      <c r="E304" s="486" t="s">
        <v>1687</v>
      </c>
      <c r="F304" s="490">
        <v>4</v>
      </c>
      <c r="G304" s="490">
        <v>460</v>
      </c>
      <c r="H304" s="490">
        <v>3.9655172413793105</v>
      </c>
      <c r="I304" s="490">
        <v>115</v>
      </c>
      <c r="J304" s="490">
        <v>1</v>
      </c>
      <c r="K304" s="490">
        <v>116</v>
      </c>
      <c r="L304" s="490">
        <v>1</v>
      </c>
      <c r="M304" s="490">
        <v>116</v>
      </c>
      <c r="N304" s="490">
        <v>3</v>
      </c>
      <c r="O304" s="490">
        <v>351</v>
      </c>
      <c r="P304" s="512">
        <v>3.0258620689655173</v>
      </c>
      <c r="Q304" s="491">
        <v>117</v>
      </c>
    </row>
    <row r="305" spans="1:17" ht="14.45" customHeight="1" x14ac:dyDescent="0.2">
      <c r="A305" s="485" t="s">
        <v>1740</v>
      </c>
      <c r="B305" s="486" t="s">
        <v>1647</v>
      </c>
      <c r="C305" s="486" t="s">
        <v>1621</v>
      </c>
      <c r="D305" s="486" t="s">
        <v>1657</v>
      </c>
      <c r="E305" s="486" t="s">
        <v>1658</v>
      </c>
      <c r="F305" s="490">
        <v>1</v>
      </c>
      <c r="G305" s="490">
        <v>137</v>
      </c>
      <c r="H305" s="490"/>
      <c r="I305" s="490">
        <v>137</v>
      </c>
      <c r="J305" s="490"/>
      <c r="K305" s="490"/>
      <c r="L305" s="490"/>
      <c r="M305" s="490"/>
      <c r="N305" s="490"/>
      <c r="O305" s="490"/>
      <c r="P305" s="512"/>
      <c r="Q305" s="491"/>
    </row>
    <row r="306" spans="1:17" ht="14.45" customHeight="1" x14ac:dyDescent="0.2">
      <c r="A306" s="485" t="s">
        <v>1740</v>
      </c>
      <c r="B306" s="486" t="s">
        <v>1647</v>
      </c>
      <c r="C306" s="486" t="s">
        <v>1621</v>
      </c>
      <c r="D306" s="486" t="s">
        <v>1668</v>
      </c>
      <c r="E306" s="486" t="s">
        <v>1669</v>
      </c>
      <c r="F306" s="490">
        <v>1</v>
      </c>
      <c r="G306" s="490">
        <v>17</v>
      </c>
      <c r="H306" s="490"/>
      <c r="I306" s="490">
        <v>17</v>
      </c>
      <c r="J306" s="490"/>
      <c r="K306" s="490"/>
      <c r="L306" s="490"/>
      <c r="M306" s="490"/>
      <c r="N306" s="490"/>
      <c r="O306" s="490"/>
      <c r="P306" s="512"/>
      <c r="Q306" s="491"/>
    </row>
    <row r="307" spans="1:17" ht="14.45" customHeight="1" x14ac:dyDescent="0.2">
      <c r="A307" s="485" t="s">
        <v>1740</v>
      </c>
      <c r="B307" s="486" t="s">
        <v>1647</v>
      </c>
      <c r="C307" s="486" t="s">
        <v>1621</v>
      </c>
      <c r="D307" s="486" t="s">
        <v>1674</v>
      </c>
      <c r="E307" s="486" t="s">
        <v>1673</v>
      </c>
      <c r="F307" s="490">
        <v>1</v>
      </c>
      <c r="G307" s="490">
        <v>78</v>
      </c>
      <c r="H307" s="490"/>
      <c r="I307" s="490">
        <v>78</v>
      </c>
      <c r="J307" s="490"/>
      <c r="K307" s="490"/>
      <c r="L307" s="490"/>
      <c r="M307" s="490"/>
      <c r="N307" s="490"/>
      <c r="O307" s="490"/>
      <c r="P307" s="512"/>
      <c r="Q307" s="491"/>
    </row>
    <row r="308" spans="1:17" ht="14.45" customHeight="1" x14ac:dyDescent="0.2">
      <c r="A308" s="485" t="s">
        <v>1740</v>
      </c>
      <c r="B308" s="486" t="s">
        <v>1647</v>
      </c>
      <c r="C308" s="486" t="s">
        <v>1621</v>
      </c>
      <c r="D308" s="486" t="s">
        <v>1677</v>
      </c>
      <c r="E308" s="486" t="s">
        <v>1678</v>
      </c>
      <c r="F308" s="490">
        <v>2</v>
      </c>
      <c r="G308" s="490">
        <v>326</v>
      </c>
      <c r="H308" s="490"/>
      <c r="I308" s="490">
        <v>163</v>
      </c>
      <c r="J308" s="490"/>
      <c r="K308" s="490"/>
      <c r="L308" s="490"/>
      <c r="M308" s="490"/>
      <c r="N308" s="490"/>
      <c r="O308" s="490"/>
      <c r="P308" s="512"/>
      <c r="Q308" s="491"/>
    </row>
    <row r="309" spans="1:17" ht="14.45" customHeight="1" x14ac:dyDescent="0.2">
      <c r="A309" s="485" t="s">
        <v>1740</v>
      </c>
      <c r="B309" s="486" t="s">
        <v>1647</v>
      </c>
      <c r="C309" s="486" t="s">
        <v>1621</v>
      </c>
      <c r="D309" s="486" t="s">
        <v>1679</v>
      </c>
      <c r="E309" s="486" t="s">
        <v>1649</v>
      </c>
      <c r="F309" s="490">
        <v>1</v>
      </c>
      <c r="G309" s="490">
        <v>72</v>
      </c>
      <c r="H309" s="490"/>
      <c r="I309" s="490">
        <v>72</v>
      </c>
      <c r="J309" s="490"/>
      <c r="K309" s="490"/>
      <c r="L309" s="490"/>
      <c r="M309" s="490"/>
      <c r="N309" s="490"/>
      <c r="O309" s="490"/>
      <c r="P309" s="512"/>
      <c r="Q309" s="491"/>
    </row>
    <row r="310" spans="1:17" ht="14.45" customHeight="1" x14ac:dyDescent="0.2">
      <c r="A310" s="485" t="s">
        <v>1741</v>
      </c>
      <c r="B310" s="486" t="s">
        <v>1647</v>
      </c>
      <c r="C310" s="486" t="s">
        <v>1621</v>
      </c>
      <c r="D310" s="486" t="s">
        <v>1648</v>
      </c>
      <c r="E310" s="486" t="s">
        <v>1649</v>
      </c>
      <c r="F310" s="490">
        <v>45</v>
      </c>
      <c r="G310" s="490">
        <v>9540</v>
      </c>
      <c r="H310" s="490">
        <v>0.84507042253521125</v>
      </c>
      <c r="I310" s="490">
        <v>212</v>
      </c>
      <c r="J310" s="490">
        <v>53</v>
      </c>
      <c r="K310" s="490">
        <v>11289</v>
      </c>
      <c r="L310" s="490">
        <v>1</v>
      </c>
      <c r="M310" s="490">
        <v>213</v>
      </c>
      <c r="N310" s="490">
        <v>77</v>
      </c>
      <c r="O310" s="490">
        <v>16555</v>
      </c>
      <c r="P310" s="512">
        <v>1.4664717866950128</v>
      </c>
      <c r="Q310" s="491">
        <v>215</v>
      </c>
    </row>
    <row r="311" spans="1:17" ht="14.45" customHeight="1" x14ac:dyDescent="0.2">
      <c r="A311" s="485" t="s">
        <v>1741</v>
      </c>
      <c r="B311" s="486" t="s">
        <v>1647</v>
      </c>
      <c r="C311" s="486" t="s">
        <v>1621</v>
      </c>
      <c r="D311" s="486" t="s">
        <v>1650</v>
      </c>
      <c r="E311" s="486" t="s">
        <v>1649</v>
      </c>
      <c r="F311" s="490">
        <v>1</v>
      </c>
      <c r="G311" s="490">
        <v>87</v>
      </c>
      <c r="H311" s="490"/>
      <c r="I311" s="490">
        <v>87</v>
      </c>
      <c r="J311" s="490"/>
      <c r="K311" s="490"/>
      <c r="L311" s="490"/>
      <c r="M311" s="490"/>
      <c r="N311" s="490">
        <v>7</v>
      </c>
      <c r="O311" s="490">
        <v>623</v>
      </c>
      <c r="P311" s="512"/>
      <c r="Q311" s="491">
        <v>89</v>
      </c>
    </row>
    <row r="312" spans="1:17" ht="14.45" customHeight="1" x14ac:dyDescent="0.2">
      <c r="A312" s="485" t="s">
        <v>1741</v>
      </c>
      <c r="B312" s="486" t="s">
        <v>1647</v>
      </c>
      <c r="C312" s="486" t="s">
        <v>1621</v>
      </c>
      <c r="D312" s="486" t="s">
        <v>1651</v>
      </c>
      <c r="E312" s="486" t="s">
        <v>1652</v>
      </c>
      <c r="F312" s="490">
        <v>272</v>
      </c>
      <c r="G312" s="490">
        <v>82144</v>
      </c>
      <c r="H312" s="490">
        <v>1.9364450730787364</v>
      </c>
      <c r="I312" s="490">
        <v>302</v>
      </c>
      <c r="J312" s="490">
        <v>140</v>
      </c>
      <c r="K312" s="490">
        <v>42420</v>
      </c>
      <c r="L312" s="490">
        <v>1</v>
      </c>
      <c r="M312" s="490">
        <v>303</v>
      </c>
      <c r="N312" s="490">
        <v>267</v>
      </c>
      <c r="O312" s="490">
        <v>81435</v>
      </c>
      <c r="P312" s="512">
        <v>1.9197312588401698</v>
      </c>
      <c r="Q312" s="491">
        <v>305</v>
      </c>
    </row>
    <row r="313" spans="1:17" ht="14.45" customHeight="1" x14ac:dyDescent="0.2">
      <c r="A313" s="485" t="s">
        <v>1741</v>
      </c>
      <c r="B313" s="486" t="s">
        <v>1647</v>
      </c>
      <c r="C313" s="486" t="s">
        <v>1621</v>
      </c>
      <c r="D313" s="486" t="s">
        <v>1653</v>
      </c>
      <c r="E313" s="486" t="s">
        <v>1654</v>
      </c>
      <c r="F313" s="490">
        <v>9</v>
      </c>
      <c r="G313" s="490">
        <v>900</v>
      </c>
      <c r="H313" s="490">
        <v>3</v>
      </c>
      <c r="I313" s="490">
        <v>100</v>
      </c>
      <c r="J313" s="490">
        <v>3</v>
      </c>
      <c r="K313" s="490">
        <v>300</v>
      </c>
      <c r="L313" s="490">
        <v>1</v>
      </c>
      <c r="M313" s="490">
        <v>100</v>
      </c>
      <c r="N313" s="490">
        <v>30</v>
      </c>
      <c r="O313" s="490">
        <v>3030</v>
      </c>
      <c r="P313" s="512">
        <v>10.1</v>
      </c>
      <c r="Q313" s="491">
        <v>101</v>
      </c>
    </row>
    <row r="314" spans="1:17" ht="14.45" customHeight="1" x14ac:dyDescent="0.2">
      <c r="A314" s="485" t="s">
        <v>1741</v>
      </c>
      <c r="B314" s="486" t="s">
        <v>1647</v>
      </c>
      <c r="C314" s="486" t="s">
        <v>1621</v>
      </c>
      <c r="D314" s="486" t="s">
        <v>1657</v>
      </c>
      <c r="E314" s="486" t="s">
        <v>1658</v>
      </c>
      <c r="F314" s="490">
        <v>132</v>
      </c>
      <c r="G314" s="490">
        <v>18084</v>
      </c>
      <c r="H314" s="490">
        <v>1.03183841150291</v>
      </c>
      <c r="I314" s="490">
        <v>137</v>
      </c>
      <c r="J314" s="490">
        <v>127</v>
      </c>
      <c r="K314" s="490">
        <v>17526</v>
      </c>
      <c r="L314" s="490">
        <v>1</v>
      </c>
      <c r="M314" s="490">
        <v>138</v>
      </c>
      <c r="N314" s="490">
        <v>170</v>
      </c>
      <c r="O314" s="490">
        <v>23630</v>
      </c>
      <c r="P314" s="512">
        <v>1.3482825516375669</v>
      </c>
      <c r="Q314" s="491">
        <v>139</v>
      </c>
    </row>
    <row r="315" spans="1:17" ht="14.45" customHeight="1" x14ac:dyDescent="0.2">
      <c r="A315" s="485" t="s">
        <v>1741</v>
      </c>
      <c r="B315" s="486" t="s">
        <v>1647</v>
      </c>
      <c r="C315" s="486" t="s">
        <v>1621</v>
      </c>
      <c r="D315" s="486" t="s">
        <v>1659</v>
      </c>
      <c r="E315" s="486" t="s">
        <v>1658</v>
      </c>
      <c r="F315" s="490">
        <v>1</v>
      </c>
      <c r="G315" s="490">
        <v>184</v>
      </c>
      <c r="H315" s="490"/>
      <c r="I315" s="490">
        <v>184</v>
      </c>
      <c r="J315" s="490"/>
      <c r="K315" s="490"/>
      <c r="L315" s="490"/>
      <c r="M315" s="490"/>
      <c r="N315" s="490">
        <v>5</v>
      </c>
      <c r="O315" s="490">
        <v>935</v>
      </c>
      <c r="P315" s="512"/>
      <c r="Q315" s="491">
        <v>187</v>
      </c>
    </row>
    <row r="316" spans="1:17" ht="14.45" customHeight="1" x14ac:dyDescent="0.2">
      <c r="A316" s="485" t="s">
        <v>1741</v>
      </c>
      <c r="B316" s="486" t="s">
        <v>1647</v>
      </c>
      <c r="C316" s="486" t="s">
        <v>1621</v>
      </c>
      <c r="D316" s="486" t="s">
        <v>1662</v>
      </c>
      <c r="E316" s="486" t="s">
        <v>1663</v>
      </c>
      <c r="F316" s="490"/>
      <c r="G316" s="490"/>
      <c r="H316" s="490"/>
      <c r="I316" s="490"/>
      <c r="J316" s="490"/>
      <c r="K316" s="490"/>
      <c r="L316" s="490"/>
      <c r="M316" s="490"/>
      <c r="N316" s="490">
        <v>3</v>
      </c>
      <c r="O316" s="490">
        <v>1947</v>
      </c>
      <c r="P316" s="512"/>
      <c r="Q316" s="491">
        <v>649</v>
      </c>
    </row>
    <row r="317" spans="1:17" ht="14.45" customHeight="1" x14ac:dyDescent="0.2">
      <c r="A317" s="485" t="s">
        <v>1741</v>
      </c>
      <c r="B317" s="486" t="s">
        <v>1647</v>
      </c>
      <c r="C317" s="486" t="s">
        <v>1621</v>
      </c>
      <c r="D317" s="486" t="s">
        <v>1664</v>
      </c>
      <c r="E317" s="486" t="s">
        <v>1665</v>
      </c>
      <c r="F317" s="490">
        <v>1</v>
      </c>
      <c r="G317" s="490">
        <v>609</v>
      </c>
      <c r="H317" s="490"/>
      <c r="I317" s="490">
        <v>609</v>
      </c>
      <c r="J317" s="490"/>
      <c r="K317" s="490"/>
      <c r="L317" s="490"/>
      <c r="M317" s="490"/>
      <c r="N317" s="490">
        <v>1</v>
      </c>
      <c r="O317" s="490">
        <v>618</v>
      </c>
      <c r="P317" s="512"/>
      <c r="Q317" s="491">
        <v>618</v>
      </c>
    </row>
    <row r="318" spans="1:17" ht="14.45" customHeight="1" x14ac:dyDescent="0.2">
      <c r="A318" s="485" t="s">
        <v>1741</v>
      </c>
      <c r="B318" s="486" t="s">
        <v>1647</v>
      </c>
      <c r="C318" s="486" t="s">
        <v>1621</v>
      </c>
      <c r="D318" s="486" t="s">
        <v>1666</v>
      </c>
      <c r="E318" s="486" t="s">
        <v>1667</v>
      </c>
      <c r="F318" s="490">
        <v>10</v>
      </c>
      <c r="G318" s="490">
        <v>1740</v>
      </c>
      <c r="H318" s="490">
        <v>1.9885714285714287</v>
      </c>
      <c r="I318" s="490">
        <v>174</v>
      </c>
      <c r="J318" s="490">
        <v>5</v>
      </c>
      <c r="K318" s="490">
        <v>875</v>
      </c>
      <c r="L318" s="490">
        <v>1</v>
      </c>
      <c r="M318" s="490">
        <v>175</v>
      </c>
      <c r="N318" s="490">
        <v>14</v>
      </c>
      <c r="O318" s="490">
        <v>2464</v>
      </c>
      <c r="P318" s="512">
        <v>2.8159999999999998</v>
      </c>
      <c r="Q318" s="491">
        <v>176</v>
      </c>
    </row>
    <row r="319" spans="1:17" ht="14.45" customHeight="1" x14ac:dyDescent="0.2">
      <c r="A319" s="485" t="s">
        <v>1741</v>
      </c>
      <c r="B319" s="486" t="s">
        <v>1647</v>
      </c>
      <c r="C319" s="486" t="s">
        <v>1621</v>
      </c>
      <c r="D319" s="486" t="s">
        <v>1624</v>
      </c>
      <c r="E319" s="486" t="s">
        <v>1625</v>
      </c>
      <c r="F319" s="490">
        <v>2</v>
      </c>
      <c r="G319" s="490">
        <v>694</v>
      </c>
      <c r="H319" s="490"/>
      <c r="I319" s="490">
        <v>347</v>
      </c>
      <c r="J319" s="490"/>
      <c r="K319" s="490"/>
      <c r="L319" s="490"/>
      <c r="M319" s="490"/>
      <c r="N319" s="490"/>
      <c r="O319" s="490"/>
      <c r="P319" s="512"/>
      <c r="Q319" s="491"/>
    </row>
    <row r="320" spans="1:17" ht="14.45" customHeight="1" x14ac:dyDescent="0.2">
      <c r="A320" s="485" t="s">
        <v>1741</v>
      </c>
      <c r="B320" s="486" t="s">
        <v>1647</v>
      </c>
      <c r="C320" s="486" t="s">
        <v>1621</v>
      </c>
      <c r="D320" s="486" t="s">
        <v>1668</v>
      </c>
      <c r="E320" s="486" t="s">
        <v>1669</v>
      </c>
      <c r="F320" s="490">
        <v>204</v>
      </c>
      <c r="G320" s="490">
        <v>3468</v>
      </c>
      <c r="H320" s="490">
        <v>1.1929824561403508</v>
      </c>
      <c r="I320" s="490">
        <v>17</v>
      </c>
      <c r="J320" s="490">
        <v>171</v>
      </c>
      <c r="K320" s="490">
        <v>2907</v>
      </c>
      <c r="L320" s="490">
        <v>1</v>
      </c>
      <c r="M320" s="490">
        <v>17</v>
      </c>
      <c r="N320" s="490">
        <v>216</v>
      </c>
      <c r="O320" s="490">
        <v>3672</v>
      </c>
      <c r="P320" s="512">
        <v>1.263157894736842</v>
      </c>
      <c r="Q320" s="491">
        <v>17</v>
      </c>
    </row>
    <row r="321" spans="1:17" ht="14.45" customHeight="1" x14ac:dyDescent="0.2">
      <c r="A321" s="485" t="s">
        <v>1741</v>
      </c>
      <c r="B321" s="486" t="s">
        <v>1647</v>
      </c>
      <c r="C321" s="486" t="s">
        <v>1621</v>
      </c>
      <c r="D321" s="486" t="s">
        <v>1670</v>
      </c>
      <c r="E321" s="486" t="s">
        <v>1671</v>
      </c>
      <c r="F321" s="490">
        <v>10</v>
      </c>
      <c r="G321" s="490">
        <v>2740</v>
      </c>
      <c r="H321" s="490">
        <v>0.82430806257521061</v>
      </c>
      <c r="I321" s="490">
        <v>274</v>
      </c>
      <c r="J321" s="490">
        <v>12</v>
      </c>
      <c r="K321" s="490">
        <v>3324</v>
      </c>
      <c r="L321" s="490">
        <v>1</v>
      </c>
      <c r="M321" s="490">
        <v>277</v>
      </c>
      <c r="N321" s="490">
        <v>15</v>
      </c>
      <c r="O321" s="490">
        <v>4185</v>
      </c>
      <c r="P321" s="512">
        <v>1.2590252707581226</v>
      </c>
      <c r="Q321" s="491">
        <v>279</v>
      </c>
    </row>
    <row r="322" spans="1:17" ht="14.45" customHeight="1" x14ac:dyDescent="0.2">
      <c r="A322" s="485" t="s">
        <v>1741</v>
      </c>
      <c r="B322" s="486" t="s">
        <v>1647</v>
      </c>
      <c r="C322" s="486" t="s">
        <v>1621</v>
      </c>
      <c r="D322" s="486" t="s">
        <v>1672</v>
      </c>
      <c r="E322" s="486" t="s">
        <v>1673</v>
      </c>
      <c r="F322" s="490">
        <v>11</v>
      </c>
      <c r="G322" s="490">
        <v>1561</v>
      </c>
      <c r="H322" s="490">
        <v>0.73806146572104014</v>
      </c>
      <c r="I322" s="490">
        <v>141.90909090909091</v>
      </c>
      <c r="J322" s="490">
        <v>15</v>
      </c>
      <c r="K322" s="490">
        <v>2115</v>
      </c>
      <c r="L322" s="490">
        <v>1</v>
      </c>
      <c r="M322" s="490">
        <v>141</v>
      </c>
      <c r="N322" s="490">
        <v>18</v>
      </c>
      <c r="O322" s="490">
        <v>2556</v>
      </c>
      <c r="P322" s="512">
        <v>1.2085106382978723</v>
      </c>
      <c r="Q322" s="491">
        <v>142</v>
      </c>
    </row>
    <row r="323" spans="1:17" ht="14.45" customHeight="1" x14ac:dyDescent="0.2">
      <c r="A323" s="485" t="s">
        <v>1741</v>
      </c>
      <c r="B323" s="486" t="s">
        <v>1647</v>
      </c>
      <c r="C323" s="486" t="s">
        <v>1621</v>
      </c>
      <c r="D323" s="486" t="s">
        <v>1674</v>
      </c>
      <c r="E323" s="486" t="s">
        <v>1673</v>
      </c>
      <c r="F323" s="490">
        <v>132</v>
      </c>
      <c r="G323" s="490">
        <v>10316</v>
      </c>
      <c r="H323" s="490">
        <v>1.0282069171733281</v>
      </c>
      <c r="I323" s="490">
        <v>78.151515151515156</v>
      </c>
      <c r="J323" s="490">
        <v>127</v>
      </c>
      <c r="K323" s="490">
        <v>10033</v>
      </c>
      <c r="L323" s="490">
        <v>1</v>
      </c>
      <c r="M323" s="490">
        <v>79</v>
      </c>
      <c r="N323" s="490">
        <v>170</v>
      </c>
      <c r="O323" s="490">
        <v>13430</v>
      </c>
      <c r="P323" s="512">
        <v>1.3385826771653544</v>
      </c>
      <c r="Q323" s="491">
        <v>79</v>
      </c>
    </row>
    <row r="324" spans="1:17" ht="14.45" customHeight="1" x14ac:dyDescent="0.2">
      <c r="A324" s="485" t="s">
        <v>1741</v>
      </c>
      <c r="B324" s="486" t="s">
        <v>1647</v>
      </c>
      <c r="C324" s="486" t="s">
        <v>1621</v>
      </c>
      <c r="D324" s="486" t="s">
        <v>1675</v>
      </c>
      <c r="E324" s="486" t="s">
        <v>1676</v>
      </c>
      <c r="F324" s="490">
        <v>11</v>
      </c>
      <c r="G324" s="490">
        <v>3454</v>
      </c>
      <c r="H324" s="490">
        <v>0.72869198312236283</v>
      </c>
      <c r="I324" s="490">
        <v>314</v>
      </c>
      <c r="J324" s="490">
        <v>15</v>
      </c>
      <c r="K324" s="490">
        <v>4740</v>
      </c>
      <c r="L324" s="490">
        <v>1</v>
      </c>
      <c r="M324" s="490">
        <v>316</v>
      </c>
      <c r="N324" s="490">
        <v>18</v>
      </c>
      <c r="O324" s="490">
        <v>5724</v>
      </c>
      <c r="P324" s="512">
        <v>1.2075949367088608</v>
      </c>
      <c r="Q324" s="491">
        <v>318</v>
      </c>
    </row>
    <row r="325" spans="1:17" ht="14.45" customHeight="1" x14ac:dyDescent="0.2">
      <c r="A325" s="485" t="s">
        <v>1741</v>
      </c>
      <c r="B325" s="486" t="s">
        <v>1647</v>
      </c>
      <c r="C325" s="486" t="s">
        <v>1621</v>
      </c>
      <c r="D325" s="486" t="s">
        <v>1632</v>
      </c>
      <c r="E325" s="486" t="s">
        <v>1633</v>
      </c>
      <c r="F325" s="490">
        <v>2</v>
      </c>
      <c r="G325" s="490">
        <v>656</v>
      </c>
      <c r="H325" s="490"/>
      <c r="I325" s="490">
        <v>328</v>
      </c>
      <c r="J325" s="490"/>
      <c r="K325" s="490"/>
      <c r="L325" s="490"/>
      <c r="M325" s="490"/>
      <c r="N325" s="490"/>
      <c r="O325" s="490"/>
      <c r="P325" s="512"/>
      <c r="Q325" s="491"/>
    </row>
    <row r="326" spans="1:17" ht="14.45" customHeight="1" x14ac:dyDescent="0.2">
      <c r="A326" s="485" t="s">
        <v>1741</v>
      </c>
      <c r="B326" s="486" t="s">
        <v>1647</v>
      </c>
      <c r="C326" s="486" t="s">
        <v>1621</v>
      </c>
      <c r="D326" s="486" t="s">
        <v>1677</v>
      </c>
      <c r="E326" s="486" t="s">
        <v>1678</v>
      </c>
      <c r="F326" s="490">
        <v>174</v>
      </c>
      <c r="G326" s="490">
        <v>28387</v>
      </c>
      <c r="H326" s="490">
        <v>1.3133009484154523</v>
      </c>
      <c r="I326" s="490">
        <v>163.14367816091954</v>
      </c>
      <c r="J326" s="490">
        <v>131</v>
      </c>
      <c r="K326" s="490">
        <v>21615</v>
      </c>
      <c r="L326" s="490">
        <v>1</v>
      </c>
      <c r="M326" s="490">
        <v>165</v>
      </c>
      <c r="N326" s="490">
        <v>156</v>
      </c>
      <c r="O326" s="490">
        <v>25896</v>
      </c>
      <c r="P326" s="512">
        <v>1.1980569049271339</v>
      </c>
      <c r="Q326" s="491">
        <v>166</v>
      </c>
    </row>
    <row r="327" spans="1:17" ht="14.45" customHeight="1" x14ac:dyDescent="0.2">
      <c r="A327" s="485" t="s">
        <v>1741</v>
      </c>
      <c r="B327" s="486" t="s">
        <v>1647</v>
      </c>
      <c r="C327" s="486" t="s">
        <v>1621</v>
      </c>
      <c r="D327" s="486" t="s">
        <v>1679</v>
      </c>
      <c r="E327" s="486" t="s">
        <v>1649</v>
      </c>
      <c r="F327" s="490">
        <v>307</v>
      </c>
      <c r="G327" s="490">
        <v>22150</v>
      </c>
      <c r="H327" s="490">
        <v>1.1338042588042587</v>
      </c>
      <c r="I327" s="490">
        <v>72.149837133550491</v>
      </c>
      <c r="J327" s="490">
        <v>264</v>
      </c>
      <c r="K327" s="490">
        <v>19536</v>
      </c>
      <c r="L327" s="490">
        <v>1</v>
      </c>
      <c r="M327" s="490">
        <v>74</v>
      </c>
      <c r="N327" s="490">
        <v>356</v>
      </c>
      <c r="O327" s="490">
        <v>26344</v>
      </c>
      <c r="P327" s="512">
        <v>1.3484848484848484</v>
      </c>
      <c r="Q327" s="491">
        <v>74</v>
      </c>
    </row>
    <row r="328" spans="1:17" ht="14.45" customHeight="1" x14ac:dyDescent="0.2">
      <c r="A328" s="485" t="s">
        <v>1741</v>
      </c>
      <c r="B328" s="486" t="s">
        <v>1647</v>
      </c>
      <c r="C328" s="486" t="s">
        <v>1621</v>
      </c>
      <c r="D328" s="486" t="s">
        <v>1682</v>
      </c>
      <c r="E328" s="486" t="s">
        <v>1683</v>
      </c>
      <c r="F328" s="490">
        <v>1</v>
      </c>
      <c r="G328" s="490">
        <v>230</v>
      </c>
      <c r="H328" s="490"/>
      <c r="I328" s="490">
        <v>230</v>
      </c>
      <c r="J328" s="490"/>
      <c r="K328" s="490"/>
      <c r="L328" s="490"/>
      <c r="M328" s="490"/>
      <c r="N328" s="490">
        <v>4</v>
      </c>
      <c r="O328" s="490">
        <v>940</v>
      </c>
      <c r="P328" s="512"/>
      <c r="Q328" s="491">
        <v>235</v>
      </c>
    </row>
    <row r="329" spans="1:17" ht="14.45" customHeight="1" x14ac:dyDescent="0.2">
      <c r="A329" s="485" t="s">
        <v>1741</v>
      </c>
      <c r="B329" s="486" t="s">
        <v>1647</v>
      </c>
      <c r="C329" s="486" t="s">
        <v>1621</v>
      </c>
      <c r="D329" s="486" t="s">
        <v>1684</v>
      </c>
      <c r="E329" s="486" t="s">
        <v>1685</v>
      </c>
      <c r="F329" s="490">
        <v>12</v>
      </c>
      <c r="G329" s="490">
        <v>14544</v>
      </c>
      <c r="H329" s="490">
        <v>1.3289473684210527</v>
      </c>
      <c r="I329" s="490">
        <v>1212</v>
      </c>
      <c r="J329" s="490">
        <v>9</v>
      </c>
      <c r="K329" s="490">
        <v>10944</v>
      </c>
      <c r="L329" s="490">
        <v>1</v>
      </c>
      <c r="M329" s="490">
        <v>1216</v>
      </c>
      <c r="N329" s="490">
        <v>19</v>
      </c>
      <c r="O329" s="490">
        <v>23180</v>
      </c>
      <c r="P329" s="512">
        <v>2.1180555555555554</v>
      </c>
      <c r="Q329" s="491">
        <v>1220</v>
      </c>
    </row>
    <row r="330" spans="1:17" ht="14.45" customHeight="1" x14ac:dyDescent="0.2">
      <c r="A330" s="485" t="s">
        <v>1741</v>
      </c>
      <c r="B330" s="486" t="s">
        <v>1647</v>
      </c>
      <c r="C330" s="486" t="s">
        <v>1621</v>
      </c>
      <c r="D330" s="486" t="s">
        <v>1686</v>
      </c>
      <c r="E330" s="486" t="s">
        <v>1687</v>
      </c>
      <c r="F330" s="490">
        <v>7</v>
      </c>
      <c r="G330" s="490">
        <v>805</v>
      </c>
      <c r="H330" s="490">
        <v>1.3879310344827587</v>
      </c>
      <c r="I330" s="490">
        <v>115</v>
      </c>
      <c r="J330" s="490">
        <v>5</v>
      </c>
      <c r="K330" s="490">
        <v>580</v>
      </c>
      <c r="L330" s="490">
        <v>1</v>
      </c>
      <c r="M330" s="490">
        <v>116</v>
      </c>
      <c r="N330" s="490">
        <v>15</v>
      </c>
      <c r="O330" s="490">
        <v>1755</v>
      </c>
      <c r="P330" s="512">
        <v>3.0258620689655173</v>
      </c>
      <c r="Q330" s="491">
        <v>117</v>
      </c>
    </row>
    <row r="331" spans="1:17" ht="14.45" customHeight="1" x14ac:dyDescent="0.2">
      <c r="A331" s="485" t="s">
        <v>1741</v>
      </c>
      <c r="B331" s="486" t="s">
        <v>1647</v>
      </c>
      <c r="C331" s="486" t="s">
        <v>1621</v>
      </c>
      <c r="D331" s="486" t="s">
        <v>1688</v>
      </c>
      <c r="E331" s="486" t="s">
        <v>1689</v>
      </c>
      <c r="F331" s="490"/>
      <c r="G331" s="490"/>
      <c r="H331" s="490"/>
      <c r="I331" s="490"/>
      <c r="J331" s="490"/>
      <c r="K331" s="490"/>
      <c r="L331" s="490"/>
      <c r="M331" s="490"/>
      <c r="N331" s="490">
        <v>3</v>
      </c>
      <c r="O331" s="490">
        <v>1056</v>
      </c>
      <c r="P331" s="512"/>
      <c r="Q331" s="491">
        <v>352</v>
      </c>
    </row>
    <row r="332" spans="1:17" ht="14.45" customHeight="1" x14ac:dyDescent="0.2">
      <c r="A332" s="485" t="s">
        <v>1741</v>
      </c>
      <c r="B332" s="486" t="s">
        <v>1647</v>
      </c>
      <c r="C332" s="486" t="s">
        <v>1621</v>
      </c>
      <c r="D332" s="486" t="s">
        <v>1692</v>
      </c>
      <c r="E332" s="486" t="s">
        <v>1693</v>
      </c>
      <c r="F332" s="490">
        <v>1</v>
      </c>
      <c r="G332" s="490">
        <v>1067</v>
      </c>
      <c r="H332" s="490"/>
      <c r="I332" s="490">
        <v>1067</v>
      </c>
      <c r="J332" s="490"/>
      <c r="K332" s="490"/>
      <c r="L332" s="490"/>
      <c r="M332" s="490"/>
      <c r="N332" s="490">
        <v>4</v>
      </c>
      <c r="O332" s="490">
        <v>4328</v>
      </c>
      <c r="P332" s="512"/>
      <c r="Q332" s="491">
        <v>1082</v>
      </c>
    </row>
    <row r="333" spans="1:17" ht="14.45" customHeight="1" x14ac:dyDescent="0.2">
      <c r="A333" s="485" t="s">
        <v>1741</v>
      </c>
      <c r="B333" s="486" t="s">
        <v>1647</v>
      </c>
      <c r="C333" s="486" t="s">
        <v>1621</v>
      </c>
      <c r="D333" s="486" t="s">
        <v>1694</v>
      </c>
      <c r="E333" s="486" t="s">
        <v>1695</v>
      </c>
      <c r="F333" s="490"/>
      <c r="G333" s="490"/>
      <c r="H333" s="490"/>
      <c r="I333" s="490"/>
      <c r="J333" s="490"/>
      <c r="K333" s="490"/>
      <c r="L333" s="490"/>
      <c r="M333" s="490"/>
      <c r="N333" s="490">
        <v>1</v>
      </c>
      <c r="O333" s="490">
        <v>306</v>
      </c>
      <c r="P333" s="512"/>
      <c r="Q333" s="491">
        <v>306</v>
      </c>
    </row>
    <row r="334" spans="1:17" ht="14.45" customHeight="1" x14ac:dyDescent="0.2">
      <c r="A334" s="485" t="s">
        <v>1742</v>
      </c>
      <c r="B334" s="486" t="s">
        <v>1647</v>
      </c>
      <c r="C334" s="486" t="s">
        <v>1621</v>
      </c>
      <c r="D334" s="486" t="s">
        <v>1648</v>
      </c>
      <c r="E334" s="486" t="s">
        <v>1649</v>
      </c>
      <c r="F334" s="490">
        <v>45</v>
      </c>
      <c r="G334" s="490">
        <v>9540</v>
      </c>
      <c r="H334" s="490">
        <v>0.67861715749039697</v>
      </c>
      <c r="I334" s="490">
        <v>212</v>
      </c>
      <c r="J334" s="490">
        <v>66</v>
      </c>
      <c r="K334" s="490">
        <v>14058</v>
      </c>
      <c r="L334" s="490">
        <v>1</v>
      </c>
      <c r="M334" s="490">
        <v>213</v>
      </c>
      <c r="N334" s="490">
        <v>39</v>
      </c>
      <c r="O334" s="490">
        <v>8385</v>
      </c>
      <c r="P334" s="512">
        <v>0.59645753307725136</v>
      </c>
      <c r="Q334" s="491">
        <v>215</v>
      </c>
    </row>
    <row r="335" spans="1:17" ht="14.45" customHeight="1" x14ac:dyDescent="0.2">
      <c r="A335" s="485" t="s">
        <v>1742</v>
      </c>
      <c r="B335" s="486" t="s">
        <v>1647</v>
      </c>
      <c r="C335" s="486" t="s">
        <v>1621</v>
      </c>
      <c r="D335" s="486" t="s">
        <v>1650</v>
      </c>
      <c r="E335" s="486" t="s">
        <v>1649</v>
      </c>
      <c r="F335" s="490"/>
      <c r="G335" s="490"/>
      <c r="H335" s="490"/>
      <c r="I335" s="490"/>
      <c r="J335" s="490">
        <v>3</v>
      </c>
      <c r="K335" s="490">
        <v>264</v>
      </c>
      <c r="L335" s="490">
        <v>1</v>
      </c>
      <c r="M335" s="490">
        <v>88</v>
      </c>
      <c r="N335" s="490">
        <v>2</v>
      </c>
      <c r="O335" s="490">
        <v>178</v>
      </c>
      <c r="P335" s="512">
        <v>0.6742424242424242</v>
      </c>
      <c r="Q335" s="491">
        <v>89</v>
      </c>
    </row>
    <row r="336" spans="1:17" ht="14.45" customHeight="1" x14ac:dyDescent="0.2">
      <c r="A336" s="485" t="s">
        <v>1742</v>
      </c>
      <c r="B336" s="486" t="s">
        <v>1647</v>
      </c>
      <c r="C336" s="486" t="s">
        <v>1621</v>
      </c>
      <c r="D336" s="486" t="s">
        <v>1651</v>
      </c>
      <c r="E336" s="486" t="s">
        <v>1652</v>
      </c>
      <c r="F336" s="490">
        <v>79</v>
      </c>
      <c r="G336" s="490">
        <v>23858</v>
      </c>
      <c r="H336" s="490">
        <v>0.71581158115811583</v>
      </c>
      <c r="I336" s="490">
        <v>302</v>
      </c>
      <c r="J336" s="490">
        <v>110</v>
      </c>
      <c r="K336" s="490">
        <v>33330</v>
      </c>
      <c r="L336" s="490">
        <v>1</v>
      </c>
      <c r="M336" s="490">
        <v>303</v>
      </c>
      <c r="N336" s="490">
        <v>36</v>
      </c>
      <c r="O336" s="490">
        <v>10980</v>
      </c>
      <c r="P336" s="512">
        <v>0.32943294329432943</v>
      </c>
      <c r="Q336" s="491">
        <v>305</v>
      </c>
    </row>
    <row r="337" spans="1:17" ht="14.45" customHeight="1" x14ac:dyDescent="0.2">
      <c r="A337" s="485" t="s">
        <v>1742</v>
      </c>
      <c r="B337" s="486" t="s">
        <v>1647</v>
      </c>
      <c r="C337" s="486" t="s">
        <v>1621</v>
      </c>
      <c r="D337" s="486" t="s">
        <v>1653</v>
      </c>
      <c r="E337" s="486" t="s">
        <v>1654</v>
      </c>
      <c r="F337" s="490">
        <v>3</v>
      </c>
      <c r="G337" s="490">
        <v>297</v>
      </c>
      <c r="H337" s="490"/>
      <c r="I337" s="490">
        <v>99</v>
      </c>
      <c r="J337" s="490"/>
      <c r="K337" s="490"/>
      <c r="L337" s="490"/>
      <c r="M337" s="490"/>
      <c r="N337" s="490">
        <v>3</v>
      </c>
      <c r="O337" s="490">
        <v>303</v>
      </c>
      <c r="P337" s="512"/>
      <c r="Q337" s="491">
        <v>101</v>
      </c>
    </row>
    <row r="338" spans="1:17" ht="14.45" customHeight="1" x14ac:dyDescent="0.2">
      <c r="A338" s="485" t="s">
        <v>1742</v>
      </c>
      <c r="B338" s="486" t="s">
        <v>1647</v>
      </c>
      <c r="C338" s="486" t="s">
        <v>1621</v>
      </c>
      <c r="D338" s="486" t="s">
        <v>1657</v>
      </c>
      <c r="E338" s="486" t="s">
        <v>1658</v>
      </c>
      <c r="F338" s="490">
        <v>10</v>
      </c>
      <c r="G338" s="490">
        <v>1370</v>
      </c>
      <c r="H338" s="490">
        <v>0.9025032938076416</v>
      </c>
      <c r="I338" s="490">
        <v>137</v>
      </c>
      <c r="J338" s="490">
        <v>11</v>
      </c>
      <c r="K338" s="490">
        <v>1518</v>
      </c>
      <c r="L338" s="490">
        <v>1</v>
      </c>
      <c r="M338" s="490">
        <v>138</v>
      </c>
      <c r="N338" s="490">
        <v>3</v>
      </c>
      <c r="O338" s="490">
        <v>417</v>
      </c>
      <c r="P338" s="512">
        <v>0.27470355731225299</v>
      </c>
      <c r="Q338" s="491">
        <v>139</v>
      </c>
    </row>
    <row r="339" spans="1:17" ht="14.45" customHeight="1" x14ac:dyDescent="0.2">
      <c r="A339" s="485" t="s">
        <v>1742</v>
      </c>
      <c r="B339" s="486" t="s">
        <v>1647</v>
      </c>
      <c r="C339" s="486" t="s">
        <v>1621</v>
      </c>
      <c r="D339" s="486" t="s">
        <v>1659</v>
      </c>
      <c r="E339" s="486" t="s">
        <v>1658</v>
      </c>
      <c r="F339" s="490"/>
      <c r="G339" s="490"/>
      <c r="H339" s="490"/>
      <c r="I339" s="490"/>
      <c r="J339" s="490">
        <v>1</v>
      </c>
      <c r="K339" s="490">
        <v>185</v>
      </c>
      <c r="L339" s="490">
        <v>1</v>
      </c>
      <c r="M339" s="490">
        <v>185</v>
      </c>
      <c r="N339" s="490">
        <v>2</v>
      </c>
      <c r="O339" s="490">
        <v>374</v>
      </c>
      <c r="P339" s="512">
        <v>2.0216216216216214</v>
      </c>
      <c r="Q339" s="491">
        <v>187</v>
      </c>
    </row>
    <row r="340" spans="1:17" ht="14.45" customHeight="1" x14ac:dyDescent="0.2">
      <c r="A340" s="485" t="s">
        <v>1742</v>
      </c>
      <c r="B340" s="486" t="s">
        <v>1647</v>
      </c>
      <c r="C340" s="486" t="s">
        <v>1621</v>
      </c>
      <c r="D340" s="486" t="s">
        <v>1662</v>
      </c>
      <c r="E340" s="486" t="s">
        <v>1663</v>
      </c>
      <c r="F340" s="490">
        <v>1</v>
      </c>
      <c r="G340" s="490">
        <v>640</v>
      </c>
      <c r="H340" s="490"/>
      <c r="I340" s="490">
        <v>640</v>
      </c>
      <c r="J340" s="490"/>
      <c r="K340" s="490"/>
      <c r="L340" s="490"/>
      <c r="M340" s="490"/>
      <c r="N340" s="490"/>
      <c r="O340" s="490"/>
      <c r="P340" s="512"/>
      <c r="Q340" s="491"/>
    </row>
    <row r="341" spans="1:17" ht="14.45" customHeight="1" x14ac:dyDescent="0.2">
      <c r="A341" s="485" t="s">
        <v>1742</v>
      </c>
      <c r="B341" s="486" t="s">
        <v>1647</v>
      </c>
      <c r="C341" s="486" t="s">
        <v>1621</v>
      </c>
      <c r="D341" s="486" t="s">
        <v>1666</v>
      </c>
      <c r="E341" s="486" t="s">
        <v>1667</v>
      </c>
      <c r="F341" s="490">
        <v>4</v>
      </c>
      <c r="G341" s="490">
        <v>696</v>
      </c>
      <c r="H341" s="490">
        <v>0.79542857142857137</v>
      </c>
      <c r="I341" s="490">
        <v>174</v>
      </c>
      <c r="J341" s="490">
        <v>5</v>
      </c>
      <c r="K341" s="490">
        <v>875</v>
      </c>
      <c r="L341" s="490">
        <v>1</v>
      </c>
      <c r="M341" s="490">
        <v>175</v>
      </c>
      <c r="N341" s="490">
        <v>3</v>
      </c>
      <c r="O341" s="490">
        <v>528</v>
      </c>
      <c r="P341" s="512">
        <v>0.60342857142857143</v>
      </c>
      <c r="Q341" s="491">
        <v>176</v>
      </c>
    </row>
    <row r="342" spans="1:17" ht="14.45" customHeight="1" x14ac:dyDescent="0.2">
      <c r="A342" s="485" t="s">
        <v>1742</v>
      </c>
      <c r="B342" s="486" t="s">
        <v>1647</v>
      </c>
      <c r="C342" s="486" t="s">
        <v>1621</v>
      </c>
      <c r="D342" s="486" t="s">
        <v>1624</v>
      </c>
      <c r="E342" s="486" t="s">
        <v>1625</v>
      </c>
      <c r="F342" s="490"/>
      <c r="G342" s="490"/>
      <c r="H342" s="490"/>
      <c r="I342" s="490"/>
      <c r="J342" s="490">
        <v>1</v>
      </c>
      <c r="K342" s="490">
        <v>348</v>
      </c>
      <c r="L342" s="490">
        <v>1</v>
      </c>
      <c r="M342" s="490">
        <v>348</v>
      </c>
      <c r="N342" s="490"/>
      <c r="O342" s="490"/>
      <c r="P342" s="512"/>
      <c r="Q342" s="491"/>
    </row>
    <row r="343" spans="1:17" ht="14.45" customHeight="1" x14ac:dyDescent="0.2">
      <c r="A343" s="485" t="s">
        <v>1742</v>
      </c>
      <c r="B343" s="486" t="s">
        <v>1647</v>
      </c>
      <c r="C343" s="486" t="s">
        <v>1621</v>
      </c>
      <c r="D343" s="486" t="s">
        <v>1668</v>
      </c>
      <c r="E343" s="486" t="s">
        <v>1669</v>
      </c>
      <c r="F343" s="490">
        <v>34</v>
      </c>
      <c r="G343" s="490">
        <v>578</v>
      </c>
      <c r="H343" s="490">
        <v>0.65384615384615385</v>
      </c>
      <c r="I343" s="490">
        <v>17</v>
      </c>
      <c r="J343" s="490">
        <v>52</v>
      </c>
      <c r="K343" s="490">
        <v>884</v>
      </c>
      <c r="L343" s="490">
        <v>1</v>
      </c>
      <c r="M343" s="490">
        <v>17</v>
      </c>
      <c r="N343" s="490">
        <v>33</v>
      </c>
      <c r="O343" s="490">
        <v>561</v>
      </c>
      <c r="P343" s="512">
        <v>0.63461538461538458</v>
      </c>
      <c r="Q343" s="491">
        <v>17</v>
      </c>
    </row>
    <row r="344" spans="1:17" ht="14.45" customHeight="1" x14ac:dyDescent="0.2">
      <c r="A344" s="485" t="s">
        <v>1742</v>
      </c>
      <c r="B344" s="486" t="s">
        <v>1647</v>
      </c>
      <c r="C344" s="486" t="s">
        <v>1621</v>
      </c>
      <c r="D344" s="486" t="s">
        <v>1670</v>
      </c>
      <c r="E344" s="486" t="s">
        <v>1671</v>
      </c>
      <c r="F344" s="490">
        <v>14</v>
      </c>
      <c r="G344" s="490">
        <v>3836</v>
      </c>
      <c r="H344" s="490">
        <v>0.72886186585597568</v>
      </c>
      <c r="I344" s="490">
        <v>274</v>
      </c>
      <c r="J344" s="490">
        <v>19</v>
      </c>
      <c r="K344" s="490">
        <v>5263</v>
      </c>
      <c r="L344" s="490">
        <v>1</v>
      </c>
      <c r="M344" s="490">
        <v>277</v>
      </c>
      <c r="N344" s="490">
        <v>20</v>
      </c>
      <c r="O344" s="490">
        <v>5580</v>
      </c>
      <c r="P344" s="512">
        <v>1.0602318069542087</v>
      </c>
      <c r="Q344" s="491">
        <v>279</v>
      </c>
    </row>
    <row r="345" spans="1:17" ht="14.45" customHeight="1" x14ac:dyDescent="0.2">
      <c r="A345" s="485" t="s">
        <v>1742</v>
      </c>
      <c r="B345" s="486" t="s">
        <v>1647</v>
      </c>
      <c r="C345" s="486" t="s">
        <v>1621</v>
      </c>
      <c r="D345" s="486" t="s">
        <v>1672</v>
      </c>
      <c r="E345" s="486" t="s">
        <v>1673</v>
      </c>
      <c r="F345" s="490">
        <v>19</v>
      </c>
      <c r="G345" s="490">
        <v>2695</v>
      </c>
      <c r="H345" s="490">
        <v>0.79639479905437349</v>
      </c>
      <c r="I345" s="490">
        <v>141.84210526315789</v>
      </c>
      <c r="J345" s="490">
        <v>24</v>
      </c>
      <c r="K345" s="490">
        <v>3384</v>
      </c>
      <c r="L345" s="490">
        <v>1</v>
      </c>
      <c r="M345" s="490">
        <v>141</v>
      </c>
      <c r="N345" s="490">
        <v>20</v>
      </c>
      <c r="O345" s="490">
        <v>2840</v>
      </c>
      <c r="P345" s="512">
        <v>0.83924349881796689</v>
      </c>
      <c r="Q345" s="491">
        <v>142</v>
      </c>
    </row>
    <row r="346" spans="1:17" ht="14.45" customHeight="1" x14ac:dyDescent="0.2">
      <c r="A346" s="485" t="s">
        <v>1742</v>
      </c>
      <c r="B346" s="486" t="s">
        <v>1647</v>
      </c>
      <c r="C346" s="486" t="s">
        <v>1621</v>
      </c>
      <c r="D346" s="486" t="s">
        <v>1674</v>
      </c>
      <c r="E346" s="486" t="s">
        <v>1673</v>
      </c>
      <c r="F346" s="490">
        <v>10</v>
      </c>
      <c r="G346" s="490">
        <v>782</v>
      </c>
      <c r="H346" s="490">
        <v>0.89988492520138086</v>
      </c>
      <c r="I346" s="490">
        <v>78.2</v>
      </c>
      <c r="J346" s="490">
        <v>11</v>
      </c>
      <c r="K346" s="490">
        <v>869</v>
      </c>
      <c r="L346" s="490">
        <v>1</v>
      </c>
      <c r="M346" s="490">
        <v>79</v>
      </c>
      <c r="N346" s="490">
        <v>3</v>
      </c>
      <c r="O346" s="490">
        <v>237</v>
      </c>
      <c r="P346" s="512">
        <v>0.27272727272727271</v>
      </c>
      <c r="Q346" s="491">
        <v>79</v>
      </c>
    </row>
    <row r="347" spans="1:17" ht="14.45" customHeight="1" x14ac:dyDescent="0.2">
      <c r="A347" s="485" t="s">
        <v>1742</v>
      </c>
      <c r="B347" s="486" t="s">
        <v>1647</v>
      </c>
      <c r="C347" s="486" t="s">
        <v>1621</v>
      </c>
      <c r="D347" s="486" t="s">
        <v>1675</v>
      </c>
      <c r="E347" s="486" t="s">
        <v>1676</v>
      </c>
      <c r="F347" s="490">
        <v>19</v>
      </c>
      <c r="G347" s="490">
        <v>5966</v>
      </c>
      <c r="H347" s="490">
        <v>0.78665611814345993</v>
      </c>
      <c r="I347" s="490">
        <v>314</v>
      </c>
      <c r="J347" s="490">
        <v>24</v>
      </c>
      <c r="K347" s="490">
        <v>7584</v>
      </c>
      <c r="L347" s="490">
        <v>1</v>
      </c>
      <c r="M347" s="490">
        <v>316</v>
      </c>
      <c r="N347" s="490">
        <v>20</v>
      </c>
      <c r="O347" s="490">
        <v>6360</v>
      </c>
      <c r="P347" s="512">
        <v>0.83860759493670889</v>
      </c>
      <c r="Q347" s="491">
        <v>318</v>
      </c>
    </row>
    <row r="348" spans="1:17" ht="14.45" customHeight="1" x14ac:dyDescent="0.2">
      <c r="A348" s="485" t="s">
        <v>1742</v>
      </c>
      <c r="B348" s="486" t="s">
        <v>1647</v>
      </c>
      <c r="C348" s="486" t="s">
        <v>1621</v>
      </c>
      <c r="D348" s="486" t="s">
        <v>1632</v>
      </c>
      <c r="E348" s="486" t="s">
        <v>1633</v>
      </c>
      <c r="F348" s="490"/>
      <c r="G348" s="490"/>
      <c r="H348" s="490"/>
      <c r="I348" s="490"/>
      <c r="J348" s="490"/>
      <c r="K348" s="490"/>
      <c r="L348" s="490"/>
      <c r="M348" s="490"/>
      <c r="N348" s="490">
        <v>1</v>
      </c>
      <c r="O348" s="490">
        <v>329</v>
      </c>
      <c r="P348" s="512"/>
      <c r="Q348" s="491">
        <v>329</v>
      </c>
    </row>
    <row r="349" spans="1:17" ht="14.45" customHeight="1" x14ac:dyDescent="0.2">
      <c r="A349" s="485" t="s">
        <v>1742</v>
      </c>
      <c r="B349" s="486" t="s">
        <v>1647</v>
      </c>
      <c r="C349" s="486" t="s">
        <v>1621</v>
      </c>
      <c r="D349" s="486" t="s">
        <v>1677</v>
      </c>
      <c r="E349" s="486" t="s">
        <v>1678</v>
      </c>
      <c r="F349" s="490">
        <v>14</v>
      </c>
      <c r="G349" s="490">
        <v>2285</v>
      </c>
      <c r="H349" s="490">
        <v>0.62947658402203854</v>
      </c>
      <c r="I349" s="490">
        <v>163.21428571428572</v>
      </c>
      <c r="J349" s="490">
        <v>22</v>
      </c>
      <c r="K349" s="490">
        <v>3630</v>
      </c>
      <c r="L349" s="490">
        <v>1</v>
      </c>
      <c r="M349" s="490">
        <v>165</v>
      </c>
      <c r="N349" s="490">
        <v>13</v>
      </c>
      <c r="O349" s="490">
        <v>2158</v>
      </c>
      <c r="P349" s="512">
        <v>0.5944903581267218</v>
      </c>
      <c r="Q349" s="491">
        <v>166</v>
      </c>
    </row>
    <row r="350" spans="1:17" ht="14.45" customHeight="1" x14ac:dyDescent="0.2">
      <c r="A350" s="485" t="s">
        <v>1742</v>
      </c>
      <c r="B350" s="486" t="s">
        <v>1647</v>
      </c>
      <c r="C350" s="486" t="s">
        <v>1621</v>
      </c>
      <c r="D350" s="486" t="s">
        <v>1679</v>
      </c>
      <c r="E350" s="486" t="s">
        <v>1649</v>
      </c>
      <c r="F350" s="490">
        <v>35</v>
      </c>
      <c r="G350" s="490">
        <v>2532</v>
      </c>
      <c r="H350" s="490">
        <v>1.1798695246971109</v>
      </c>
      <c r="I350" s="490">
        <v>72.342857142857142</v>
      </c>
      <c r="J350" s="490">
        <v>29</v>
      </c>
      <c r="K350" s="490">
        <v>2146</v>
      </c>
      <c r="L350" s="490">
        <v>1</v>
      </c>
      <c r="M350" s="490">
        <v>74</v>
      </c>
      <c r="N350" s="490">
        <v>11</v>
      </c>
      <c r="O350" s="490">
        <v>814</v>
      </c>
      <c r="P350" s="512">
        <v>0.37931034482758619</v>
      </c>
      <c r="Q350" s="491">
        <v>74</v>
      </c>
    </row>
    <row r="351" spans="1:17" ht="14.45" customHeight="1" x14ac:dyDescent="0.2">
      <c r="A351" s="485" t="s">
        <v>1742</v>
      </c>
      <c r="B351" s="486" t="s">
        <v>1647</v>
      </c>
      <c r="C351" s="486" t="s">
        <v>1621</v>
      </c>
      <c r="D351" s="486" t="s">
        <v>1684</v>
      </c>
      <c r="E351" s="486" t="s">
        <v>1685</v>
      </c>
      <c r="F351" s="490">
        <v>7</v>
      </c>
      <c r="G351" s="490">
        <v>8484</v>
      </c>
      <c r="H351" s="490">
        <v>6.9769736842105265</v>
      </c>
      <c r="I351" s="490">
        <v>1212</v>
      </c>
      <c r="J351" s="490">
        <v>1</v>
      </c>
      <c r="K351" s="490">
        <v>1216</v>
      </c>
      <c r="L351" s="490">
        <v>1</v>
      </c>
      <c r="M351" s="490">
        <v>1216</v>
      </c>
      <c r="N351" s="490">
        <v>2</v>
      </c>
      <c r="O351" s="490">
        <v>2440</v>
      </c>
      <c r="P351" s="512">
        <v>2.0065789473684212</v>
      </c>
      <c r="Q351" s="491">
        <v>1220</v>
      </c>
    </row>
    <row r="352" spans="1:17" ht="14.45" customHeight="1" x14ac:dyDescent="0.2">
      <c r="A352" s="485" t="s">
        <v>1742</v>
      </c>
      <c r="B352" s="486" t="s">
        <v>1647</v>
      </c>
      <c r="C352" s="486" t="s">
        <v>1621</v>
      </c>
      <c r="D352" s="486" t="s">
        <v>1686</v>
      </c>
      <c r="E352" s="486" t="s">
        <v>1687</v>
      </c>
      <c r="F352" s="490">
        <v>3</v>
      </c>
      <c r="G352" s="490">
        <v>345</v>
      </c>
      <c r="H352" s="490">
        <v>1.4870689655172413</v>
      </c>
      <c r="I352" s="490">
        <v>115</v>
      </c>
      <c r="J352" s="490">
        <v>2</v>
      </c>
      <c r="K352" s="490">
        <v>232</v>
      </c>
      <c r="L352" s="490">
        <v>1</v>
      </c>
      <c r="M352" s="490">
        <v>116</v>
      </c>
      <c r="N352" s="490">
        <v>3</v>
      </c>
      <c r="O352" s="490">
        <v>351</v>
      </c>
      <c r="P352" s="512">
        <v>1.5129310344827587</v>
      </c>
      <c r="Q352" s="491">
        <v>117</v>
      </c>
    </row>
    <row r="353" spans="1:17" ht="14.45" customHeight="1" x14ac:dyDescent="0.2">
      <c r="A353" s="485" t="s">
        <v>1742</v>
      </c>
      <c r="B353" s="486" t="s">
        <v>1647</v>
      </c>
      <c r="C353" s="486" t="s">
        <v>1621</v>
      </c>
      <c r="D353" s="486" t="s">
        <v>1688</v>
      </c>
      <c r="E353" s="486" t="s">
        <v>1689</v>
      </c>
      <c r="F353" s="490"/>
      <c r="G353" s="490"/>
      <c r="H353" s="490"/>
      <c r="I353" s="490"/>
      <c r="J353" s="490">
        <v>1</v>
      </c>
      <c r="K353" s="490">
        <v>350</v>
      </c>
      <c r="L353" s="490">
        <v>1</v>
      </c>
      <c r="M353" s="490">
        <v>350</v>
      </c>
      <c r="N353" s="490"/>
      <c r="O353" s="490"/>
      <c r="P353" s="512"/>
      <c r="Q353" s="491"/>
    </row>
    <row r="354" spans="1:17" ht="14.45" customHeight="1" x14ac:dyDescent="0.2">
      <c r="A354" s="485" t="s">
        <v>1742</v>
      </c>
      <c r="B354" s="486" t="s">
        <v>1647</v>
      </c>
      <c r="C354" s="486" t="s">
        <v>1621</v>
      </c>
      <c r="D354" s="486" t="s">
        <v>1692</v>
      </c>
      <c r="E354" s="486" t="s">
        <v>1693</v>
      </c>
      <c r="F354" s="490"/>
      <c r="G354" s="490"/>
      <c r="H354" s="490"/>
      <c r="I354" s="490"/>
      <c r="J354" s="490"/>
      <c r="K354" s="490"/>
      <c r="L354" s="490"/>
      <c r="M354" s="490"/>
      <c r="N354" s="490">
        <v>1</v>
      </c>
      <c r="O354" s="490">
        <v>1082</v>
      </c>
      <c r="P354" s="512"/>
      <c r="Q354" s="491">
        <v>1082</v>
      </c>
    </row>
    <row r="355" spans="1:17" ht="14.45" customHeight="1" x14ac:dyDescent="0.2">
      <c r="A355" s="485" t="s">
        <v>1743</v>
      </c>
      <c r="B355" s="486" t="s">
        <v>1647</v>
      </c>
      <c r="C355" s="486" t="s">
        <v>1621</v>
      </c>
      <c r="D355" s="486" t="s">
        <v>1657</v>
      </c>
      <c r="E355" s="486" t="s">
        <v>1658</v>
      </c>
      <c r="F355" s="490"/>
      <c r="G355" s="490"/>
      <c r="H355" s="490"/>
      <c r="I355" s="490"/>
      <c r="J355" s="490">
        <v>1</v>
      </c>
      <c r="K355" s="490">
        <v>138</v>
      </c>
      <c r="L355" s="490">
        <v>1</v>
      </c>
      <c r="M355" s="490">
        <v>138</v>
      </c>
      <c r="N355" s="490">
        <v>1</v>
      </c>
      <c r="O355" s="490">
        <v>139</v>
      </c>
      <c r="P355" s="512">
        <v>1.0072463768115942</v>
      </c>
      <c r="Q355" s="491">
        <v>139</v>
      </c>
    </row>
    <row r="356" spans="1:17" ht="14.45" customHeight="1" x14ac:dyDescent="0.2">
      <c r="A356" s="485" t="s">
        <v>1743</v>
      </c>
      <c r="B356" s="486" t="s">
        <v>1647</v>
      </c>
      <c r="C356" s="486" t="s">
        <v>1621</v>
      </c>
      <c r="D356" s="486" t="s">
        <v>1624</v>
      </c>
      <c r="E356" s="486" t="s">
        <v>1625</v>
      </c>
      <c r="F356" s="490">
        <v>1</v>
      </c>
      <c r="G356" s="490">
        <v>347</v>
      </c>
      <c r="H356" s="490"/>
      <c r="I356" s="490">
        <v>347</v>
      </c>
      <c r="J356" s="490"/>
      <c r="K356" s="490"/>
      <c r="L356" s="490"/>
      <c r="M356" s="490"/>
      <c r="N356" s="490"/>
      <c r="O356" s="490"/>
      <c r="P356" s="512"/>
      <c r="Q356" s="491"/>
    </row>
    <row r="357" spans="1:17" ht="14.45" customHeight="1" x14ac:dyDescent="0.2">
      <c r="A357" s="485" t="s">
        <v>1743</v>
      </c>
      <c r="B357" s="486" t="s">
        <v>1647</v>
      </c>
      <c r="C357" s="486" t="s">
        <v>1621</v>
      </c>
      <c r="D357" s="486" t="s">
        <v>1668</v>
      </c>
      <c r="E357" s="486" t="s">
        <v>1669</v>
      </c>
      <c r="F357" s="490"/>
      <c r="G357" s="490"/>
      <c r="H357" s="490"/>
      <c r="I357" s="490"/>
      <c r="J357" s="490">
        <v>1</v>
      </c>
      <c r="K357" s="490">
        <v>17</v>
      </c>
      <c r="L357" s="490">
        <v>1</v>
      </c>
      <c r="M357" s="490">
        <v>17</v>
      </c>
      <c r="N357" s="490">
        <v>1</v>
      </c>
      <c r="O357" s="490">
        <v>17</v>
      </c>
      <c r="P357" s="512">
        <v>1</v>
      </c>
      <c r="Q357" s="491">
        <v>17</v>
      </c>
    </row>
    <row r="358" spans="1:17" ht="14.45" customHeight="1" x14ac:dyDescent="0.2">
      <c r="A358" s="485" t="s">
        <v>1743</v>
      </c>
      <c r="B358" s="486" t="s">
        <v>1647</v>
      </c>
      <c r="C358" s="486" t="s">
        <v>1621</v>
      </c>
      <c r="D358" s="486" t="s">
        <v>1674</v>
      </c>
      <c r="E358" s="486" t="s">
        <v>1673</v>
      </c>
      <c r="F358" s="490"/>
      <c r="G358" s="490"/>
      <c r="H358" s="490"/>
      <c r="I358" s="490"/>
      <c r="J358" s="490">
        <v>1</v>
      </c>
      <c r="K358" s="490">
        <v>79</v>
      </c>
      <c r="L358" s="490">
        <v>1</v>
      </c>
      <c r="M358" s="490">
        <v>79</v>
      </c>
      <c r="N358" s="490">
        <v>1</v>
      </c>
      <c r="O358" s="490">
        <v>79</v>
      </c>
      <c r="P358" s="512">
        <v>1</v>
      </c>
      <c r="Q358" s="491">
        <v>79</v>
      </c>
    </row>
    <row r="359" spans="1:17" ht="14.45" customHeight="1" x14ac:dyDescent="0.2">
      <c r="A359" s="485" t="s">
        <v>1743</v>
      </c>
      <c r="B359" s="486" t="s">
        <v>1647</v>
      </c>
      <c r="C359" s="486" t="s">
        <v>1621</v>
      </c>
      <c r="D359" s="486" t="s">
        <v>1632</v>
      </c>
      <c r="E359" s="486" t="s">
        <v>1633</v>
      </c>
      <c r="F359" s="490">
        <v>1</v>
      </c>
      <c r="G359" s="490">
        <v>328</v>
      </c>
      <c r="H359" s="490"/>
      <c r="I359" s="490">
        <v>328</v>
      </c>
      <c r="J359" s="490"/>
      <c r="K359" s="490"/>
      <c r="L359" s="490"/>
      <c r="M359" s="490"/>
      <c r="N359" s="490"/>
      <c r="O359" s="490"/>
      <c r="P359" s="512"/>
      <c r="Q359" s="491"/>
    </row>
    <row r="360" spans="1:17" ht="14.45" customHeight="1" x14ac:dyDescent="0.2">
      <c r="A360" s="485" t="s">
        <v>1743</v>
      </c>
      <c r="B360" s="486" t="s">
        <v>1647</v>
      </c>
      <c r="C360" s="486" t="s">
        <v>1621</v>
      </c>
      <c r="D360" s="486" t="s">
        <v>1677</v>
      </c>
      <c r="E360" s="486" t="s">
        <v>1678</v>
      </c>
      <c r="F360" s="490"/>
      <c r="G360" s="490"/>
      <c r="H360" s="490"/>
      <c r="I360" s="490"/>
      <c r="J360" s="490">
        <v>1</v>
      </c>
      <c r="K360" s="490">
        <v>165</v>
      </c>
      <c r="L360" s="490">
        <v>1</v>
      </c>
      <c r="M360" s="490">
        <v>165</v>
      </c>
      <c r="N360" s="490">
        <v>1</v>
      </c>
      <c r="O360" s="490">
        <v>166</v>
      </c>
      <c r="P360" s="512">
        <v>1.0060606060606061</v>
      </c>
      <c r="Q360" s="491">
        <v>166</v>
      </c>
    </row>
    <row r="361" spans="1:17" ht="14.45" customHeight="1" x14ac:dyDescent="0.2">
      <c r="A361" s="485" t="s">
        <v>1743</v>
      </c>
      <c r="B361" s="486" t="s">
        <v>1647</v>
      </c>
      <c r="C361" s="486" t="s">
        <v>1621</v>
      </c>
      <c r="D361" s="486" t="s">
        <v>1679</v>
      </c>
      <c r="E361" s="486" t="s">
        <v>1649</v>
      </c>
      <c r="F361" s="490"/>
      <c r="G361" s="490"/>
      <c r="H361" s="490"/>
      <c r="I361" s="490"/>
      <c r="J361" s="490">
        <v>2</v>
      </c>
      <c r="K361" s="490">
        <v>148</v>
      </c>
      <c r="L361" s="490">
        <v>1</v>
      </c>
      <c r="M361" s="490">
        <v>74</v>
      </c>
      <c r="N361" s="490">
        <v>2</v>
      </c>
      <c r="O361" s="490">
        <v>148</v>
      </c>
      <c r="P361" s="512">
        <v>1</v>
      </c>
      <c r="Q361" s="491">
        <v>74</v>
      </c>
    </row>
    <row r="362" spans="1:17" ht="14.45" customHeight="1" x14ac:dyDescent="0.2">
      <c r="A362" s="485" t="s">
        <v>1744</v>
      </c>
      <c r="B362" s="486" t="s">
        <v>1647</v>
      </c>
      <c r="C362" s="486" t="s">
        <v>1621</v>
      </c>
      <c r="D362" s="486" t="s">
        <v>1648</v>
      </c>
      <c r="E362" s="486" t="s">
        <v>1649</v>
      </c>
      <c r="F362" s="490">
        <v>7</v>
      </c>
      <c r="G362" s="490">
        <v>1484</v>
      </c>
      <c r="H362" s="490">
        <v>6.967136150234742</v>
      </c>
      <c r="I362" s="490">
        <v>212</v>
      </c>
      <c r="J362" s="490">
        <v>1</v>
      </c>
      <c r="K362" s="490">
        <v>213</v>
      </c>
      <c r="L362" s="490">
        <v>1</v>
      </c>
      <c r="M362" s="490">
        <v>213</v>
      </c>
      <c r="N362" s="490">
        <v>8</v>
      </c>
      <c r="O362" s="490">
        <v>1720</v>
      </c>
      <c r="P362" s="512">
        <v>8.0751173708920181</v>
      </c>
      <c r="Q362" s="491">
        <v>215</v>
      </c>
    </row>
    <row r="363" spans="1:17" ht="14.45" customHeight="1" x14ac:dyDescent="0.2">
      <c r="A363" s="485" t="s">
        <v>1744</v>
      </c>
      <c r="B363" s="486" t="s">
        <v>1647</v>
      </c>
      <c r="C363" s="486" t="s">
        <v>1621</v>
      </c>
      <c r="D363" s="486" t="s">
        <v>1650</v>
      </c>
      <c r="E363" s="486" t="s">
        <v>1649</v>
      </c>
      <c r="F363" s="490">
        <v>2</v>
      </c>
      <c r="G363" s="490">
        <v>174</v>
      </c>
      <c r="H363" s="490">
        <v>0.98863636363636365</v>
      </c>
      <c r="I363" s="490">
        <v>87</v>
      </c>
      <c r="J363" s="490">
        <v>2</v>
      </c>
      <c r="K363" s="490">
        <v>176</v>
      </c>
      <c r="L363" s="490">
        <v>1</v>
      </c>
      <c r="M363" s="490">
        <v>88</v>
      </c>
      <c r="N363" s="490"/>
      <c r="O363" s="490"/>
      <c r="P363" s="512"/>
      <c r="Q363" s="491"/>
    </row>
    <row r="364" spans="1:17" ht="14.45" customHeight="1" x14ac:dyDescent="0.2">
      <c r="A364" s="485" t="s">
        <v>1744</v>
      </c>
      <c r="B364" s="486" t="s">
        <v>1647</v>
      </c>
      <c r="C364" s="486" t="s">
        <v>1621</v>
      </c>
      <c r="D364" s="486" t="s">
        <v>1657</v>
      </c>
      <c r="E364" s="486" t="s">
        <v>1658</v>
      </c>
      <c r="F364" s="490">
        <v>8</v>
      </c>
      <c r="G364" s="490">
        <v>1096</v>
      </c>
      <c r="H364" s="490">
        <v>2.6473429951690823</v>
      </c>
      <c r="I364" s="490">
        <v>137</v>
      </c>
      <c r="J364" s="490">
        <v>3</v>
      </c>
      <c r="K364" s="490">
        <v>414</v>
      </c>
      <c r="L364" s="490">
        <v>1</v>
      </c>
      <c r="M364" s="490">
        <v>138</v>
      </c>
      <c r="N364" s="490">
        <v>7</v>
      </c>
      <c r="O364" s="490">
        <v>973</v>
      </c>
      <c r="P364" s="512">
        <v>2.3502415458937196</v>
      </c>
      <c r="Q364" s="491">
        <v>139</v>
      </c>
    </row>
    <row r="365" spans="1:17" ht="14.45" customHeight="1" x14ac:dyDescent="0.2">
      <c r="A365" s="485" t="s">
        <v>1744</v>
      </c>
      <c r="B365" s="486" t="s">
        <v>1647</v>
      </c>
      <c r="C365" s="486" t="s">
        <v>1621</v>
      </c>
      <c r="D365" s="486" t="s">
        <v>1659</v>
      </c>
      <c r="E365" s="486" t="s">
        <v>1658</v>
      </c>
      <c r="F365" s="490">
        <v>2</v>
      </c>
      <c r="G365" s="490">
        <v>368</v>
      </c>
      <c r="H365" s="490">
        <v>0.99459459459459465</v>
      </c>
      <c r="I365" s="490">
        <v>184</v>
      </c>
      <c r="J365" s="490">
        <v>2</v>
      </c>
      <c r="K365" s="490">
        <v>370</v>
      </c>
      <c r="L365" s="490">
        <v>1</v>
      </c>
      <c r="M365" s="490">
        <v>185</v>
      </c>
      <c r="N365" s="490"/>
      <c r="O365" s="490"/>
      <c r="P365" s="512"/>
      <c r="Q365" s="491"/>
    </row>
    <row r="366" spans="1:17" ht="14.45" customHeight="1" x14ac:dyDescent="0.2">
      <c r="A366" s="485" t="s">
        <v>1744</v>
      </c>
      <c r="B366" s="486" t="s">
        <v>1647</v>
      </c>
      <c r="C366" s="486" t="s">
        <v>1621</v>
      </c>
      <c r="D366" s="486" t="s">
        <v>1664</v>
      </c>
      <c r="E366" s="486" t="s">
        <v>1665</v>
      </c>
      <c r="F366" s="490">
        <v>1</v>
      </c>
      <c r="G366" s="490">
        <v>609</v>
      </c>
      <c r="H366" s="490"/>
      <c r="I366" s="490">
        <v>609</v>
      </c>
      <c r="J366" s="490"/>
      <c r="K366" s="490"/>
      <c r="L366" s="490"/>
      <c r="M366" s="490"/>
      <c r="N366" s="490"/>
      <c r="O366" s="490"/>
      <c r="P366" s="512"/>
      <c r="Q366" s="491"/>
    </row>
    <row r="367" spans="1:17" ht="14.45" customHeight="1" x14ac:dyDescent="0.2">
      <c r="A367" s="485" t="s">
        <v>1744</v>
      </c>
      <c r="B367" s="486" t="s">
        <v>1647</v>
      </c>
      <c r="C367" s="486" t="s">
        <v>1621</v>
      </c>
      <c r="D367" s="486" t="s">
        <v>1666</v>
      </c>
      <c r="E367" s="486" t="s">
        <v>1667</v>
      </c>
      <c r="F367" s="490">
        <v>2</v>
      </c>
      <c r="G367" s="490">
        <v>348</v>
      </c>
      <c r="H367" s="490">
        <v>1.9885714285714287</v>
      </c>
      <c r="I367" s="490">
        <v>174</v>
      </c>
      <c r="J367" s="490">
        <v>1</v>
      </c>
      <c r="K367" s="490">
        <v>175</v>
      </c>
      <c r="L367" s="490">
        <v>1</v>
      </c>
      <c r="M367" s="490">
        <v>175</v>
      </c>
      <c r="N367" s="490"/>
      <c r="O367" s="490"/>
      <c r="P367" s="512"/>
      <c r="Q367" s="491"/>
    </row>
    <row r="368" spans="1:17" ht="14.45" customHeight="1" x14ac:dyDescent="0.2">
      <c r="A368" s="485" t="s">
        <v>1744</v>
      </c>
      <c r="B368" s="486" t="s">
        <v>1647</v>
      </c>
      <c r="C368" s="486" t="s">
        <v>1621</v>
      </c>
      <c r="D368" s="486" t="s">
        <v>1668</v>
      </c>
      <c r="E368" s="486" t="s">
        <v>1669</v>
      </c>
      <c r="F368" s="490">
        <v>12</v>
      </c>
      <c r="G368" s="490">
        <v>204</v>
      </c>
      <c r="H368" s="490">
        <v>2</v>
      </c>
      <c r="I368" s="490">
        <v>17</v>
      </c>
      <c r="J368" s="490">
        <v>6</v>
      </c>
      <c r="K368" s="490">
        <v>102</v>
      </c>
      <c r="L368" s="490">
        <v>1</v>
      </c>
      <c r="M368" s="490">
        <v>17</v>
      </c>
      <c r="N368" s="490">
        <v>14</v>
      </c>
      <c r="O368" s="490">
        <v>238</v>
      </c>
      <c r="P368" s="512">
        <v>2.3333333333333335</v>
      </c>
      <c r="Q368" s="491">
        <v>17</v>
      </c>
    </row>
    <row r="369" spans="1:17" ht="14.45" customHeight="1" x14ac:dyDescent="0.2">
      <c r="A369" s="485" t="s">
        <v>1744</v>
      </c>
      <c r="B369" s="486" t="s">
        <v>1647</v>
      </c>
      <c r="C369" s="486" t="s">
        <v>1621</v>
      </c>
      <c r="D369" s="486" t="s">
        <v>1670</v>
      </c>
      <c r="E369" s="486" t="s">
        <v>1671</v>
      </c>
      <c r="F369" s="490">
        <v>2</v>
      </c>
      <c r="G369" s="490">
        <v>548</v>
      </c>
      <c r="H369" s="490">
        <v>1.9783393501805053</v>
      </c>
      <c r="I369" s="490">
        <v>274</v>
      </c>
      <c r="J369" s="490">
        <v>1</v>
      </c>
      <c r="K369" s="490">
        <v>277</v>
      </c>
      <c r="L369" s="490">
        <v>1</v>
      </c>
      <c r="M369" s="490">
        <v>277</v>
      </c>
      <c r="N369" s="490">
        <v>3</v>
      </c>
      <c r="O369" s="490">
        <v>837</v>
      </c>
      <c r="P369" s="512">
        <v>3.0216606498194944</v>
      </c>
      <c r="Q369" s="491">
        <v>279</v>
      </c>
    </row>
    <row r="370" spans="1:17" ht="14.45" customHeight="1" x14ac:dyDescent="0.2">
      <c r="A370" s="485" t="s">
        <v>1744</v>
      </c>
      <c r="B370" s="486" t="s">
        <v>1647</v>
      </c>
      <c r="C370" s="486" t="s">
        <v>1621</v>
      </c>
      <c r="D370" s="486" t="s">
        <v>1672</v>
      </c>
      <c r="E370" s="486" t="s">
        <v>1673</v>
      </c>
      <c r="F370" s="490">
        <v>2</v>
      </c>
      <c r="G370" s="490">
        <v>283</v>
      </c>
      <c r="H370" s="490">
        <v>2.0070921985815602</v>
      </c>
      <c r="I370" s="490">
        <v>141.5</v>
      </c>
      <c r="J370" s="490">
        <v>1</v>
      </c>
      <c r="K370" s="490">
        <v>141</v>
      </c>
      <c r="L370" s="490">
        <v>1</v>
      </c>
      <c r="M370" s="490">
        <v>141</v>
      </c>
      <c r="N370" s="490">
        <v>5</v>
      </c>
      <c r="O370" s="490">
        <v>710</v>
      </c>
      <c r="P370" s="512">
        <v>5.0354609929078018</v>
      </c>
      <c r="Q370" s="491">
        <v>142</v>
      </c>
    </row>
    <row r="371" spans="1:17" ht="14.45" customHeight="1" x14ac:dyDescent="0.2">
      <c r="A371" s="485" t="s">
        <v>1744</v>
      </c>
      <c r="B371" s="486" t="s">
        <v>1647</v>
      </c>
      <c r="C371" s="486" t="s">
        <v>1621</v>
      </c>
      <c r="D371" s="486" t="s">
        <v>1674</v>
      </c>
      <c r="E371" s="486" t="s">
        <v>1673</v>
      </c>
      <c r="F371" s="490">
        <v>8</v>
      </c>
      <c r="G371" s="490">
        <v>628</v>
      </c>
      <c r="H371" s="490">
        <v>2.649789029535865</v>
      </c>
      <c r="I371" s="490">
        <v>78.5</v>
      </c>
      <c r="J371" s="490">
        <v>3</v>
      </c>
      <c r="K371" s="490">
        <v>237</v>
      </c>
      <c r="L371" s="490">
        <v>1</v>
      </c>
      <c r="M371" s="490">
        <v>79</v>
      </c>
      <c r="N371" s="490">
        <v>7</v>
      </c>
      <c r="O371" s="490">
        <v>553</v>
      </c>
      <c r="P371" s="512">
        <v>2.3333333333333335</v>
      </c>
      <c r="Q371" s="491">
        <v>79</v>
      </c>
    </row>
    <row r="372" spans="1:17" ht="14.45" customHeight="1" x14ac:dyDescent="0.2">
      <c r="A372" s="485" t="s">
        <v>1744</v>
      </c>
      <c r="B372" s="486" t="s">
        <v>1647</v>
      </c>
      <c r="C372" s="486" t="s">
        <v>1621</v>
      </c>
      <c r="D372" s="486" t="s">
        <v>1675</v>
      </c>
      <c r="E372" s="486" t="s">
        <v>1676</v>
      </c>
      <c r="F372" s="490">
        <v>2</v>
      </c>
      <c r="G372" s="490">
        <v>628</v>
      </c>
      <c r="H372" s="490">
        <v>1.9873417721518987</v>
      </c>
      <c r="I372" s="490">
        <v>314</v>
      </c>
      <c r="J372" s="490">
        <v>1</v>
      </c>
      <c r="K372" s="490">
        <v>316</v>
      </c>
      <c r="L372" s="490">
        <v>1</v>
      </c>
      <c r="M372" s="490">
        <v>316</v>
      </c>
      <c r="N372" s="490">
        <v>5</v>
      </c>
      <c r="O372" s="490">
        <v>1590</v>
      </c>
      <c r="P372" s="512">
        <v>5.0316455696202533</v>
      </c>
      <c r="Q372" s="491">
        <v>318</v>
      </c>
    </row>
    <row r="373" spans="1:17" ht="14.45" customHeight="1" x14ac:dyDescent="0.2">
      <c r="A373" s="485" t="s">
        <v>1744</v>
      </c>
      <c r="B373" s="486" t="s">
        <v>1647</v>
      </c>
      <c r="C373" s="486" t="s">
        <v>1621</v>
      </c>
      <c r="D373" s="486" t="s">
        <v>1677</v>
      </c>
      <c r="E373" s="486" t="s">
        <v>1678</v>
      </c>
      <c r="F373" s="490">
        <v>7</v>
      </c>
      <c r="G373" s="490">
        <v>1144</v>
      </c>
      <c r="H373" s="490">
        <v>2.3111111111111109</v>
      </c>
      <c r="I373" s="490">
        <v>163.42857142857142</v>
      </c>
      <c r="J373" s="490">
        <v>3</v>
      </c>
      <c r="K373" s="490">
        <v>495</v>
      </c>
      <c r="L373" s="490">
        <v>1</v>
      </c>
      <c r="M373" s="490">
        <v>165</v>
      </c>
      <c r="N373" s="490">
        <v>8</v>
      </c>
      <c r="O373" s="490">
        <v>1328</v>
      </c>
      <c r="P373" s="512">
        <v>2.6828282828282828</v>
      </c>
      <c r="Q373" s="491">
        <v>166</v>
      </c>
    </row>
    <row r="374" spans="1:17" ht="14.45" customHeight="1" x14ac:dyDescent="0.2">
      <c r="A374" s="485" t="s">
        <v>1744</v>
      </c>
      <c r="B374" s="486" t="s">
        <v>1647</v>
      </c>
      <c r="C374" s="486" t="s">
        <v>1621</v>
      </c>
      <c r="D374" s="486" t="s">
        <v>1679</v>
      </c>
      <c r="E374" s="486" t="s">
        <v>1649</v>
      </c>
      <c r="F374" s="490">
        <v>17</v>
      </c>
      <c r="G374" s="490">
        <v>1234</v>
      </c>
      <c r="H374" s="490">
        <v>2.7792792792792791</v>
      </c>
      <c r="I374" s="490">
        <v>72.588235294117652</v>
      </c>
      <c r="J374" s="490">
        <v>6</v>
      </c>
      <c r="K374" s="490">
        <v>444</v>
      </c>
      <c r="L374" s="490">
        <v>1</v>
      </c>
      <c r="M374" s="490">
        <v>74</v>
      </c>
      <c r="N374" s="490">
        <v>10</v>
      </c>
      <c r="O374" s="490">
        <v>740</v>
      </c>
      <c r="P374" s="512">
        <v>1.6666666666666667</v>
      </c>
      <c r="Q374" s="491">
        <v>74</v>
      </c>
    </row>
    <row r="375" spans="1:17" ht="14.45" customHeight="1" x14ac:dyDescent="0.2">
      <c r="A375" s="485" t="s">
        <v>1744</v>
      </c>
      <c r="B375" s="486" t="s">
        <v>1647</v>
      </c>
      <c r="C375" s="486" t="s">
        <v>1621</v>
      </c>
      <c r="D375" s="486" t="s">
        <v>1686</v>
      </c>
      <c r="E375" s="486" t="s">
        <v>1687</v>
      </c>
      <c r="F375" s="490"/>
      <c r="G375" s="490"/>
      <c r="H375" s="490"/>
      <c r="I375" s="490"/>
      <c r="J375" s="490">
        <v>1</v>
      </c>
      <c r="K375" s="490">
        <v>116</v>
      </c>
      <c r="L375" s="490">
        <v>1</v>
      </c>
      <c r="M375" s="490">
        <v>116</v>
      </c>
      <c r="N375" s="490"/>
      <c r="O375" s="490"/>
      <c r="P375" s="512"/>
      <c r="Q375" s="491"/>
    </row>
    <row r="376" spans="1:17" ht="14.45" customHeight="1" x14ac:dyDescent="0.2">
      <c r="A376" s="485" t="s">
        <v>1744</v>
      </c>
      <c r="B376" s="486" t="s">
        <v>1647</v>
      </c>
      <c r="C376" s="486" t="s">
        <v>1621</v>
      </c>
      <c r="D376" s="486" t="s">
        <v>1692</v>
      </c>
      <c r="E376" s="486" t="s">
        <v>1693</v>
      </c>
      <c r="F376" s="490">
        <v>1</v>
      </c>
      <c r="G376" s="490">
        <v>1067</v>
      </c>
      <c r="H376" s="490"/>
      <c r="I376" s="490">
        <v>1067</v>
      </c>
      <c r="J376" s="490"/>
      <c r="K376" s="490"/>
      <c r="L376" s="490"/>
      <c r="M376" s="490"/>
      <c r="N376" s="490"/>
      <c r="O376" s="490"/>
      <c r="P376" s="512"/>
      <c r="Q376" s="491"/>
    </row>
    <row r="377" spans="1:17" ht="14.45" customHeight="1" x14ac:dyDescent="0.2">
      <c r="A377" s="485" t="s">
        <v>1745</v>
      </c>
      <c r="B377" s="486" t="s">
        <v>1647</v>
      </c>
      <c r="C377" s="486" t="s">
        <v>1621</v>
      </c>
      <c r="D377" s="486" t="s">
        <v>1648</v>
      </c>
      <c r="E377" s="486" t="s">
        <v>1649</v>
      </c>
      <c r="F377" s="490">
        <v>31</v>
      </c>
      <c r="G377" s="490">
        <v>6572</v>
      </c>
      <c r="H377" s="490">
        <v>0.51424100156494523</v>
      </c>
      <c r="I377" s="490">
        <v>212</v>
      </c>
      <c r="J377" s="490">
        <v>60</v>
      </c>
      <c r="K377" s="490">
        <v>12780</v>
      </c>
      <c r="L377" s="490">
        <v>1</v>
      </c>
      <c r="M377" s="490">
        <v>213</v>
      </c>
      <c r="N377" s="490">
        <v>57</v>
      </c>
      <c r="O377" s="490">
        <v>12255</v>
      </c>
      <c r="P377" s="512">
        <v>0.95892018779342725</v>
      </c>
      <c r="Q377" s="491">
        <v>215</v>
      </c>
    </row>
    <row r="378" spans="1:17" ht="14.45" customHeight="1" x14ac:dyDescent="0.2">
      <c r="A378" s="485" t="s">
        <v>1745</v>
      </c>
      <c r="B378" s="486" t="s">
        <v>1647</v>
      </c>
      <c r="C378" s="486" t="s">
        <v>1621</v>
      </c>
      <c r="D378" s="486" t="s">
        <v>1650</v>
      </c>
      <c r="E378" s="486" t="s">
        <v>1649</v>
      </c>
      <c r="F378" s="490">
        <v>1</v>
      </c>
      <c r="G378" s="490">
        <v>87</v>
      </c>
      <c r="H378" s="490">
        <v>0.98863636363636365</v>
      </c>
      <c r="I378" s="490">
        <v>87</v>
      </c>
      <c r="J378" s="490">
        <v>1</v>
      </c>
      <c r="K378" s="490">
        <v>88</v>
      </c>
      <c r="L378" s="490">
        <v>1</v>
      </c>
      <c r="M378" s="490">
        <v>88</v>
      </c>
      <c r="N378" s="490">
        <v>4</v>
      </c>
      <c r="O378" s="490">
        <v>356</v>
      </c>
      <c r="P378" s="512">
        <v>4.0454545454545459</v>
      </c>
      <c r="Q378" s="491">
        <v>89</v>
      </c>
    </row>
    <row r="379" spans="1:17" ht="14.45" customHeight="1" x14ac:dyDescent="0.2">
      <c r="A379" s="485" t="s">
        <v>1745</v>
      </c>
      <c r="B379" s="486" t="s">
        <v>1647</v>
      </c>
      <c r="C379" s="486" t="s">
        <v>1621</v>
      </c>
      <c r="D379" s="486" t="s">
        <v>1651</v>
      </c>
      <c r="E379" s="486" t="s">
        <v>1652</v>
      </c>
      <c r="F379" s="490">
        <v>572</v>
      </c>
      <c r="G379" s="490">
        <v>172744</v>
      </c>
      <c r="H379" s="490">
        <v>0.4786836366256273</v>
      </c>
      <c r="I379" s="490">
        <v>302</v>
      </c>
      <c r="J379" s="490">
        <v>1191</v>
      </c>
      <c r="K379" s="490">
        <v>360873</v>
      </c>
      <c r="L379" s="490">
        <v>1</v>
      </c>
      <c r="M379" s="490">
        <v>303</v>
      </c>
      <c r="N379" s="490">
        <v>737</v>
      </c>
      <c r="O379" s="490">
        <v>224785</v>
      </c>
      <c r="P379" s="512">
        <v>0.62289226403748688</v>
      </c>
      <c r="Q379" s="491">
        <v>305</v>
      </c>
    </row>
    <row r="380" spans="1:17" ht="14.45" customHeight="1" x14ac:dyDescent="0.2">
      <c r="A380" s="485" t="s">
        <v>1745</v>
      </c>
      <c r="B380" s="486" t="s">
        <v>1647</v>
      </c>
      <c r="C380" s="486" t="s">
        <v>1621</v>
      </c>
      <c r="D380" s="486" t="s">
        <v>1653</v>
      </c>
      <c r="E380" s="486" t="s">
        <v>1654</v>
      </c>
      <c r="F380" s="490">
        <v>18</v>
      </c>
      <c r="G380" s="490">
        <v>1794</v>
      </c>
      <c r="H380" s="490">
        <v>1.4950000000000001</v>
      </c>
      <c r="I380" s="490">
        <v>99.666666666666671</v>
      </c>
      <c r="J380" s="490">
        <v>12</v>
      </c>
      <c r="K380" s="490">
        <v>1200</v>
      </c>
      <c r="L380" s="490">
        <v>1</v>
      </c>
      <c r="M380" s="490">
        <v>100</v>
      </c>
      <c r="N380" s="490">
        <v>27</v>
      </c>
      <c r="O380" s="490">
        <v>2727</v>
      </c>
      <c r="P380" s="512">
        <v>2.2725</v>
      </c>
      <c r="Q380" s="491">
        <v>101</v>
      </c>
    </row>
    <row r="381" spans="1:17" ht="14.45" customHeight="1" x14ac:dyDescent="0.2">
      <c r="A381" s="485" t="s">
        <v>1745</v>
      </c>
      <c r="B381" s="486" t="s">
        <v>1647</v>
      </c>
      <c r="C381" s="486" t="s">
        <v>1621</v>
      </c>
      <c r="D381" s="486" t="s">
        <v>1657</v>
      </c>
      <c r="E381" s="486" t="s">
        <v>1658</v>
      </c>
      <c r="F381" s="490">
        <v>217</v>
      </c>
      <c r="G381" s="490">
        <v>29729</v>
      </c>
      <c r="H381" s="490">
        <v>0.6882668889197574</v>
      </c>
      <c r="I381" s="490">
        <v>137</v>
      </c>
      <c r="J381" s="490">
        <v>313</v>
      </c>
      <c r="K381" s="490">
        <v>43194</v>
      </c>
      <c r="L381" s="490">
        <v>1</v>
      </c>
      <c r="M381" s="490">
        <v>138</v>
      </c>
      <c r="N381" s="490">
        <v>371</v>
      </c>
      <c r="O381" s="490">
        <v>51569</v>
      </c>
      <c r="P381" s="512">
        <v>1.1938926702782795</v>
      </c>
      <c r="Q381" s="491">
        <v>139</v>
      </c>
    </row>
    <row r="382" spans="1:17" ht="14.45" customHeight="1" x14ac:dyDescent="0.2">
      <c r="A382" s="485" t="s">
        <v>1745</v>
      </c>
      <c r="B382" s="486" t="s">
        <v>1647</v>
      </c>
      <c r="C382" s="486" t="s">
        <v>1621</v>
      </c>
      <c r="D382" s="486" t="s">
        <v>1659</v>
      </c>
      <c r="E382" s="486" t="s">
        <v>1658</v>
      </c>
      <c r="F382" s="490">
        <v>1</v>
      </c>
      <c r="G382" s="490">
        <v>184</v>
      </c>
      <c r="H382" s="490">
        <v>0.99459459459459465</v>
      </c>
      <c r="I382" s="490">
        <v>184</v>
      </c>
      <c r="J382" s="490">
        <v>1</v>
      </c>
      <c r="K382" s="490">
        <v>185</v>
      </c>
      <c r="L382" s="490">
        <v>1</v>
      </c>
      <c r="M382" s="490">
        <v>185</v>
      </c>
      <c r="N382" s="490">
        <v>1</v>
      </c>
      <c r="O382" s="490">
        <v>187</v>
      </c>
      <c r="P382" s="512">
        <v>1.0108108108108107</v>
      </c>
      <c r="Q382" s="491">
        <v>187</v>
      </c>
    </row>
    <row r="383" spans="1:17" ht="14.45" customHeight="1" x14ac:dyDescent="0.2">
      <c r="A383" s="485" t="s">
        <v>1745</v>
      </c>
      <c r="B383" s="486" t="s">
        <v>1647</v>
      </c>
      <c r="C383" s="486" t="s">
        <v>1621</v>
      </c>
      <c r="D383" s="486" t="s">
        <v>1666</v>
      </c>
      <c r="E383" s="486" t="s">
        <v>1667</v>
      </c>
      <c r="F383" s="490">
        <v>32</v>
      </c>
      <c r="G383" s="490">
        <v>5568</v>
      </c>
      <c r="H383" s="490">
        <v>0.62386554621848744</v>
      </c>
      <c r="I383" s="490">
        <v>174</v>
      </c>
      <c r="J383" s="490">
        <v>51</v>
      </c>
      <c r="K383" s="490">
        <v>8925</v>
      </c>
      <c r="L383" s="490">
        <v>1</v>
      </c>
      <c r="M383" s="490">
        <v>175</v>
      </c>
      <c r="N383" s="490">
        <v>31</v>
      </c>
      <c r="O383" s="490">
        <v>5456</v>
      </c>
      <c r="P383" s="512">
        <v>0.61131652661064428</v>
      </c>
      <c r="Q383" s="491">
        <v>176</v>
      </c>
    </row>
    <row r="384" spans="1:17" ht="14.45" customHeight="1" x14ac:dyDescent="0.2">
      <c r="A384" s="485" t="s">
        <v>1745</v>
      </c>
      <c r="B384" s="486" t="s">
        <v>1647</v>
      </c>
      <c r="C384" s="486" t="s">
        <v>1621</v>
      </c>
      <c r="D384" s="486" t="s">
        <v>1624</v>
      </c>
      <c r="E384" s="486" t="s">
        <v>1625</v>
      </c>
      <c r="F384" s="490">
        <v>1</v>
      </c>
      <c r="G384" s="490">
        <v>347</v>
      </c>
      <c r="H384" s="490">
        <v>0.99712643678160917</v>
      </c>
      <c r="I384" s="490">
        <v>347</v>
      </c>
      <c r="J384" s="490">
        <v>1</v>
      </c>
      <c r="K384" s="490">
        <v>348</v>
      </c>
      <c r="L384" s="490">
        <v>1</v>
      </c>
      <c r="M384" s="490">
        <v>348</v>
      </c>
      <c r="N384" s="490">
        <v>3</v>
      </c>
      <c r="O384" s="490">
        <v>1044</v>
      </c>
      <c r="P384" s="512">
        <v>3</v>
      </c>
      <c r="Q384" s="491">
        <v>348</v>
      </c>
    </row>
    <row r="385" spans="1:17" ht="14.45" customHeight="1" x14ac:dyDescent="0.2">
      <c r="A385" s="485" t="s">
        <v>1745</v>
      </c>
      <c r="B385" s="486" t="s">
        <v>1647</v>
      </c>
      <c r="C385" s="486" t="s">
        <v>1621</v>
      </c>
      <c r="D385" s="486" t="s">
        <v>1668</v>
      </c>
      <c r="E385" s="486" t="s">
        <v>1669</v>
      </c>
      <c r="F385" s="490">
        <v>236</v>
      </c>
      <c r="G385" s="490">
        <v>4012</v>
      </c>
      <c r="H385" s="490">
        <v>0.69822485207100593</v>
      </c>
      <c r="I385" s="490">
        <v>17</v>
      </c>
      <c r="J385" s="490">
        <v>338</v>
      </c>
      <c r="K385" s="490">
        <v>5746</v>
      </c>
      <c r="L385" s="490">
        <v>1</v>
      </c>
      <c r="M385" s="490">
        <v>17</v>
      </c>
      <c r="N385" s="490">
        <v>406</v>
      </c>
      <c r="O385" s="490">
        <v>6902</v>
      </c>
      <c r="P385" s="512">
        <v>1.2011834319526626</v>
      </c>
      <c r="Q385" s="491">
        <v>17</v>
      </c>
    </row>
    <row r="386" spans="1:17" ht="14.45" customHeight="1" x14ac:dyDescent="0.2">
      <c r="A386" s="485" t="s">
        <v>1745</v>
      </c>
      <c r="B386" s="486" t="s">
        <v>1647</v>
      </c>
      <c r="C386" s="486" t="s">
        <v>1621</v>
      </c>
      <c r="D386" s="486" t="s">
        <v>1670</v>
      </c>
      <c r="E386" s="486" t="s">
        <v>1671</v>
      </c>
      <c r="F386" s="490">
        <v>6</v>
      </c>
      <c r="G386" s="490">
        <v>1644</v>
      </c>
      <c r="H386" s="490">
        <v>0.34911870885538332</v>
      </c>
      <c r="I386" s="490">
        <v>274</v>
      </c>
      <c r="J386" s="490">
        <v>17</v>
      </c>
      <c r="K386" s="490">
        <v>4709</v>
      </c>
      <c r="L386" s="490">
        <v>1</v>
      </c>
      <c r="M386" s="490">
        <v>277</v>
      </c>
      <c r="N386" s="490">
        <v>14</v>
      </c>
      <c r="O386" s="490">
        <v>3906</v>
      </c>
      <c r="P386" s="512">
        <v>0.82947547249946907</v>
      </c>
      <c r="Q386" s="491">
        <v>279</v>
      </c>
    </row>
    <row r="387" spans="1:17" ht="14.45" customHeight="1" x14ac:dyDescent="0.2">
      <c r="A387" s="485" t="s">
        <v>1745</v>
      </c>
      <c r="B387" s="486" t="s">
        <v>1647</v>
      </c>
      <c r="C387" s="486" t="s">
        <v>1621</v>
      </c>
      <c r="D387" s="486" t="s">
        <v>1672</v>
      </c>
      <c r="E387" s="486" t="s">
        <v>1673</v>
      </c>
      <c r="F387" s="490">
        <v>7</v>
      </c>
      <c r="G387" s="490">
        <v>992</v>
      </c>
      <c r="H387" s="490">
        <v>0.4138506466416354</v>
      </c>
      <c r="I387" s="490">
        <v>141.71428571428572</v>
      </c>
      <c r="J387" s="490">
        <v>17</v>
      </c>
      <c r="K387" s="490">
        <v>2397</v>
      </c>
      <c r="L387" s="490">
        <v>1</v>
      </c>
      <c r="M387" s="490">
        <v>141</v>
      </c>
      <c r="N387" s="490">
        <v>18</v>
      </c>
      <c r="O387" s="490">
        <v>2556</v>
      </c>
      <c r="P387" s="512">
        <v>1.0663329161451816</v>
      </c>
      <c r="Q387" s="491">
        <v>142</v>
      </c>
    </row>
    <row r="388" spans="1:17" ht="14.45" customHeight="1" x14ac:dyDescent="0.2">
      <c r="A388" s="485" t="s">
        <v>1745</v>
      </c>
      <c r="B388" s="486" t="s">
        <v>1647</v>
      </c>
      <c r="C388" s="486" t="s">
        <v>1621</v>
      </c>
      <c r="D388" s="486" t="s">
        <v>1674</v>
      </c>
      <c r="E388" s="486" t="s">
        <v>1673</v>
      </c>
      <c r="F388" s="490">
        <v>217</v>
      </c>
      <c r="G388" s="490">
        <v>16963</v>
      </c>
      <c r="H388" s="490">
        <v>0.6882099967543005</v>
      </c>
      <c r="I388" s="490">
        <v>78.170506912442391</v>
      </c>
      <c r="J388" s="490">
        <v>312</v>
      </c>
      <c r="K388" s="490">
        <v>24648</v>
      </c>
      <c r="L388" s="490">
        <v>1</v>
      </c>
      <c r="M388" s="490">
        <v>79</v>
      </c>
      <c r="N388" s="490">
        <v>371</v>
      </c>
      <c r="O388" s="490">
        <v>29309</v>
      </c>
      <c r="P388" s="512">
        <v>1.1891025641025641</v>
      </c>
      <c r="Q388" s="491">
        <v>79</v>
      </c>
    </row>
    <row r="389" spans="1:17" ht="14.45" customHeight="1" x14ac:dyDescent="0.2">
      <c r="A389" s="485" t="s">
        <v>1745</v>
      </c>
      <c r="B389" s="486" t="s">
        <v>1647</v>
      </c>
      <c r="C389" s="486" t="s">
        <v>1621</v>
      </c>
      <c r="D389" s="486" t="s">
        <v>1675</v>
      </c>
      <c r="E389" s="486" t="s">
        <v>1676</v>
      </c>
      <c r="F389" s="490">
        <v>7</v>
      </c>
      <c r="G389" s="490">
        <v>2198</v>
      </c>
      <c r="H389" s="490">
        <v>0.4091586001489203</v>
      </c>
      <c r="I389" s="490">
        <v>314</v>
      </c>
      <c r="J389" s="490">
        <v>17</v>
      </c>
      <c r="K389" s="490">
        <v>5372</v>
      </c>
      <c r="L389" s="490">
        <v>1</v>
      </c>
      <c r="M389" s="490">
        <v>316</v>
      </c>
      <c r="N389" s="490">
        <v>18</v>
      </c>
      <c r="O389" s="490">
        <v>5724</v>
      </c>
      <c r="P389" s="512">
        <v>1.0655249441548771</v>
      </c>
      <c r="Q389" s="491">
        <v>318</v>
      </c>
    </row>
    <row r="390" spans="1:17" ht="14.45" customHeight="1" x14ac:dyDescent="0.2">
      <c r="A390" s="485" t="s">
        <v>1745</v>
      </c>
      <c r="B390" s="486" t="s">
        <v>1647</v>
      </c>
      <c r="C390" s="486" t="s">
        <v>1621</v>
      </c>
      <c r="D390" s="486" t="s">
        <v>1632</v>
      </c>
      <c r="E390" s="486" t="s">
        <v>1633</v>
      </c>
      <c r="F390" s="490">
        <v>1</v>
      </c>
      <c r="G390" s="490">
        <v>328</v>
      </c>
      <c r="H390" s="490">
        <v>0.99696048632218848</v>
      </c>
      <c r="I390" s="490">
        <v>328</v>
      </c>
      <c r="J390" s="490">
        <v>1</v>
      </c>
      <c r="K390" s="490">
        <v>329</v>
      </c>
      <c r="L390" s="490">
        <v>1</v>
      </c>
      <c r="M390" s="490">
        <v>329</v>
      </c>
      <c r="N390" s="490">
        <v>3</v>
      </c>
      <c r="O390" s="490">
        <v>987</v>
      </c>
      <c r="P390" s="512">
        <v>3</v>
      </c>
      <c r="Q390" s="491">
        <v>329</v>
      </c>
    </row>
    <row r="391" spans="1:17" ht="14.45" customHeight="1" x14ac:dyDescent="0.2">
      <c r="A391" s="485" t="s">
        <v>1745</v>
      </c>
      <c r="B391" s="486" t="s">
        <v>1647</v>
      </c>
      <c r="C391" s="486" t="s">
        <v>1621</v>
      </c>
      <c r="D391" s="486" t="s">
        <v>1677</v>
      </c>
      <c r="E391" s="486" t="s">
        <v>1678</v>
      </c>
      <c r="F391" s="490">
        <v>208</v>
      </c>
      <c r="G391" s="490">
        <v>33941</v>
      </c>
      <c r="H391" s="490">
        <v>0.92659022659022661</v>
      </c>
      <c r="I391" s="490">
        <v>163.17788461538461</v>
      </c>
      <c r="J391" s="490">
        <v>222</v>
      </c>
      <c r="K391" s="490">
        <v>36630</v>
      </c>
      <c r="L391" s="490">
        <v>1</v>
      </c>
      <c r="M391" s="490">
        <v>165</v>
      </c>
      <c r="N391" s="490">
        <v>269</v>
      </c>
      <c r="O391" s="490">
        <v>44654</v>
      </c>
      <c r="P391" s="512">
        <v>1.219055419055419</v>
      </c>
      <c r="Q391" s="491">
        <v>166</v>
      </c>
    </row>
    <row r="392" spans="1:17" ht="14.45" customHeight="1" x14ac:dyDescent="0.2">
      <c r="A392" s="485" t="s">
        <v>1745</v>
      </c>
      <c r="B392" s="486" t="s">
        <v>1647</v>
      </c>
      <c r="C392" s="486" t="s">
        <v>1621</v>
      </c>
      <c r="D392" s="486" t="s">
        <v>1679</v>
      </c>
      <c r="E392" s="486" t="s">
        <v>1649</v>
      </c>
      <c r="F392" s="490">
        <v>579</v>
      </c>
      <c r="G392" s="490">
        <v>41784</v>
      </c>
      <c r="H392" s="490">
        <v>0.68359400562790396</v>
      </c>
      <c r="I392" s="490">
        <v>72.165803108808291</v>
      </c>
      <c r="J392" s="490">
        <v>826</v>
      </c>
      <c r="K392" s="490">
        <v>61124</v>
      </c>
      <c r="L392" s="490">
        <v>1</v>
      </c>
      <c r="M392" s="490">
        <v>74</v>
      </c>
      <c r="N392" s="490">
        <v>976</v>
      </c>
      <c r="O392" s="490">
        <v>72224</v>
      </c>
      <c r="P392" s="512">
        <v>1.1815980629539951</v>
      </c>
      <c r="Q392" s="491">
        <v>74</v>
      </c>
    </row>
    <row r="393" spans="1:17" ht="14.45" customHeight="1" x14ac:dyDescent="0.2">
      <c r="A393" s="485" t="s">
        <v>1745</v>
      </c>
      <c r="B393" s="486" t="s">
        <v>1647</v>
      </c>
      <c r="C393" s="486" t="s">
        <v>1621</v>
      </c>
      <c r="D393" s="486" t="s">
        <v>1682</v>
      </c>
      <c r="E393" s="486" t="s">
        <v>1683</v>
      </c>
      <c r="F393" s="490"/>
      <c r="G393" s="490"/>
      <c r="H393" s="490"/>
      <c r="I393" s="490"/>
      <c r="J393" s="490">
        <v>1</v>
      </c>
      <c r="K393" s="490">
        <v>233</v>
      </c>
      <c r="L393" s="490">
        <v>1</v>
      </c>
      <c r="M393" s="490">
        <v>233</v>
      </c>
      <c r="N393" s="490"/>
      <c r="O393" s="490"/>
      <c r="P393" s="512"/>
      <c r="Q393" s="491"/>
    </row>
    <row r="394" spans="1:17" ht="14.45" customHeight="1" x14ac:dyDescent="0.2">
      <c r="A394" s="485" t="s">
        <v>1745</v>
      </c>
      <c r="B394" s="486" t="s">
        <v>1647</v>
      </c>
      <c r="C394" s="486" t="s">
        <v>1621</v>
      </c>
      <c r="D394" s="486" t="s">
        <v>1684</v>
      </c>
      <c r="E394" s="486" t="s">
        <v>1685</v>
      </c>
      <c r="F394" s="490">
        <v>29</v>
      </c>
      <c r="G394" s="490">
        <v>35148</v>
      </c>
      <c r="H394" s="490">
        <v>0.65692284688995217</v>
      </c>
      <c r="I394" s="490">
        <v>1212</v>
      </c>
      <c r="J394" s="490">
        <v>44</v>
      </c>
      <c r="K394" s="490">
        <v>53504</v>
      </c>
      <c r="L394" s="490">
        <v>1</v>
      </c>
      <c r="M394" s="490">
        <v>1216</v>
      </c>
      <c r="N394" s="490">
        <v>39</v>
      </c>
      <c r="O394" s="490">
        <v>47580</v>
      </c>
      <c r="P394" s="512">
        <v>0.88927930622009566</v>
      </c>
      <c r="Q394" s="491">
        <v>1220</v>
      </c>
    </row>
    <row r="395" spans="1:17" ht="14.45" customHeight="1" x14ac:dyDescent="0.2">
      <c r="A395" s="485" t="s">
        <v>1745</v>
      </c>
      <c r="B395" s="486" t="s">
        <v>1647</v>
      </c>
      <c r="C395" s="486" t="s">
        <v>1621</v>
      </c>
      <c r="D395" s="486" t="s">
        <v>1686</v>
      </c>
      <c r="E395" s="486" t="s">
        <v>1687</v>
      </c>
      <c r="F395" s="490">
        <v>18</v>
      </c>
      <c r="G395" s="490">
        <v>2070</v>
      </c>
      <c r="H395" s="490">
        <v>0.71379310344827585</v>
      </c>
      <c r="I395" s="490">
        <v>115</v>
      </c>
      <c r="J395" s="490">
        <v>25</v>
      </c>
      <c r="K395" s="490">
        <v>2900</v>
      </c>
      <c r="L395" s="490">
        <v>1</v>
      </c>
      <c r="M395" s="490">
        <v>116</v>
      </c>
      <c r="N395" s="490">
        <v>18</v>
      </c>
      <c r="O395" s="490">
        <v>2106</v>
      </c>
      <c r="P395" s="512">
        <v>0.7262068965517241</v>
      </c>
      <c r="Q395" s="491">
        <v>117</v>
      </c>
    </row>
    <row r="396" spans="1:17" ht="14.45" customHeight="1" x14ac:dyDescent="0.2">
      <c r="A396" s="485" t="s">
        <v>1745</v>
      </c>
      <c r="B396" s="486" t="s">
        <v>1647</v>
      </c>
      <c r="C396" s="486" t="s">
        <v>1621</v>
      </c>
      <c r="D396" s="486" t="s">
        <v>1692</v>
      </c>
      <c r="E396" s="486" t="s">
        <v>1693</v>
      </c>
      <c r="F396" s="490"/>
      <c r="G396" s="490"/>
      <c r="H396" s="490"/>
      <c r="I396" s="490"/>
      <c r="J396" s="490">
        <v>1</v>
      </c>
      <c r="K396" s="490">
        <v>1075</v>
      </c>
      <c r="L396" s="490">
        <v>1</v>
      </c>
      <c r="M396" s="490">
        <v>1075</v>
      </c>
      <c r="N396" s="490"/>
      <c r="O396" s="490"/>
      <c r="P396" s="512"/>
      <c r="Q396" s="491"/>
    </row>
    <row r="397" spans="1:17" ht="14.45" customHeight="1" x14ac:dyDescent="0.2">
      <c r="A397" s="485" t="s">
        <v>1745</v>
      </c>
      <c r="B397" s="486" t="s">
        <v>1647</v>
      </c>
      <c r="C397" s="486" t="s">
        <v>1621</v>
      </c>
      <c r="D397" s="486" t="s">
        <v>1694</v>
      </c>
      <c r="E397" s="486" t="s">
        <v>1695</v>
      </c>
      <c r="F397" s="490"/>
      <c r="G397" s="490"/>
      <c r="H397" s="490"/>
      <c r="I397" s="490"/>
      <c r="J397" s="490">
        <v>1</v>
      </c>
      <c r="K397" s="490">
        <v>304</v>
      </c>
      <c r="L397" s="490">
        <v>1</v>
      </c>
      <c r="M397" s="490">
        <v>304</v>
      </c>
      <c r="N397" s="490">
        <v>3</v>
      </c>
      <c r="O397" s="490">
        <v>918</v>
      </c>
      <c r="P397" s="512">
        <v>3.0197368421052633</v>
      </c>
      <c r="Q397" s="491">
        <v>306</v>
      </c>
    </row>
    <row r="398" spans="1:17" ht="14.45" customHeight="1" x14ac:dyDescent="0.2">
      <c r="A398" s="485" t="s">
        <v>1746</v>
      </c>
      <c r="B398" s="486" t="s">
        <v>1647</v>
      </c>
      <c r="C398" s="486" t="s">
        <v>1621</v>
      </c>
      <c r="D398" s="486" t="s">
        <v>1668</v>
      </c>
      <c r="E398" s="486" t="s">
        <v>1669</v>
      </c>
      <c r="F398" s="490">
        <v>1</v>
      </c>
      <c r="G398" s="490">
        <v>17</v>
      </c>
      <c r="H398" s="490"/>
      <c r="I398" s="490">
        <v>17</v>
      </c>
      <c r="J398" s="490"/>
      <c r="K398" s="490"/>
      <c r="L398" s="490"/>
      <c r="M398" s="490"/>
      <c r="N398" s="490"/>
      <c r="O398" s="490"/>
      <c r="P398" s="512"/>
      <c r="Q398" s="491"/>
    </row>
    <row r="399" spans="1:17" ht="14.45" customHeight="1" x14ac:dyDescent="0.2">
      <c r="A399" s="485" t="s">
        <v>1746</v>
      </c>
      <c r="B399" s="486" t="s">
        <v>1647</v>
      </c>
      <c r="C399" s="486" t="s">
        <v>1621</v>
      </c>
      <c r="D399" s="486" t="s">
        <v>1677</v>
      </c>
      <c r="E399" s="486" t="s">
        <v>1678</v>
      </c>
      <c r="F399" s="490">
        <v>1</v>
      </c>
      <c r="G399" s="490">
        <v>164</v>
      </c>
      <c r="H399" s="490"/>
      <c r="I399" s="490">
        <v>164</v>
      </c>
      <c r="J399" s="490"/>
      <c r="K399" s="490"/>
      <c r="L399" s="490"/>
      <c r="M399" s="490"/>
      <c r="N399" s="490"/>
      <c r="O399" s="490"/>
      <c r="P399" s="512"/>
      <c r="Q399" s="491"/>
    </row>
    <row r="400" spans="1:17" ht="14.45" customHeight="1" x14ac:dyDescent="0.2">
      <c r="A400" s="485" t="s">
        <v>1747</v>
      </c>
      <c r="B400" s="486" t="s">
        <v>1647</v>
      </c>
      <c r="C400" s="486" t="s">
        <v>1621</v>
      </c>
      <c r="D400" s="486" t="s">
        <v>1648</v>
      </c>
      <c r="E400" s="486" t="s">
        <v>1649</v>
      </c>
      <c r="F400" s="490">
        <v>15</v>
      </c>
      <c r="G400" s="490">
        <v>3180</v>
      </c>
      <c r="H400" s="490">
        <v>0.51481301602719765</v>
      </c>
      <c r="I400" s="490">
        <v>212</v>
      </c>
      <c r="J400" s="490">
        <v>29</v>
      </c>
      <c r="K400" s="490">
        <v>6177</v>
      </c>
      <c r="L400" s="490">
        <v>1</v>
      </c>
      <c r="M400" s="490">
        <v>213</v>
      </c>
      <c r="N400" s="490">
        <v>15</v>
      </c>
      <c r="O400" s="490">
        <v>3225</v>
      </c>
      <c r="P400" s="512">
        <v>0.52209810587663918</v>
      </c>
      <c r="Q400" s="491">
        <v>215</v>
      </c>
    </row>
    <row r="401" spans="1:17" ht="14.45" customHeight="1" x14ac:dyDescent="0.2">
      <c r="A401" s="485" t="s">
        <v>1747</v>
      </c>
      <c r="B401" s="486" t="s">
        <v>1647</v>
      </c>
      <c r="C401" s="486" t="s">
        <v>1621</v>
      </c>
      <c r="D401" s="486" t="s">
        <v>1651</v>
      </c>
      <c r="E401" s="486" t="s">
        <v>1652</v>
      </c>
      <c r="F401" s="490">
        <v>77</v>
      </c>
      <c r="G401" s="490">
        <v>23254</v>
      </c>
      <c r="H401" s="490">
        <v>25.581958195819581</v>
      </c>
      <c r="I401" s="490">
        <v>302</v>
      </c>
      <c r="J401" s="490">
        <v>3</v>
      </c>
      <c r="K401" s="490">
        <v>909</v>
      </c>
      <c r="L401" s="490">
        <v>1</v>
      </c>
      <c r="M401" s="490">
        <v>303</v>
      </c>
      <c r="N401" s="490">
        <v>25</v>
      </c>
      <c r="O401" s="490">
        <v>7625</v>
      </c>
      <c r="P401" s="512">
        <v>8.3883388338833882</v>
      </c>
      <c r="Q401" s="491">
        <v>305</v>
      </c>
    </row>
    <row r="402" spans="1:17" ht="14.45" customHeight="1" x14ac:dyDescent="0.2">
      <c r="A402" s="485" t="s">
        <v>1747</v>
      </c>
      <c r="B402" s="486" t="s">
        <v>1647</v>
      </c>
      <c r="C402" s="486" t="s">
        <v>1621</v>
      </c>
      <c r="D402" s="486" t="s">
        <v>1657</v>
      </c>
      <c r="E402" s="486" t="s">
        <v>1658</v>
      </c>
      <c r="F402" s="490">
        <v>50</v>
      </c>
      <c r="G402" s="490">
        <v>6850</v>
      </c>
      <c r="H402" s="490">
        <v>1.4599317988064791</v>
      </c>
      <c r="I402" s="490">
        <v>137</v>
      </c>
      <c r="J402" s="490">
        <v>34</v>
      </c>
      <c r="K402" s="490">
        <v>4692</v>
      </c>
      <c r="L402" s="490">
        <v>1</v>
      </c>
      <c r="M402" s="490">
        <v>138</v>
      </c>
      <c r="N402" s="490">
        <v>45</v>
      </c>
      <c r="O402" s="490">
        <v>6255</v>
      </c>
      <c r="P402" s="512">
        <v>1.3331202046035806</v>
      </c>
      <c r="Q402" s="491">
        <v>139</v>
      </c>
    </row>
    <row r="403" spans="1:17" ht="14.45" customHeight="1" x14ac:dyDescent="0.2">
      <c r="A403" s="485" t="s">
        <v>1747</v>
      </c>
      <c r="B403" s="486" t="s">
        <v>1647</v>
      </c>
      <c r="C403" s="486" t="s">
        <v>1621</v>
      </c>
      <c r="D403" s="486" t="s">
        <v>1662</v>
      </c>
      <c r="E403" s="486" t="s">
        <v>1663</v>
      </c>
      <c r="F403" s="490">
        <v>1</v>
      </c>
      <c r="G403" s="490">
        <v>640</v>
      </c>
      <c r="H403" s="490"/>
      <c r="I403" s="490">
        <v>640</v>
      </c>
      <c r="J403" s="490"/>
      <c r="K403" s="490"/>
      <c r="L403" s="490"/>
      <c r="M403" s="490"/>
      <c r="N403" s="490"/>
      <c r="O403" s="490"/>
      <c r="P403" s="512"/>
      <c r="Q403" s="491"/>
    </row>
    <row r="404" spans="1:17" ht="14.45" customHeight="1" x14ac:dyDescent="0.2">
      <c r="A404" s="485" t="s">
        <v>1747</v>
      </c>
      <c r="B404" s="486" t="s">
        <v>1647</v>
      </c>
      <c r="C404" s="486" t="s">
        <v>1621</v>
      </c>
      <c r="D404" s="486" t="s">
        <v>1666</v>
      </c>
      <c r="E404" s="486" t="s">
        <v>1667</v>
      </c>
      <c r="F404" s="490">
        <v>4</v>
      </c>
      <c r="G404" s="490">
        <v>696</v>
      </c>
      <c r="H404" s="490">
        <v>3.9771428571428573</v>
      </c>
      <c r="I404" s="490">
        <v>174</v>
      </c>
      <c r="J404" s="490">
        <v>1</v>
      </c>
      <c r="K404" s="490">
        <v>175</v>
      </c>
      <c r="L404" s="490">
        <v>1</v>
      </c>
      <c r="M404" s="490">
        <v>175</v>
      </c>
      <c r="N404" s="490">
        <v>1</v>
      </c>
      <c r="O404" s="490">
        <v>176</v>
      </c>
      <c r="P404" s="512">
        <v>1.0057142857142858</v>
      </c>
      <c r="Q404" s="491">
        <v>176</v>
      </c>
    </row>
    <row r="405" spans="1:17" ht="14.45" customHeight="1" x14ac:dyDescent="0.2">
      <c r="A405" s="485" t="s">
        <v>1747</v>
      </c>
      <c r="B405" s="486" t="s">
        <v>1647</v>
      </c>
      <c r="C405" s="486" t="s">
        <v>1621</v>
      </c>
      <c r="D405" s="486" t="s">
        <v>1624</v>
      </c>
      <c r="E405" s="486" t="s">
        <v>1625</v>
      </c>
      <c r="F405" s="490"/>
      <c r="G405" s="490"/>
      <c r="H405" s="490"/>
      <c r="I405" s="490"/>
      <c r="J405" s="490"/>
      <c r="K405" s="490"/>
      <c r="L405" s="490"/>
      <c r="M405" s="490"/>
      <c r="N405" s="490">
        <v>1</v>
      </c>
      <c r="O405" s="490">
        <v>348</v>
      </c>
      <c r="P405" s="512"/>
      <c r="Q405" s="491">
        <v>348</v>
      </c>
    </row>
    <row r="406" spans="1:17" ht="14.45" customHeight="1" x14ac:dyDescent="0.2">
      <c r="A406" s="485" t="s">
        <v>1747</v>
      </c>
      <c r="B406" s="486" t="s">
        <v>1647</v>
      </c>
      <c r="C406" s="486" t="s">
        <v>1621</v>
      </c>
      <c r="D406" s="486" t="s">
        <v>1668</v>
      </c>
      <c r="E406" s="486" t="s">
        <v>1669</v>
      </c>
      <c r="F406" s="490">
        <v>57</v>
      </c>
      <c r="G406" s="490">
        <v>969</v>
      </c>
      <c r="H406" s="490">
        <v>1.0754716981132075</v>
      </c>
      <c r="I406" s="490">
        <v>17</v>
      </c>
      <c r="J406" s="490">
        <v>53</v>
      </c>
      <c r="K406" s="490">
        <v>901</v>
      </c>
      <c r="L406" s="490">
        <v>1</v>
      </c>
      <c r="M406" s="490">
        <v>17</v>
      </c>
      <c r="N406" s="490">
        <v>59</v>
      </c>
      <c r="O406" s="490">
        <v>1003</v>
      </c>
      <c r="P406" s="512">
        <v>1.1132075471698113</v>
      </c>
      <c r="Q406" s="491">
        <v>17</v>
      </c>
    </row>
    <row r="407" spans="1:17" ht="14.45" customHeight="1" x14ac:dyDescent="0.2">
      <c r="A407" s="485" t="s">
        <v>1747</v>
      </c>
      <c r="B407" s="486" t="s">
        <v>1647</v>
      </c>
      <c r="C407" s="486" t="s">
        <v>1621</v>
      </c>
      <c r="D407" s="486" t="s">
        <v>1670</v>
      </c>
      <c r="E407" s="486" t="s">
        <v>1671</v>
      </c>
      <c r="F407" s="490">
        <v>2</v>
      </c>
      <c r="G407" s="490">
        <v>548</v>
      </c>
      <c r="H407" s="490">
        <v>0.28261990716864366</v>
      </c>
      <c r="I407" s="490">
        <v>274</v>
      </c>
      <c r="J407" s="490">
        <v>7</v>
      </c>
      <c r="K407" s="490">
        <v>1939</v>
      </c>
      <c r="L407" s="490">
        <v>1</v>
      </c>
      <c r="M407" s="490">
        <v>277</v>
      </c>
      <c r="N407" s="490">
        <v>4</v>
      </c>
      <c r="O407" s="490">
        <v>1116</v>
      </c>
      <c r="P407" s="512">
        <v>0.57555440948942749</v>
      </c>
      <c r="Q407" s="491">
        <v>279</v>
      </c>
    </row>
    <row r="408" spans="1:17" ht="14.45" customHeight="1" x14ac:dyDescent="0.2">
      <c r="A408" s="485" t="s">
        <v>1747</v>
      </c>
      <c r="B408" s="486" t="s">
        <v>1647</v>
      </c>
      <c r="C408" s="486" t="s">
        <v>1621</v>
      </c>
      <c r="D408" s="486" t="s">
        <v>1672</v>
      </c>
      <c r="E408" s="486" t="s">
        <v>1673</v>
      </c>
      <c r="F408" s="490">
        <v>2</v>
      </c>
      <c r="G408" s="490">
        <v>284</v>
      </c>
      <c r="H408" s="490">
        <v>0.22379826635145783</v>
      </c>
      <c r="I408" s="490">
        <v>142</v>
      </c>
      <c r="J408" s="490">
        <v>9</v>
      </c>
      <c r="K408" s="490">
        <v>1269</v>
      </c>
      <c r="L408" s="490">
        <v>1</v>
      </c>
      <c r="M408" s="490">
        <v>141</v>
      </c>
      <c r="N408" s="490">
        <v>4</v>
      </c>
      <c r="O408" s="490">
        <v>568</v>
      </c>
      <c r="P408" s="512">
        <v>0.44759653270291566</v>
      </c>
      <c r="Q408" s="491">
        <v>142</v>
      </c>
    </row>
    <row r="409" spans="1:17" ht="14.45" customHeight="1" x14ac:dyDescent="0.2">
      <c r="A409" s="485" t="s">
        <v>1747</v>
      </c>
      <c r="B409" s="486" t="s">
        <v>1647</v>
      </c>
      <c r="C409" s="486" t="s">
        <v>1621</v>
      </c>
      <c r="D409" s="486" t="s">
        <v>1674</v>
      </c>
      <c r="E409" s="486" t="s">
        <v>1673</v>
      </c>
      <c r="F409" s="490">
        <v>50</v>
      </c>
      <c r="G409" s="490">
        <v>3908</v>
      </c>
      <c r="H409" s="490">
        <v>1.4549516008935219</v>
      </c>
      <c r="I409" s="490">
        <v>78.16</v>
      </c>
      <c r="J409" s="490">
        <v>34</v>
      </c>
      <c r="K409" s="490">
        <v>2686</v>
      </c>
      <c r="L409" s="490">
        <v>1</v>
      </c>
      <c r="M409" s="490">
        <v>79</v>
      </c>
      <c r="N409" s="490">
        <v>45</v>
      </c>
      <c r="O409" s="490">
        <v>3555</v>
      </c>
      <c r="P409" s="512">
        <v>1.3235294117647058</v>
      </c>
      <c r="Q409" s="491">
        <v>79</v>
      </c>
    </row>
    <row r="410" spans="1:17" ht="14.45" customHeight="1" x14ac:dyDescent="0.2">
      <c r="A410" s="485" t="s">
        <v>1747</v>
      </c>
      <c r="B410" s="486" t="s">
        <v>1647</v>
      </c>
      <c r="C410" s="486" t="s">
        <v>1621</v>
      </c>
      <c r="D410" s="486" t="s">
        <v>1675</v>
      </c>
      <c r="E410" s="486" t="s">
        <v>1676</v>
      </c>
      <c r="F410" s="490">
        <v>2</v>
      </c>
      <c r="G410" s="490">
        <v>628</v>
      </c>
      <c r="H410" s="490">
        <v>0.22081575246132207</v>
      </c>
      <c r="I410" s="490">
        <v>314</v>
      </c>
      <c r="J410" s="490">
        <v>9</v>
      </c>
      <c r="K410" s="490">
        <v>2844</v>
      </c>
      <c r="L410" s="490">
        <v>1</v>
      </c>
      <c r="M410" s="490">
        <v>316</v>
      </c>
      <c r="N410" s="490">
        <v>4</v>
      </c>
      <c r="O410" s="490">
        <v>1272</v>
      </c>
      <c r="P410" s="512">
        <v>0.4472573839662447</v>
      </c>
      <c r="Q410" s="491">
        <v>318</v>
      </c>
    </row>
    <row r="411" spans="1:17" ht="14.45" customHeight="1" x14ac:dyDescent="0.2">
      <c r="A411" s="485" t="s">
        <v>1747</v>
      </c>
      <c r="B411" s="486" t="s">
        <v>1647</v>
      </c>
      <c r="C411" s="486" t="s">
        <v>1621</v>
      </c>
      <c r="D411" s="486" t="s">
        <v>1632</v>
      </c>
      <c r="E411" s="486" t="s">
        <v>1633</v>
      </c>
      <c r="F411" s="490"/>
      <c r="G411" s="490"/>
      <c r="H411" s="490"/>
      <c r="I411" s="490"/>
      <c r="J411" s="490"/>
      <c r="K411" s="490"/>
      <c r="L411" s="490"/>
      <c r="M411" s="490"/>
      <c r="N411" s="490">
        <v>1</v>
      </c>
      <c r="O411" s="490">
        <v>329</v>
      </c>
      <c r="P411" s="512"/>
      <c r="Q411" s="491">
        <v>329</v>
      </c>
    </row>
    <row r="412" spans="1:17" ht="14.45" customHeight="1" x14ac:dyDescent="0.2">
      <c r="A412" s="485" t="s">
        <v>1747</v>
      </c>
      <c r="B412" s="486" t="s">
        <v>1647</v>
      </c>
      <c r="C412" s="486" t="s">
        <v>1621</v>
      </c>
      <c r="D412" s="486" t="s">
        <v>1677</v>
      </c>
      <c r="E412" s="486" t="s">
        <v>1678</v>
      </c>
      <c r="F412" s="490">
        <v>55</v>
      </c>
      <c r="G412" s="490">
        <v>8975</v>
      </c>
      <c r="H412" s="490">
        <v>1.2649753347427766</v>
      </c>
      <c r="I412" s="490">
        <v>163.18181818181819</v>
      </c>
      <c r="J412" s="490">
        <v>43</v>
      </c>
      <c r="K412" s="490">
        <v>7095</v>
      </c>
      <c r="L412" s="490">
        <v>1</v>
      </c>
      <c r="M412" s="490">
        <v>165</v>
      </c>
      <c r="N412" s="490">
        <v>53</v>
      </c>
      <c r="O412" s="490">
        <v>8798</v>
      </c>
      <c r="P412" s="512">
        <v>1.2400281888653981</v>
      </c>
      <c r="Q412" s="491">
        <v>166</v>
      </c>
    </row>
    <row r="413" spans="1:17" ht="14.45" customHeight="1" x14ac:dyDescent="0.2">
      <c r="A413" s="485" t="s">
        <v>1747</v>
      </c>
      <c r="B413" s="486" t="s">
        <v>1647</v>
      </c>
      <c r="C413" s="486" t="s">
        <v>1621</v>
      </c>
      <c r="D413" s="486" t="s">
        <v>1679</v>
      </c>
      <c r="E413" s="486" t="s">
        <v>1649</v>
      </c>
      <c r="F413" s="490">
        <v>112</v>
      </c>
      <c r="G413" s="490">
        <v>8081</v>
      </c>
      <c r="H413" s="490">
        <v>1.6545864045864045</v>
      </c>
      <c r="I413" s="490">
        <v>72.151785714285708</v>
      </c>
      <c r="J413" s="490">
        <v>66</v>
      </c>
      <c r="K413" s="490">
        <v>4884</v>
      </c>
      <c r="L413" s="490">
        <v>1</v>
      </c>
      <c r="M413" s="490">
        <v>74</v>
      </c>
      <c r="N413" s="490">
        <v>87</v>
      </c>
      <c r="O413" s="490">
        <v>6438</v>
      </c>
      <c r="P413" s="512">
        <v>1.3181818181818181</v>
      </c>
      <c r="Q413" s="491">
        <v>74</v>
      </c>
    </row>
    <row r="414" spans="1:17" ht="14.45" customHeight="1" x14ac:dyDescent="0.2">
      <c r="A414" s="485" t="s">
        <v>1747</v>
      </c>
      <c r="B414" s="486" t="s">
        <v>1647</v>
      </c>
      <c r="C414" s="486" t="s">
        <v>1621</v>
      </c>
      <c r="D414" s="486" t="s">
        <v>1684</v>
      </c>
      <c r="E414" s="486" t="s">
        <v>1685</v>
      </c>
      <c r="F414" s="490">
        <v>5</v>
      </c>
      <c r="G414" s="490">
        <v>6060</v>
      </c>
      <c r="H414" s="490"/>
      <c r="I414" s="490">
        <v>1212</v>
      </c>
      <c r="J414" s="490"/>
      <c r="K414" s="490"/>
      <c r="L414" s="490"/>
      <c r="M414" s="490"/>
      <c r="N414" s="490">
        <v>2</v>
      </c>
      <c r="O414" s="490">
        <v>2440</v>
      </c>
      <c r="P414" s="512"/>
      <c r="Q414" s="491">
        <v>1220</v>
      </c>
    </row>
    <row r="415" spans="1:17" ht="14.45" customHeight="1" x14ac:dyDescent="0.2">
      <c r="A415" s="485" t="s">
        <v>1747</v>
      </c>
      <c r="B415" s="486" t="s">
        <v>1647</v>
      </c>
      <c r="C415" s="486" t="s">
        <v>1621</v>
      </c>
      <c r="D415" s="486" t="s">
        <v>1686</v>
      </c>
      <c r="E415" s="486" t="s">
        <v>1687</v>
      </c>
      <c r="F415" s="490">
        <v>3</v>
      </c>
      <c r="G415" s="490">
        <v>345</v>
      </c>
      <c r="H415" s="490"/>
      <c r="I415" s="490">
        <v>115</v>
      </c>
      <c r="J415" s="490"/>
      <c r="K415" s="490"/>
      <c r="L415" s="490"/>
      <c r="M415" s="490"/>
      <c r="N415" s="490">
        <v>1</v>
      </c>
      <c r="O415" s="490">
        <v>117</v>
      </c>
      <c r="P415" s="512"/>
      <c r="Q415" s="491">
        <v>117</v>
      </c>
    </row>
    <row r="416" spans="1:17" ht="14.45" customHeight="1" x14ac:dyDescent="0.2">
      <c r="A416" s="485" t="s">
        <v>1748</v>
      </c>
      <c r="B416" s="486" t="s">
        <v>1647</v>
      </c>
      <c r="C416" s="486" t="s">
        <v>1621</v>
      </c>
      <c r="D416" s="486" t="s">
        <v>1648</v>
      </c>
      <c r="E416" s="486" t="s">
        <v>1649</v>
      </c>
      <c r="F416" s="490">
        <v>1</v>
      </c>
      <c r="G416" s="490">
        <v>212</v>
      </c>
      <c r="H416" s="490"/>
      <c r="I416" s="490">
        <v>212</v>
      </c>
      <c r="J416" s="490"/>
      <c r="K416" s="490"/>
      <c r="L416" s="490"/>
      <c r="M416" s="490"/>
      <c r="N416" s="490">
        <v>4</v>
      </c>
      <c r="O416" s="490">
        <v>860</v>
      </c>
      <c r="P416" s="512"/>
      <c r="Q416" s="491">
        <v>215</v>
      </c>
    </row>
    <row r="417" spans="1:17" ht="14.45" customHeight="1" x14ac:dyDescent="0.2">
      <c r="A417" s="485" t="s">
        <v>1748</v>
      </c>
      <c r="B417" s="486" t="s">
        <v>1647</v>
      </c>
      <c r="C417" s="486" t="s">
        <v>1621</v>
      </c>
      <c r="D417" s="486" t="s">
        <v>1651</v>
      </c>
      <c r="E417" s="486" t="s">
        <v>1652</v>
      </c>
      <c r="F417" s="490"/>
      <c r="G417" s="490"/>
      <c r="H417" s="490"/>
      <c r="I417" s="490"/>
      <c r="J417" s="490">
        <v>12</v>
      </c>
      <c r="K417" s="490">
        <v>3636</v>
      </c>
      <c r="L417" s="490">
        <v>1</v>
      </c>
      <c r="M417" s="490">
        <v>303</v>
      </c>
      <c r="N417" s="490"/>
      <c r="O417" s="490"/>
      <c r="P417" s="512"/>
      <c r="Q417" s="491"/>
    </row>
    <row r="418" spans="1:17" ht="14.45" customHeight="1" x14ac:dyDescent="0.2">
      <c r="A418" s="485" t="s">
        <v>1748</v>
      </c>
      <c r="B418" s="486" t="s">
        <v>1647</v>
      </c>
      <c r="C418" s="486" t="s">
        <v>1621</v>
      </c>
      <c r="D418" s="486" t="s">
        <v>1657</v>
      </c>
      <c r="E418" s="486" t="s">
        <v>1658</v>
      </c>
      <c r="F418" s="490"/>
      <c r="G418" s="490"/>
      <c r="H418" s="490"/>
      <c r="I418" s="490"/>
      <c r="J418" s="490">
        <v>1</v>
      </c>
      <c r="K418" s="490">
        <v>138</v>
      </c>
      <c r="L418" s="490">
        <v>1</v>
      </c>
      <c r="M418" s="490">
        <v>138</v>
      </c>
      <c r="N418" s="490">
        <v>1</v>
      </c>
      <c r="O418" s="490">
        <v>139</v>
      </c>
      <c r="P418" s="512">
        <v>1.0072463768115942</v>
      </c>
      <c r="Q418" s="491">
        <v>139</v>
      </c>
    </row>
    <row r="419" spans="1:17" ht="14.45" customHeight="1" x14ac:dyDescent="0.2">
      <c r="A419" s="485" t="s">
        <v>1748</v>
      </c>
      <c r="B419" s="486" t="s">
        <v>1647</v>
      </c>
      <c r="C419" s="486" t="s">
        <v>1621</v>
      </c>
      <c r="D419" s="486" t="s">
        <v>1624</v>
      </c>
      <c r="E419" s="486" t="s">
        <v>1625</v>
      </c>
      <c r="F419" s="490"/>
      <c r="G419" s="490"/>
      <c r="H419" s="490"/>
      <c r="I419" s="490"/>
      <c r="J419" s="490">
        <v>1</v>
      </c>
      <c r="K419" s="490">
        <v>348</v>
      </c>
      <c r="L419" s="490">
        <v>1</v>
      </c>
      <c r="M419" s="490">
        <v>348</v>
      </c>
      <c r="N419" s="490"/>
      <c r="O419" s="490"/>
      <c r="P419" s="512"/>
      <c r="Q419" s="491"/>
    </row>
    <row r="420" spans="1:17" ht="14.45" customHeight="1" x14ac:dyDescent="0.2">
      <c r="A420" s="485" t="s">
        <v>1748</v>
      </c>
      <c r="B420" s="486" t="s">
        <v>1647</v>
      </c>
      <c r="C420" s="486" t="s">
        <v>1621</v>
      </c>
      <c r="D420" s="486" t="s">
        <v>1668</v>
      </c>
      <c r="E420" s="486" t="s">
        <v>1669</v>
      </c>
      <c r="F420" s="490">
        <v>1</v>
      </c>
      <c r="G420" s="490">
        <v>17</v>
      </c>
      <c r="H420" s="490">
        <v>0.5</v>
      </c>
      <c r="I420" s="490">
        <v>17</v>
      </c>
      <c r="J420" s="490">
        <v>2</v>
      </c>
      <c r="K420" s="490">
        <v>34</v>
      </c>
      <c r="L420" s="490">
        <v>1</v>
      </c>
      <c r="M420" s="490">
        <v>17</v>
      </c>
      <c r="N420" s="490">
        <v>3</v>
      </c>
      <c r="O420" s="490">
        <v>51</v>
      </c>
      <c r="P420" s="512">
        <v>1.5</v>
      </c>
      <c r="Q420" s="491">
        <v>17</v>
      </c>
    </row>
    <row r="421" spans="1:17" ht="14.45" customHeight="1" x14ac:dyDescent="0.2">
      <c r="A421" s="485" t="s">
        <v>1748</v>
      </c>
      <c r="B421" s="486" t="s">
        <v>1647</v>
      </c>
      <c r="C421" s="486" t="s">
        <v>1621</v>
      </c>
      <c r="D421" s="486" t="s">
        <v>1670</v>
      </c>
      <c r="E421" s="486" t="s">
        <v>1671</v>
      </c>
      <c r="F421" s="490">
        <v>1</v>
      </c>
      <c r="G421" s="490">
        <v>274</v>
      </c>
      <c r="H421" s="490"/>
      <c r="I421" s="490">
        <v>274</v>
      </c>
      <c r="J421" s="490"/>
      <c r="K421" s="490"/>
      <c r="L421" s="490"/>
      <c r="M421" s="490"/>
      <c r="N421" s="490">
        <v>1</v>
      </c>
      <c r="O421" s="490">
        <v>279</v>
      </c>
      <c r="P421" s="512"/>
      <c r="Q421" s="491">
        <v>279</v>
      </c>
    </row>
    <row r="422" spans="1:17" ht="14.45" customHeight="1" x14ac:dyDescent="0.2">
      <c r="A422" s="485" t="s">
        <v>1748</v>
      </c>
      <c r="B422" s="486" t="s">
        <v>1647</v>
      </c>
      <c r="C422" s="486" t="s">
        <v>1621</v>
      </c>
      <c r="D422" s="486" t="s">
        <v>1672</v>
      </c>
      <c r="E422" s="486" t="s">
        <v>1673</v>
      </c>
      <c r="F422" s="490">
        <v>1</v>
      </c>
      <c r="G422" s="490">
        <v>142</v>
      </c>
      <c r="H422" s="490"/>
      <c r="I422" s="490">
        <v>142</v>
      </c>
      <c r="J422" s="490"/>
      <c r="K422" s="490"/>
      <c r="L422" s="490"/>
      <c r="M422" s="490"/>
      <c r="N422" s="490">
        <v>2</v>
      </c>
      <c r="O422" s="490">
        <v>284</v>
      </c>
      <c r="P422" s="512"/>
      <c r="Q422" s="491">
        <v>142</v>
      </c>
    </row>
    <row r="423" spans="1:17" ht="14.45" customHeight="1" x14ac:dyDescent="0.2">
      <c r="A423" s="485" t="s">
        <v>1748</v>
      </c>
      <c r="B423" s="486" t="s">
        <v>1647</v>
      </c>
      <c r="C423" s="486" t="s">
        <v>1621</v>
      </c>
      <c r="D423" s="486" t="s">
        <v>1674</v>
      </c>
      <c r="E423" s="486" t="s">
        <v>1673</v>
      </c>
      <c r="F423" s="490"/>
      <c r="G423" s="490"/>
      <c r="H423" s="490"/>
      <c r="I423" s="490"/>
      <c r="J423" s="490">
        <v>1</v>
      </c>
      <c r="K423" s="490">
        <v>79</v>
      </c>
      <c r="L423" s="490">
        <v>1</v>
      </c>
      <c r="M423" s="490">
        <v>79</v>
      </c>
      <c r="N423" s="490">
        <v>1</v>
      </c>
      <c r="O423" s="490">
        <v>79</v>
      </c>
      <c r="P423" s="512">
        <v>1</v>
      </c>
      <c r="Q423" s="491">
        <v>79</v>
      </c>
    </row>
    <row r="424" spans="1:17" ht="14.45" customHeight="1" x14ac:dyDescent="0.2">
      <c r="A424" s="485" t="s">
        <v>1748</v>
      </c>
      <c r="B424" s="486" t="s">
        <v>1647</v>
      </c>
      <c r="C424" s="486" t="s">
        <v>1621</v>
      </c>
      <c r="D424" s="486" t="s">
        <v>1675</v>
      </c>
      <c r="E424" s="486" t="s">
        <v>1676</v>
      </c>
      <c r="F424" s="490">
        <v>1</v>
      </c>
      <c r="G424" s="490">
        <v>314</v>
      </c>
      <c r="H424" s="490"/>
      <c r="I424" s="490">
        <v>314</v>
      </c>
      <c r="J424" s="490"/>
      <c r="K424" s="490"/>
      <c r="L424" s="490"/>
      <c r="M424" s="490"/>
      <c r="N424" s="490">
        <v>2</v>
      </c>
      <c r="O424" s="490">
        <v>636</v>
      </c>
      <c r="P424" s="512"/>
      <c r="Q424" s="491">
        <v>318</v>
      </c>
    </row>
    <row r="425" spans="1:17" ht="14.45" customHeight="1" x14ac:dyDescent="0.2">
      <c r="A425" s="485" t="s">
        <v>1748</v>
      </c>
      <c r="B425" s="486" t="s">
        <v>1647</v>
      </c>
      <c r="C425" s="486" t="s">
        <v>1621</v>
      </c>
      <c r="D425" s="486" t="s">
        <v>1632</v>
      </c>
      <c r="E425" s="486" t="s">
        <v>1633</v>
      </c>
      <c r="F425" s="490"/>
      <c r="G425" s="490"/>
      <c r="H425" s="490"/>
      <c r="I425" s="490"/>
      <c r="J425" s="490">
        <v>1</v>
      </c>
      <c r="K425" s="490">
        <v>329</v>
      </c>
      <c r="L425" s="490">
        <v>1</v>
      </c>
      <c r="M425" s="490">
        <v>329</v>
      </c>
      <c r="N425" s="490"/>
      <c r="O425" s="490"/>
      <c r="P425" s="512"/>
      <c r="Q425" s="491"/>
    </row>
    <row r="426" spans="1:17" ht="14.45" customHeight="1" x14ac:dyDescent="0.2">
      <c r="A426" s="485" t="s">
        <v>1748</v>
      </c>
      <c r="B426" s="486" t="s">
        <v>1647</v>
      </c>
      <c r="C426" s="486" t="s">
        <v>1621</v>
      </c>
      <c r="D426" s="486" t="s">
        <v>1677</v>
      </c>
      <c r="E426" s="486" t="s">
        <v>1678</v>
      </c>
      <c r="F426" s="490"/>
      <c r="G426" s="490"/>
      <c r="H426" s="490"/>
      <c r="I426" s="490"/>
      <c r="J426" s="490">
        <v>1</v>
      </c>
      <c r="K426" s="490">
        <v>165</v>
      </c>
      <c r="L426" s="490">
        <v>1</v>
      </c>
      <c r="M426" s="490">
        <v>165</v>
      </c>
      <c r="N426" s="490">
        <v>1</v>
      </c>
      <c r="O426" s="490">
        <v>166</v>
      </c>
      <c r="P426" s="512">
        <v>1.0060606060606061</v>
      </c>
      <c r="Q426" s="491">
        <v>166</v>
      </c>
    </row>
    <row r="427" spans="1:17" ht="14.45" customHeight="1" x14ac:dyDescent="0.2">
      <c r="A427" s="485" t="s">
        <v>1748</v>
      </c>
      <c r="B427" s="486" t="s">
        <v>1647</v>
      </c>
      <c r="C427" s="486" t="s">
        <v>1621</v>
      </c>
      <c r="D427" s="486" t="s">
        <v>1679</v>
      </c>
      <c r="E427" s="486" t="s">
        <v>1649</v>
      </c>
      <c r="F427" s="490"/>
      <c r="G427" s="490"/>
      <c r="H427" s="490"/>
      <c r="I427" s="490"/>
      <c r="J427" s="490">
        <v>2</v>
      </c>
      <c r="K427" s="490">
        <v>148</v>
      </c>
      <c r="L427" s="490">
        <v>1</v>
      </c>
      <c r="M427" s="490">
        <v>74</v>
      </c>
      <c r="N427" s="490"/>
      <c r="O427" s="490"/>
      <c r="P427" s="512"/>
      <c r="Q427" s="491"/>
    </row>
    <row r="428" spans="1:17" ht="14.45" customHeight="1" x14ac:dyDescent="0.2">
      <c r="A428" s="485" t="s">
        <v>1749</v>
      </c>
      <c r="B428" s="486" t="s">
        <v>1647</v>
      </c>
      <c r="C428" s="486" t="s">
        <v>1621</v>
      </c>
      <c r="D428" s="486" t="s">
        <v>1648</v>
      </c>
      <c r="E428" s="486" t="s">
        <v>1649</v>
      </c>
      <c r="F428" s="490">
        <v>6</v>
      </c>
      <c r="G428" s="490">
        <v>1272</v>
      </c>
      <c r="H428" s="490">
        <v>0.99530516431924887</v>
      </c>
      <c r="I428" s="490">
        <v>212</v>
      </c>
      <c r="J428" s="490">
        <v>6</v>
      </c>
      <c r="K428" s="490">
        <v>1278</v>
      </c>
      <c r="L428" s="490">
        <v>1</v>
      </c>
      <c r="M428" s="490">
        <v>213</v>
      </c>
      <c r="N428" s="490">
        <v>1</v>
      </c>
      <c r="O428" s="490">
        <v>215</v>
      </c>
      <c r="P428" s="512">
        <v>0.16823161189358374</v>
      </c>
      <c r="Q428" s="491">
        <v>215</v>
      </c>
    </row>
    <row r="429" spans="1:17" ht="14.45" customHeight="1" x14ac:dyDescent="0.2">
      <c r="A429" s="485" t="s">
        <v>1749</v>
      </c>
      <c r="B429" s="486" t="s">
        <v>1647</v>
      </c>
      <c r="C429" s="486" t="s">
        <v>1621</v>
      </c>
      <c r="D429" s="486" t="s">
        <v>1650</v>
      </c>
      <c r="E429" s="486" t="s">
        <v>1649</v>
      </c>
      <c r="F429" s="490"/>
      <c r="G429" s="490"/>
      <c r="H429" s="490"/>
      <c r="I429" s="490"/>
      <c r="J429" s="490"/>
      <c r="K429" s="490"/>
      <c r="L429" s="490"/>
      <c r="M429" s="490"/>
      <c r="N429" s="490">
        <v>6</v>
      </c>
      <c r="O429" s="490">
        <v>534</v>
      </c>
      <c r="P429" s="512"/>
      <c r="Q429" s="491">
        <v>89</v>
      </c>
    </row>
    <row r="430" spans="1:17" ht="14.45" customHeight="1" x14ac:dyDescent="0.2">
      <c r="A430" s="485" t="s">
        <v>1749</v>
      </c>
      <c r="B430" s="486" t="s">
        <v>1647</v>
      </c>
      <c r="C430" s="486" t="s">
        <v>1621</v>
      </c>
      <c r="D430" s="486" t="s">
        <v>1651</v>
      </c>
      <c r="E430" s="486" t="s">
        <v>1652</v>
      </c>
      <c r="F430" s="490">
        <v>87</v>
      </c>
      <c r="G430" s="490">
        <v>26274</v>
      </c>
      <c r="H430" s="490">
        <v>0.58988347814373276</v>
      </c>
      <c r="I430" s="490">
        <v>302</v>
      </c>
      <c r="J430" s="490">
        <v>147</v>
      </c>
      <c r="K430" s="490">
        <v>44541</v>
      </c>
      <c r="L430" s="490">
        <v>1</v>
      </c>
      <c r="M430" s="490">
        <v>303</v>
      </c>
      <c r="N430" s="490">
        <v>128</v>
      </c>
      <c r="O430" s="490">
        <v>39040</v>
      </c>
      <c r="P430" s="512">
        <v>0.87649581284659073</v>
      </c>
      <c r="Q430" s="491">
        <v>305</v>
      </c>
    </row>
    <row r="431" spans="1:17" ht="14.45" customHeight="1" x14ac:dyDescent="0.2">
      <c r="A431" s="485" t="s">
        <v>1749</v>
      </c>
      <c r="B431" s="486" t="s">
        <v>1647</v>
      </c>
      <c r="C431" s="486" t="s">
        <v>1621</v>
      </c>
      <c r="D431" s="486" t="s">
        <v>1653</v>
      </c>
      <c r="E431" s="486" t="s">
        <v>1654</v>
      </c>
      <c r="F431" s="490">
        <v>6</v>
      </c>
      <c r="G431" s="490">
        <v>600</v>
      </c>
      <c r="H431" s="490">
        <v>1</v>
      </c>
      <c r="I431" s="490">
        <v>100</v>
      </c>
      <c r="J431" s="490">
        <v>6</v>
      </c>
      <c r="K431" s="490">
        <v>600</v>
      </c>
      <c r="L431" s="490">
        <v>1</v>
      </c>
      <c r="M431" s="490">
        <v>100</v>
      </c>
      <c r="N431" s="490">
        <v>6</v>
      </c>
      <c r="O431" s="490">
        <v>606</v>
      </c>
      <c r="P431" s="512">
        <v>1.01</v>
      </c>
      <c r="Q431" s="491">
        <v>101</v>
      </c>
    </row>
    <row r="432" spans="1:17" ht="14.45" customHeight="1" x14ac:dyDescent="0.2">
      <c r="A432" s="485" t="s">
        <v>1749</v>
      </c>
      <c r="B432" s="486" t="s">
        <v>1647</v>
      </c>
      <c r="C432" s="486" t="s">
        <v>1621</v>
      </c>
      <c r="D432" s="486" t="s">
        <v>1657</v>
      </c>
      <c r="E432" s="486" t="s">
        <v>1658</v>
      </c>
      <c r="F432" s="490">
        <v>31</v>
      </c>
      <c r="G432" s="490">
        <v>4247</v>
      </c>
      <c r="H432" s="490">
        <v>1.2823067632850242</v>
      </c>
      <c r="I432" s="490">
        <v>137</v>
      </c>
      <c r="J432" s="490">
        <v>24</v>
      </c>
      <c r="K432" s="490">
        <v>3312</v>
      </c>
      <c r="L432" s="490">
        <v>1</v>
      </c>
      <c r="M432" s="490">
        <v>138</v>
      </c>
      <c r="N432" s="490">
        <v>18</v>
      </c>
      <c r="O432" s="490">
        <v>2502</v>
      </c>
      <c r="P432" s="512">
        <v>0.75543478260869568</v>
      </c>
      <c r="Q432" s="491">
        <v>139</v>
      </c>
    </row>
    <row r="433" spans="1:17" ht="14.45" customHeight="1" x14ac:dyDescent="0.2">
      <c r="A433" s="485" t="s">
        <v>1749</v>
      </c>
      <c r="B433" s="486" t="s">
        <v>1647</v>
      </c>
      <c r="C433" s="486" t="s">
        <v>1621</v>
      </c>
      <c r="D433" s="486" t="s">
        <v>1659</v>
      </c>
      <c r="E433" s="486" t="s">
        <v>1658</v>
      </c>
      <c r="F433" s="490"/>
      <c r="G433" s="490"/>
      <c r="H433" s="490"/>
      <c r="I433" s="490"/>
      <c r="J433" s="490"/>
      <c r="K433" s="490"/>
      <c r="L433" s="490"/>
      <c r="M433" s="490"/>
      <c r="N433" s="490">
        <v>1</v>
      </c>
      <c r="O433" s="490">
        <v>187</v>
      </c>
      <c r="P433" s="512"/>
      <c r="Q433" s="491">
        <v>187</v>
      </c>
    </row>
    <row r="434" spans="1:17" ht="14.45" customHeight="1" x14ac:dyDescent="0.2">
      <c r="A434" s="485" t="s">
        <v>1749</v>
      </c>
      <c r="B434" s="486" t="s">
        <v>1647</v>
      </c>
      <c r="C434" s="486" t="s">
        <v>1621</v>
      </c>
      <c r="D434" s="486" t="s">
        <v>1662</v>
      </c>
      <c r="E434" s="486" t="s">
        <v>1663</v>
      </c>
      <c r="F434" s="490">
        <v>1</v>
      </c>
      <c r="G434" s="490">
        <v>640</v>
      </c>
      <c r="H434" s="490"/>
      <c r="I434" s="490">
        <v>640</v>
      </c>
      <c r="J434" s="490"/>
      <c r="K434" s="490"/>
      <c r="L434" s="490"/>
      <c r="M434" s="490"/>
      <c r="N434" s="490"/>
      <c r="O434" s="490"/>
      <c r="P434" s="512"/>
      <c r="Q434" s="491"/>
    </row>
    <row r="435" spans="1:17" ht="14.45" customHeight="1" x14ac:dyDescent="0.2">
      <c r="A435" s="485" t="s">
        <v>1749</v>
      </c>
      <c r="B435" s="486" t="s">
        <v>1647</v>
      </c>
      <c r="C435" s="486" t="s">
        <v>1621</v>
      </c>
      <c r="D435" s="486" t="s">
        <v>1666</v>
      </c>
      <c r="E435" s="486" t="s">
        <v>1667</v>
      </c>
      <c r="F435" s="490">
        <v>5</v>
      </c>
      <c r="G435" s="490">
        <v>870</v>
      </c>
      <c r="H435" s="490">
        <v>0.82857142857142863</v>
      </c>
      <c r="I435" s="490">
        <v>174</v>
      </c>
      <c r="J435" s="490">
        <v>6</v>
      </c>
      <c r="K435" s="490">
        <v>1050</v>
      </c>
      <c r="L435" s="490">
        <v>1</v>
      </c>
      <c r="M435" s="490">
        <v>175</v>
      </c>
      <c r="N435" s="490">
        <v>5</v>
      </c>
      <c r="O435" s="490">
        <v>880</v>
      </c>
      <c r="P435" s="512">
        <v>0.83809523809523812</v>
      </c>
      <c r="Q435" s="491">
        <v>176</v>
      </c>
    </row>
    <row r="436" spans="1:17" ht="14.45" customHeight="1" x14ac:dyDescent="0.2">
      <c r="A436" s="485" t="s">
        <v>1749</v>
      </c>
      <c r="B436" s="486" t="s">
        <v>1647</v>
      </c>
      <c r="C436" s="486" t="s">
        <v>1621</v>
      </c>
      <c r="D436" s="486" t="s">
        <v>1668</v>
      </c>
      <c r="E436" s="486" t="s">
        <v>1669</v>
      </c>
      <c r="F436" s="490">
        <v>36</v>
      </c>
      <c r="G436" s="490">
        <v>612</v>
      </c>
      <c r="H436" s="490">
        <v>1.3846153846153846</v>
      </c>
      <c r="I436" s="490">
        <v>17</v>
      </c>
      <c r="J436" s="490">
        <v>26</v>
      </c>
      <c r="K436" s="490">
        <v>442</v>
      </c>
      <c r="L436" s="490">
        <v>1</v>
      </c>
      <c r="M436" s="490">
        <v>17</v>
      </c>
      <c r="N436" s="490">
        <v>22</v>
      </c>
      <c r="O436" s="490">
        <v>374</v>
      </c>
      <c r="P436" s="512">
        <v>0.84615384615384615</v>
      </c>
      <c r="Q436" s="491">
        <v>17</v>
      </c>
    </row>
    <row r="437" spans="1:17" ht="14.45" customHeight="1" x14ac:dyDescent="0.2">
      <c r="A437" s="485" t="s">
        <v>1749</v>
      </c>
      <c r="B437" s="486" t="s">
        <v>1647</v>
      </c>
      <c r="C437" s="486" t="s">
        <v>1621</v>
      </c>
      <c r="D437" s="486" t="s">
        <v>1670</v>
      </c>
      <c r="E437" s="486" t="s">
        <v>1671</v>
      </c>
      <c r="F437" s="490">
        <v>3</v>
      </c>
      <c r="G437" s="490">
        <v>822</v>
      </c>
      <c r="H437" s="490">
        <v>1.4837545126353791</v>
      </c>
      <c r="I437" s="490">
        <v>274</v>
      </c>
      <c r="J437" s="490">
        <v>2</v>
      </c>
      <c r="K437" s="490">
        <v>554</v>
      </c>
      <c r="L437" s="490">
        <v>1</v>
      </c>
      <c r="M437" s="490">
        <v>277</v>
      </c>
      <c r="N437" s="490">
        <v>1</v>
      </c>
      <c r="O437" s="490">
        <v>279</v>
      </c>
      <c r="P437" s="512">
        <v>0.50361010830324915</v>
      </c>
      <c r="Q437" s="491">
        <v>279</v>
      </c>
    </row>
    <row r="438" spans="1:17" ht="14.45" customHeight="1" x14ac:dyDescent="0.2">
      <c r="A438" s="485" t="s">
        <v>1749</v>
      </c>
      <c r="B438" s="486" t="s">
        <v>1647</v>
      </c>
      <c r="C438" s="486" t="s">
        <v>1621</v>
      </c>
      <c r="D438" s="486" t="s">
        <v>1672</v>
      </c>
      <c r="E438" s="486" t="s">
        <v>1673</v>
      </c>
      <c r="F438" s="490">
        <v>3</v>
      </c>
      <c r="G438" s="490">
        <v>426</v>
      </c>
      <c r="H438" s="490">
        <v>1.5106382978723405</v>
      </c>
      <c r="I438" s="490">
        <v>142</v>
      </c>
      <c r="J438" s="490">
        <v>2</v>
      </c>
      <c r="K438" s="490">
        <v>282</v>
      </c>
      <c r="L438" s="490">
        <v>1</v>
      </c>
      <c r="M438" s="490">
        <v>141</v>
      </c>
      <c r="N438" s="490">
        <v>1</v>
      </c>
      <c r="O438" s="490">
        <v>142</v>
      </c>
      <c r="P438" s="512">
        <v>0.50354609929078009</v>
      </c>
      <c r="Q438" s="491">
        <v>142</v>
      </c>
    </row>
    <row r="439" spans="1:17" ht="14.45" customHeight="1" x14ac:dyDescent="0.2">
      <c r="A439" s="485" t="s">
        <v>1749</v>
      </c>
      <c r="B439" s="486" t="s">
        <v>1647</v>
      </c>
      <c r="C439" s="486" t="s">
        <v>1621</v>
      </c>
      <c r="D439" s="486" t="s">
        <v>1674</v>
      </c>
      <c r="E439" s="486" t="s">
        <v>1673</v>
      </c>
      <c r="F439" s="490">
        <v>31</v>
      </c>
      <c r="G439" s="490">
        <v>2419</v>
      </c>
      <c r="H439" s="490">
        <v>1.2758438818565401</v>
      </c>
      <c r="I439" s="490">
        <v>78.032258064516128</v>
      </c>
      <c r="J439" s="490">
        <v>24</v>
      </c>
      <c r="K439" s="490">
        <v>1896</v>
      </c>
      <c r="L439" s="490">
        <v>1</v>
      </c>
      <c r="M439" s="490">
        <v>79</v>
      </c>
      <c r="N439" s="490">
        <v>18</v>
      </c>
      <c r="O439" s="490">
        <v>1422</v>
      </c>
      <c r="P439" s="512">
        <v>0.75</v>
      </c>
      <c r="Q439" s="491">
        <v>79</v>
      </c>
    </row>
    <row r="440" spans="1:17" ht="14.45" customHeight="1" x14ac:dyDescent="0.2">
      <c r="A440" s="485" t="s">
        <v>1749</v>
      </c>
      <c r="B440" s="486" t="s">
        <v>1647</v>
      </c>
      <c r="C440" s="486" t="s">
        <v>1621</v>
      </c>
      <c r="D440" s="486" t="s">
        <v>1675</v>
      </c>
      <c r="E440" s="486" t="s">
        <v>1676</v>
      </c>
      <c r="F440" s="490">
        <v>3</v>
      </c>
      <c r="G440" s="490">
        <v>942</v>
      </c>
      <c r="H440" s="490">
        <v>1.490506329113924</v>
      </c>
      <c r="I440" s="490">
        <v>314</v>
      </c>
      <c r="J440" s="490">
        <v>2</v>
      </c>
      <c r="K440" s="490">
        <v>632</v>
      </c>
      <c r="L440" s="490">
        <v>1</v>
      </c>
      <c r="M440" s="490">
        <v>316</v>
      </c>
      <c r="N440" s="490">
        <v>1</v>
      </c>
      <c r="O440" s="490">
        <v>318</v>
      </c>
      <c r="P440" s="512">
        <v>0.50316455696202533</v>
      </c>
      <c r="Q440" s="491">
        <v>318</v>
      </c>
    </row>
    <row r="441" spans="1:17" ht="14.45" customHeight="1" x14ac:dyDescent="0.2">
      <c r="A441" s="485" t="s">
        <v>1749</v>
      </c>
      <c r="B441" s="486" t="s">
        <v>1647</v>
      </c>
      <c r="C441" s="486" t="s">
        <v>1621</v>
      </c>
      <c r="D441" s="486" t="s">
        <v>1677</v>
      </c>
      <c r="E441" s="486" t="s">
        <v>1678</v>
      </c>
      <c r="F441" s="490">
        <v>31</v>
      </c>
      <c r="G441" s="490">
        <v>5055</v>
      </c>
      <c r="H441" s="490">
        <v>2.3566433566433567</v>
      </c>
      <c r="I441" s="490">
        <v>163.06451612903226</v>
      </c>
      <c r="J441" s="490">
        <v>13</v>
      </c>
      <c r="K441" s="490">
        <v>2145</v>
      </c>
      <c r="L441" s="490">
        <v>1</v>
      </c>
      <c r="M441" s="490">
        <v>165</v>
      </c>
      <c r="N441" s="490">
        <v>13</v>
      </c>
      <c r="O441" s="490">
        <v>2158</v>
      </c>
      <c r="P441" s="512">
        <v>1.0060606060606061</v>
      </c>
      <c r="Q441" s="491">
        <v>166</v>
      </c>
    </row>
    <row r="442" spans="1:17" ht="14.45" customHeight="1" x14ac:dyDescent="0.2">
      <c r="A442" s="485" t="s">
        <v>1749</v>
      </c>
      <c r="B442" s="486" t="s">
        <v>1647</v>
      </c>
      <c r="C442" s="486" t="s">
        <v>1621</v>
      </c>
      <c r="D442" s="486" t="s">
        <v>1679</v>
      </c>
      <c r="E442" s="486" t="s">
        <v>1649</v>
      </c>
      <c r="F442" s="490">
        <v>76</v>
      </c>
      <c r="G442" s="490">
        <v>5473</v>
      </c>
      <c r="H442" s="490">
        <v>1.3447174447174448</v>
      </c>
      <c r="I442" s="490">
        <v>72.013157894736835</v>
      </c>
      <c r="J442" s="490">
        <v>55</v>
      </c>
      <c r="K442" s="490">
        <v>4070</v>
      </c>
      <c r="L442" s="490">
        <v>1</v>
      </c>
      <c r="M442" s="490">
        <v>74</v>
      </c>
      <c r="N442" s="490">
        <v>51</v>
      </c>
      <c r="O442" s="490">
        <v>3774</v>
      </c>
      <c r="P442" s="512">
        <v>0.92727272727272725</v>
      </c>
      <c r="Q442" s="491">
        <v>74</v>
      </c>
    </row>
    <row r="443" spans="1:17" ht="14.45" customHeight="1" x14ac:dyDescent="0.2">
      <c r="A443" s="485" t="s">
        <v>1749</v>
      </c>
      <c r="B443" s="486" t="s">
        <v>1647</v>
      </c>
      <c r="C443" s="486" t="s">
        <v>1621</v>
      </c>
      <c r="D443" s="486" t="s">
        <v>1684</v>
      </c>
      <c r="E443" s="486" t="s">
        <v>1685</v>
      </c>
      <c r="F443" s="490">
        <v>10</v>
      </c>
      <c r="G443" s="490">
        <v>12120</v>
      </c>
      <c r="H443" s="490">
        <v>3.3223684210526314</v>
      </c>
      <c r="I443" s="490">
        <v>1212</v>
      </c>
      <c r="J443" s="490">
        <v>3</v>
      </c>
      <c r="K443" s="490">
        <v>3648</v>
      </c>
      <c r="L443" s="490">
        <v>1</v>
      </c>
      <c r="M443" s="490">
        <v>1216</v>
      </c>
      <c r="N443" s="490">
        <v>9</v>
      </c>
      <c r="O443" s="490">
        <v>10980</v>
      </c>
      <c r="P443" s="512">
        <v>3.0098684210526314</v>
      </c>
      <c r="Q443" s="491">
        <v>1220</v>
      </c>
    </row>
    <row r="444" spans="1:17" ht="14.45" customHeight="1" x14ac:dyDescent="0.2">
      <c r="A444" s="485" t="s">
        <v>1749</v>
      </c>
      <c r="B444" s="486" t="s">
        <v>1647</v>
      </c>
      <c r="C444" s="486" t="s">
        <v>1621</v>
      </c>
      <c r="D444" s="486" t="s">
        <v>1686</v>
      </c>
      <c r="E444" s="486" t="s">
        <v>1687</v>
      </c>
      <c r="F444" s="490">
        <v>4</v>
      </c>
      <c r="G444" s="490">
        <v>460</v>
      </c>
      <c r="H444" s="490">
        <v>1.9827586206896552</v>
      </c>
      <c r="I444" s="490">
        <v>115</v>
      </c>
      <c r="J444" s="490">
        <v>2</v>
      </c>
      <c r="K444" s="490">
        <v>232</v>
      </c>
      <c r="L444" s="490">
        <v>1</v>
      </c>
      <c r="M444" s="490">
        <v>116</v>
      </c>
      <c r="N444" s="490">
        <v>3</v>
      </c>
      <c r="O444" s="490">
        <v>351</v>
      </c>
      <c r="P444" s="512">
        <v>1.5129310344827587</v>
      </c>
      <c r="Q444" s="491">
        <v>117</v>
      </c>
    </row>
    <row r="445" spans="1:17" ht="14.45" customHeight="1" x14ac:dyDescent="0.2">
      <c r="A445" s="485" t="s">
        <v>1749</v>
      </c>
      <c r="B445" s="486" t="s">
        <v>1647</v>
      </c>
      <c r="C445" s="486" t="s">
        <v>1621</v>
      </c>
      <c r="D445" s="486" t="s">
        <v>1688</v>
      </c>
      <c r="E445" s="486" t="s">
        <v>1689</v>
      </c>
      <c r="F445" s="490"/>
      <c r="G445" s="490"/>
      <c r="H445" s="490"/>
      <c r="I445" s="490"/>
      <c r="J445" s="490"/>
      <c r="K445" s="490"/>
      <c r="L445" s="490"/>
      <c r="M445" s="490"/>
      <c r="N445" s="490">
        <v>1</v>
      </c>
      <c r="O445" s="490">
        <v>352</v>
      </c>
      <c r="P445" s="512"/>
      <c r="Q445" s="491">
        <v>352</v>
      </c>
    </row>
    <row r="446" spans="1:17" ht="14.45" customHeight="1" x14ac:dyDescent="0.2">
      <c r="A446" s="485" t="s">
        <v>1749</v>
      </c>
      <c r="B446" s="486" t="s">
        <v>1647</v>
      </c>
      <c r="C446" s="486" t="s">
        <v>1621</v>
      </c>
      <c r="D446" s="486" t="s">
        <v>1694</v>
      </c>
      <c r="E446" s="486" t="s">
        <v>1695</v>
      </c>
      <c r="F446" s="490">
        <v>1</v>
      </c>
      <c r="G446" s="490">
        <v>302</v>
      </c>
      <c r="H446" s="490"/>
      <c r="I446" s="490">
        <v>302</v>
      </c>
      <c r="J446" s="490"/>
      <c r="K446" s="490"/>
      <c r="L446" s="490"/>
      <c r="M446" s="490"/>
      <c r="N446" s="490">
        <v>1</v>
      </c>
      <c r="O446" s="490">
        <v>306</v>
      </c>
      <c r="P446" s="512"/>
      <c r="Q446" s="491">
        <v>306</v>
      </c>
    </row>
    <row r="447" spans="1:17" ht="14.45" customHeight="1" x14ac:dyDescent="0.2">
      <c r="A447" s="485" t="s">
        <v>1750</v>
      </c>
      <c r="B447" s="486" t="s">
        <v>1647</v>
      </c>
      <c r="C447" s="486" t="s">
        <v>1621</v>
      </c>
      <c r="D447" s="486" t="s">
        <v>1648</v>
      </c>
      <c r="E447" s="486" t="s">
        <v>1649</v>
      </c>
      <c r="F447" s="490">
        <v>761</v>
      </c>
      <c r="G447" s="490">
        <v>161332</v>
      </c>
      <c r="H447" s="490">
        <v>0.93740993817691631</v>
      </c>
      <c r="I447" s="490">
        <v>212</v>
      </c>
      <c r="J447" s="490">
        <v>808</v>
      </c>
      <c r="K447" s="490">
        <v>172104</v>
      </c>
      <c r="L447" s="490">
        <v>1</v>
      </c>
      <c r="M447" s="490">
        <v>213</v>
      </c>
      <c r="N447" s="490">
        <v>836</v>
      </c>
      <c r="O447" s="490">
        <v>179740</v>
      </c>
      <c r="P447" s="512">
        <v>1.0443685213591782</v>
      </c>
      <c r="Q447" s="491">
        <v>215</v>
      </c>
    </row>
    <row r="448" spans="1:17" ht="14.45" customHeight="1" x14ac:dyDescent="0.2">
      <c r="A448" s="485" t="s">
        <v>1750</v>
      </c>
      <c r="B448" s="486" t="s">
        <v>1647</v>
      </c>
      <c r="C448" s="486" t="s">
        <v>1621</v>
      </c>
      <c r="D448" s="486" t="s">
        <v>1650</v>
      </c>
      <c r="E448" s="486" t="s">
        <v>1649</v>
      </c>
      <c r="F448" s="490"/>
      <c r="G448" s="490"/>
      <c r="H448" s="490"/>
      <c r="I448" s="490"/>
      <c r="J448" s="490"/>
      <c r="K448" s="490"/>
      <c r="L448" s="490"/>
      <c r="M448" s="490"/>
      <c r="N448" s="490">
        <v>3</v>
      </c>
      <c r="O448" s="490">
        <v>267</v>
      </c>
      <c r="P448" s="512"/>
      <c r="Q448" s="491">
        <v>89</v>
      </c>
    </row>
    <row r="449" spans="1:17" ht="14.45" customHeight="1" x14ac:dyDescent="0.2">
      <c r="A449" s="485" t="s">
        <v>1750</v>
      </c>
      <c r="B449" s="486" t="s">
        <v>1647</v>
      </c>
      <c r="C449" s="486" t="s">
        <v>1621</v>
      </c>
      <c r="D449" s="486" t="s">
        <v>1651</v>
      </c>
      <c r="E449" s="486" t="s">
        <v>1652</v>
      </c>
      <c r="F449" s="490">
        <v>339</v>
      </c>
      <c r="G449" s="490">
        <v>102378</v>
      </c>
      <c r="H449" s="490">
        <v>0.78032606955845696</v>
      </c>
      <c r="I449" s="490">
        <v>302</v>
      </c>
      <c r="J449" s="490">
        <v>433</v>
      </c>
      <c r="K449" s="490">
        <v>131199</v>
      </c>
      <c r="L449" s="490">
        <v>1</v>
      </c>
      <c r="M449" s="490">
        <v>303</v>
      </c>
      <c r="N449" s="490">
        <v>896</v>
      </c>
      <c r="O449" s="490">
        <v>273280</v>
      </c>
      <c r="P449" s="512">
        <v>2.0829427053559861</v>
      </c>
      <c r="Q449" s="491">
        <v>305</v>
      </c>
    </row>
    <row r="450" spans="1:17" ht="14.45" customHeight="1" x14ac:dyDescent="0.2">
      <c r="A450" s="485" t="s">
        <v>1750</v>
      </c>
      <c r="B450" s="486" t="s">
        <v>1647</v>
      </c>
      <c r="C450" s="486" t="s">
        <v>1621</v>
      </c>
      <c r="D450" s="486" t="s">
        <v>1653</v>
      </c>
      <c r="E450" s="486" t="s">
        <v>1654</v>
      </c>
      <c r="F450" s="490">
        <v>9</v>
      </c>
      <c r="G450" s="490">
        <v>900</v>
      </c>
      <c r="H450" s="490">
        <v>0.75</v>
      </c>
      <c r="I450" s="490">
        <v>100</v>
      </c>
      <c r="J450" s="490">
        <v>12</v>
      </c>
      <c r="K450" s="490">
        <v>1200</v>
      </c>
      <c r="L450" s="490">
        <v>1</v>
      </c>
      <c r="M450" s="490">
        <v>100</v>
      </c>
      <c r="N450" s="490">
        <v>9</v>
      </c>
      <c r="O450" s="490">
        <v>909</v>
      </c>
      <c r="P450" s="512">
        <v>0.75749999999999995</v>
      </c>
      <c r="Q450" s="491">
        <v>101</v>
      </c>
    </row>
    <row r="451" spans="1:17" ht="14.45" customHeight="1" x14ac:dyDescent="0.2">
      <c r="A451" s="485" t="s">
        <v>1750</v>
      </c>
      <c r="B451" s="486" t="s">
        <v>1647</v>
      </c>
      <c r="C451" s="486" t="s">
        <v>1621</v>
      </c>
      <c r="D451" s="486" t="s">
        <v>1657</v>
      </c>
      <c r="E451" s="486" t="s">
        <v>1658</v>
      </c>
      <c r="F451" s="490">
        <v>47</v>
      </c>
      <c r="G451" s="490">
        <v>6439</v>
      </c>
      <c r="H451" s="490">
        <v>0.84835309617918309</v>
      </c>
      <c r="I451" s="490">
        <v>137</v>
      </c>
      <c r="J451" s="490">
        <v>55</v>
      </c>
      <c r="K451" s="490">
        <v>7590</v>
      </c>
      <c r="L451" s="490">
        <v>1</v>
      </c>
      <c r="M451" s="490">
        <v>138</v>
      </c>
      <c r="N451" s="490">
        <v>40</v>
      </c>
      <c r="O451" s="490">
        <v>5560</v>
      </c>
      <c r="P451" s="512">
        <v>0.73254281949934119</v>
      </c>
      <c r="Q451" s="491">
        <v>139</v>
      </c>
    </row>
    <row r="452" spans="1:17" ht="14.45" customHeight="1" x14ac:dyDescent="0.2">
      <c r="A452" s="485" t="s">
        <v>1750</v>
      </c>
      <c r="B452" s="486" t="s">
        <v>1647</v>
      </c>
      <c r="C452" s="486" t="s">
        <v>1621</v>
      </c>
      <c r="D452" s="486" t="s">
        <v>1659</v>
      </c>
      <c r="E452" s="486" t="s">
        <v>1658</v>
      </c>
      <c r="F452" s="490"/>
      <c r="G452" s="490"/>
      <c r="H452" s="490"/>
      <c r="I452" s="490"/>
      <c r="J452" s="490"/>
      <c r="K452" s="490"/>
      <c r="L452" s="490"/>
      <c r="M452" s="490"/>
      <c r="N452" s="490">
        <v>1</v>
      </c>
      <c r="O452" s="490">
        <v>187</v>
      </c>
      <c r="P452" s="512"/>
      <c r="Q452" s="491">
        <v>187</v>
      </c>
    </row>
    <row r="453" spans="1:17" ht="14.45" customHeight="1" x14ac:dyDescent="0.2">
      <c r="A453" s="485" t="s">
        <v>1750</v>
      </c>
      <c r="B453" s="486" t="s">
        <v>1647</v>
      </c>
      <c r="C453" s="486" t="s">
        <v>1621</v>
      </c>
      <c r="D453" s="486" t="s">
        <v>1662</v>
      </c>
      <c r="E453" s="486" t="s">
        <v>1663</v>
      </c>
      <c r="F453" s="490">
        <v>2</v>
      </c>
      <c r="G453" s="490">
        <v>1280</v>
      </c>
      <c r="H453" s="490">
        <v>0.66149870801033595</v>
      </c>
      <c r="I453" s="490">
        <v>640</v>
      </c>
      <c r="J453" s="490">
        <v>3</v>
      </c>
      <c r="K453" s="490">
        <v>1935</v>
      </c>
      <c r="L453" s="490">
        <v>1</v>
      </c>
      <c r="M453" s="490">
        <v>645</v>
      </c>
      <c r="N453" s="490">
        <v>2</v>
      </c>
      <c r="O453" s="490">
        <v>1298</v>
      </c>
      <c r="P453" s="512">
        <v>0.67080103359173127</v>
      </c>
      <c r="Q453" s="491">
        <v>649</v>
      </c>
    </row>
    <row r="454" spans="1:17" ht="14.45" customHeight="1" x14ac:dyDescent="0.2">
      <c r="A454" s="485" t="s">
        <v>1750</v>
      </c>
      <c r="B454" s="486" t="s">
        <v>1647</v>
      </c>
      <c r="C454" s="486" t="s">
        <v>1621</v>
      </c>
      <c r="D454" s="486" t="s">
        <v>1666</v>
      </c>
      <c r="E454" s="486" t="s">
        <v>1667</v>
      </c>
      <c r="F454" s="490">
        <v>16</v>
      </c>
      <c r="G454" s="490">
        <v>2784</v>
      </c>
      <c r="H454" s="490">
        <v>0.93579831932773105</v>
      </c>
      <c r="I454" s="490">
        <v>174</v>
      </c>
      <c r="J454" s="490">
        <v>17</v>
      </c>
      <c r="K454" s="490">
        <v>2975</v>
      </c>
      <c r="L454" s="490">
        <v>1</v>
      </c>
      <c r="M454" s="490">
        <v>175</v>
      </c>
      <c r="N454" s="490">
        <v>36</v>
      </c>
      <c r="O454" s="490">
        <v>6336</v>
      </c>
      <c r="P454" s="512">
        <v>2.1297478991596637</v>
      </c>
      <c r="Q454" s="491">
        <v>176</v>
      </c>
    </row>
    <row r="455" spans="1:17" ht="14.45" customHeight="1" x14ac:dyDescent="0.2">
      <c r="A455" s="485" t="s">
        <v>1750</v>
      </c>
      <c r="B455" s="486" t="s">
        <v>1647</v>
      </c>
      <c r="C455" s="486" t="s">
        <v>1621</v>
      </c>
      <c r="D455" s="486" t="s">
        <v>1624</v>
      </c>
      <c r="E455" s="486" t="s">
        <v>1625</v>
      </c>
      <c r="F455" s="490"/>
      <c r="G455" s="490"/>
      <c r="H455" s="490"/>
      <c r="I455" s="490"/>
      <c r="J455" s="490">
        <v>1</v>
      </c>
      <c r="K455" s="490">
        <v>348</v>
      </c>
      <c r="L455" s="490">
        <v>1</v>
      </c>
      <c r="M455" s="490">
        <v>348</v>
      </c>
      <c r="N455" s="490"/>
      <c r="O455" s="490"/>
      <c r="P455" s="512"/>
      <c r="Q455" s="491"/>
    </row>
    <row r="456" spans="1:17" ht="14.45" customHeight="1" x14ac:dyDescent="0.2">
      <c r="A456" s="485" t="s">
        <v>1750</v>
      </c>
      <c r="B456" s="486" t="s">
        <v>1647</v>
      </c>
      <c r="C456" s="486" t="s">
        <v>1621</v>
      </c>
      <c r="D456" s="486" t="s">
        <v>1668</v>
      </c>
      <c r="E456" s="486" t="s">
        <v>1669</v>
      </c>
      <c r="F456" s="490">
        <v>314</v>
      </c>
      <c r="G456" s="490">
        <v>5338</v>
      </c>
      <c r="H456" s="490">
        <v>1.0431893687707641</v>
      </c>
      <c r="I456" s="490">
        <v>17</v>
      </c>
      <c r="J456" s="490">
        <v>301</v>
      </c>
      <c r="K456" s="490">
        <v>5117</v>
      </c>
      <c r="L456" s="490">
        <v>1</v>
      </c>
      <c r="M456" s="490">
        <v>17</v>
      </c>
      <c r="N456" s="490">
        <v>307</v>
      </c>
      <c r="O456" s="490">
        <v>5219</v>
      </c>
      <c r="P456" s="512">
        <v>1.0199335548172757</v>
      </c>
      <c r="Q456" s="491">
        <v>17</v>
      </c>
    </row>
    <row r="457" spans="1:17" ht="14.45" customHeight="1" x14ac:dyDescent="0.2">
      <c r="A457" s="485" t="s">
        <v>1750</v>
      </c>
      <c r="B457" s="486" t="s">
        <v>1647</v>
      </c>
      <c r="C457" s="486" t="s">
        <v>1621</v>
      </c>
      <c r="D457" s="486" t="s">
        <v>1670</v>
      </c>
      <c r="E457" s="486" t="s">
        <v>1671</v>
      </c>
      <c r="F457" s="490">
        <v>237</v>
      </c>
      <c r="G457" s="490">
        <v>64938</v>
      </c>
      <c r="H457" s="490">
        <v>1.1435766487628776</v>
      </c>
      <c r="I457" s="490">
        <v>274</v>
      </c>
      <c r="J457" s="490">
        <v>205</v>
      </c>
      <c r="K457" s="490">
        <v>56785</v>
      </c>
      <c r="L457" s="490">
        <v>1</v>
      </c>
      <c r="M457" s="490">
        <v>277</v>
      </c>
      <c r="N457" s="490">
        <v>213</v>
      </c>
      <c r="O457" s="490">
        <v>59427</v>
      </c>
      <c r="P457" s="512">
        <v>1.0465263714008981</v>
      </c>
      <c r="Q457" s="491">
        <v>279</v>
      </c>
    </row>
    <row r="458" spans="1:17" ht="14.45" customHeight="1" x14ac:dyDescent="0.2">
      <c r="A458" s="485" t="s">
        <v>1750</v>
      </c>
      <c r="B458" s="486" t="s">
        <v>1647</v>
      </c>
      <c r="C458" s="486" t="s">
        <v>1621</v>
      </c>
      <c r="D458" s="486" t="s">
        <v>1672</v>
      </c>
      <c r="E458" s="486" t="s">
        <v>1673</v>
      </c>
      <c r="F458" s="490">
        <v>271</v>
      </c>
      <c r="G458" s="490">
        <v>38438</v>
      </c>
      <c r="H458" s="490">
        <v>1.0732674373150164</v>
      </c>
      <c r="I458" s="490">
        <v>141.83763837638375</v>
      </c>
      <c r="J458" s="490">
        <v>254</v>
      </c>
      <c r="K458" s="490">
        <v>35814</v>
      </c>
      <c r="L458" s="490">
        <v>1</v>
      </c>
      <c r="M458" s="490">
        <v>141</v>
      </c>
      <c r="N458" s="490">
        <v>281</v>
      </c>
      <c r="O458" s="490">
        <v>39902</v>
      </c>
      <c r="P458" s="512">
        <v>1.114145306304797</v>
      </c>
      <c r="Q458" s="491">
        <v>142</v>
      </c>
    </row>
    <row r="459" spans="1:17" ht="14.45" customHeight="1" x14ac:dyDescent="0.2">
      <c r="A459" s="485" t="s">
        <v>1750</v>
      </c>
      <c r="B459" s="486" t="s">
        <v>1647</v>
      </c>
      <c r="C459" s="486" t="s">
        <v>1621</v>
      </c>
      <c r="D459" s="486" t="s">
        <v>1674</v>
      </c>
      <c r="E459" s="486" t="s">
        <v>1673</v>
      </c>
      <c r="F459" s="490">
        <v>47</v>
      </c>
      <c r="G459" s="490">
        <v>3672</v>
      </c>
      <c r="H459" s="490">
        <v>0.84510932105868819</v>
      </c>
      <c r="I459" s="490">
        <v>78.127659574468083</v>
      </c>
      <c r="J459" s="490">
        <v>55</v>
      </c>
      <c r="K459" s="490">
        <v>4345</v>
      </c>
      <c r="L459" s="490">
        <v>1</v>
      </c>
      <c r="M459" s="490">
        <v>79</v>
      </c>
      <c r="N459" s="490">
        <v>40</v>
      </c>
      <c r="O459" s="490">
        <v>3160</v>
      </c>
      <c r="P459" s="512">
        <v>0.72727272727272729</v>
      </c>
      <c r="Q459" s="491">
        <v>79</v>
      </c>
    </row>
    <row r="460" spans="1:17" ht="14.45" customHeight="1" x14ac:dyDescent="0.2">
      <c r="A460" s="485" t="s">
        <v>1750</v>
      </c>
      <c r="B460" s="486" t="s">
        <v>1647</v>
      </c>
      <c r="C460" s="486" t="s">
        <v>1621</v>
      </c>
      <c r="D460" s="486" t="s">
        <v>1675</v>
      </c>
      <c r="E460" s="486" t="s">
        <v>1676</v>
      </c>
      <c r="F460" s="490">
        <v>271</v>
      </c>
      <c r="G460" s="490">
        <v>85094</v>
      </c>
      <c r="H460" s="490">
        <v>1.0601764178211901</v>
      </c>
      <c r="I460" s="490">
        <v>314</v>
      </c>
      <c r="J460" s="490">
        <v>254</v>
      </c>
      <c r="K460" s="490">
        <v>80264</v>
      </c>
      <c r="L460" s="490">
        <v>1</v>
      </c>
      <c r="M460" s="490">
        <v>316</v>
      </c>
      <c r="N460" s="490">
        <v>281</v>
      </c>
      <c r="O460" s="490">
        <v>89358</v>
      </c>
      <c r="P460" s="512">
        <v>1.1133011063490481</v>
      </c>
      <c r="Q460" s="491">
        <v>318</v>
      </c>
    </row>
    <row r="461" spans="1:17" ht="14.45" customHeight="1" x14ac:dyDescent="0.2">
      <c r="A461" s="485" t="s">
        <v>1750</v>
      </c>
      <c r="B461" s="486" t="s">
        <v>1647</v>
      </c>
      <c r="C461" s="486" t="s">
        <v>1621</v>
      </c>
      <c r="D461" s="486" t="s">
        <v>1677</v>
      </c>
      <c r="E461" s="486" t="s">
        <v>1678</v>
      </c>
      <c r="F461" s="490">
        <v>45</v>
      </c>
      <c r="G461" s="490">
        <v>7341</v>
      </c>
      <c r="H461" s="490">
        <v>0.88981818181818184</v>
      </c>
      <c r="I461" s="490">
        <v>163.13333333333333</v>
      </c>
      <c r="J461" s="490">
        <v>50</v>
      </c>
      <c r="K461" s="490">
        <v>8250</v>
      </c>
      <c r="L461" s="490">
        <v>1</v>
      </c>
      <c r="M461" s="490">
        <v>165</v>
      </c>
      <c r="N461" s="490">
        <v>35</v>
      </c>
      <c r="O461" s="490">
        <v>5810</v>
      </c>
      <c r="P461" s="512">
        <v>0.70424242424242423</v>
      </c>
      <c r="Q461" s="491">
        <v>166</v>
      </c>
    </row>
    <row r="462" spans="1:17" ht="14.45" customHeight="1" x14ac:dyDescent="0.2">
      <c r="A462" s="485" t="s">
        <v>1750</v>
      </c>
      <c r="B462" s="486" t="s">
        <v>1647</v>
      </c>
      <c r="C462" s="486" t="s">
        <v>1621</v>
      </c>
      <c r="D462" s="486" t="s">
        <v>1679</v>
      </c>
      <c r="E462" s="486" t="s">
        <v>1649</v>
      </c>
      <c r="F462" s="490">
        <v>205</v>
      </c>
      <c r="G462" s="490">
        <v>14793</v>
      </c>
      <c r="H462" s="490">
        <v>0.96108367983367982</v>
      </c>
      <c r="I462" s="490">
        <v>72.160975609756093</v>
      </c>
      <c r="J462" s="490">
        <v>208</v>
      </c>
      <c r="K462" s="490">
        <v>15392</v>
      </c>
      <c r="L462" s="490">
        <v>1</v>
      </c>
      <c r="M462" s="490">
        <v>74</v>
      </c>
      <c r="N462" s="490">
        <v>231</v>
      </c>
      <c r="O462" s="490">
        <v>17094</v>
      </c>
      <c r="P462" s="512">
        <v>1.1105769230769231</v>
      </c>
      <c r="Q462" s="491">
        <v>74</v>
      </c>
    </row>
    <row r="463" spans="1:17" ht="14.45" customHeight="1" x14ac:dyDescent="0.2">
      <c r="A463" s="485" t="s">
        <v>1750</v>
      </c>
      <c r="B463" s="486" t="s">
        <v>1647</v>
      </c>
      <c r="C463" s="486" t="s">
        <v>1621</v>
      </c>
      <c r="D463" s="486" t="s">
        <v>1682</v>
      </c>
      <c r="E463" s="486" t="s">
        <v>1683</v>
      </c>
      <c r="F463" s="490"/>
      <c r="G463" s="490"/>
      <c r="H463" s="490"/>
      <c r="I463" s="490"/>
      <c r="J463" s="490"/>
      <c r="K463" s="490"/>
      <c r="L463" s="490"/>
      <c r="M463" s="490"/>
      <c r="N463" s="490">
        <v>1</v>
      </c>
      <c r="O463" s="490">
        <v>235</v>
      </c>
      <c r="P463" s="512"/>
      <c r="Q463" s="491">
        <v>235</v>
      </c>
    </row>
    <row r="464" spans="1:17" ht="14.45" customHeight="1" x14ac:dyDescent="0.2">
      <c r="A464" s="485" t="s">
        <v>1750</v>
      </c>
      <c r="B464" s="486" t="s">
        <v>1647</v>
      </c>
      <c r="C464" s="486" t="s">
        <v>1621</v>
      </c>
      <c r="D464" s="486" t="s">
        <v>1684</v>
      </c>
      <c r="E464" s="486" t="s">
        <v>1685</v>
      </c>
      <c r="F464" s="490">
        <v>18</v>
      </c>
      <c r="G464" s="490">
        <v>21816</v>
      </c>
      <c r="H464" s="490">
        <v>0.74753289473684215</v>
      </c>
      <c r="I464" s="490">
        <v>1212</v>
      </c>
      <c r="J464" s="490">
        <v>24</v>
      </c>
      <c r="K464" s="490">
        <v>29184</v>
      </c>
      <c r="L464" s="490">
        <v>1</v>
      </c>
      <c r="M464" s="490">
        <v>1216</v>
      </c>
      <c r="N464" s="490">
        <v>37</v>
      </c>
      <c r="O464" s="490">
        <v>45140</v>
      </c>
      <c r="P464" s="512">
        <v>1.5467379385964912</v>
      </c>
      <c r="Q464" s="491">
        <v>1220</v>
      </c>
    </row>
    <row r="465" spans="1:17" ht="14.45" customHeight="1" x14ac:dyDescent="0.2">
      <c r="A465" s="485" t="s">
        <v>1750</v>
      </c>
      <c r="B465" s="486" t="s">
        <v>1647</v>
      </c>
      <c r="C465" s="486" t="s">
        <v>1621</v>
      </c>
      <c r="D465" s="486" t="s">
        <v>1686</v>
      </c>
      <c r="E465" s="486" t="s">
        <v>1687</v>
      </c>
      <c r="F465" s="490">
        <v>10</v>
      </c>
      <c r="G465" s="490">
        <v>1150</v>
      </c>
      <c r="H465" s="490">
        <v>0.82614942528735635</v>
      </c>
      <c r="I465" s="490">
        <v>115</v>
      </c>
      <c r="J465" s="490">
        <v>12</v>
      </c>
      <c r="K465" s="490">
        <v>1392</v>
      </c>
      <c r="L465" s="490">
        <v>1</v>
      </c>
      <c r="M465" s="490">
        <v>116</v>
      </c>
      <c r="N465" s="490">
        <v>26</v>
      </c>
      <c r="O465" s="490">
        <v>3042</v>
      </c>
      <c r="P465" s="512">
        <v>2.1853448275862069</v>
      </c>
      <c r="Q465" s="491">
        <v>117</v>
      </c>
    </row>
    <row r="466" spans="1:17" ht="14.45" customHeight="1" x14ac:dyDescent="0.2">
      <c r="A466" s="485" t="s">
        <v>1750</v>
      </c>
      <c r="B466" s="486" t="s">
        <v>1647</v>
      </c>
      <c r="C466" s="486" t="s">
        <v>1621</v>
      </c>
      <c r="D466" s="486" t="s">
        <v>1692</v>
      </c>
      <c r="E466" s="486" t="s">
        <v>1693</v>
      </c>
      <c r="F466" s="490"/>
      <c r="G466" s="490"/>
      <c r="H466" s="490"/>
      <c r="I466" s="490"/>
      <c r="J466" s="490"/>
      <c r="K466" s="490"/>
      <c r="L466" s="490"/>
      <c r="M466" s="490"/>
      <c r="N466" s="490">
        <v>1</v>
      </c>
      <c r="O466" s="490">
        <v>1082</v>
      </c>
      <c r="P466" s="512"/>
      <c r="Q466" s="491">
        <v>1082</v>
      </c>
    </row>
    <row r="467" spans="1:17" ht="14.45" customHeight="1" x14ac:dyDescent="0.2">
      <c r="A467" s="485" t="s">
        <v>1750</v>
      </c>
      <c r="B467" s="486" t="s">
        <v>1647</v>
      </c>
      <c r="C467" s="486" t="s">
        <v>1621</v>
      </c>
      <c r="D467" s="486" t="s">
        <v>1694</v>
      </c>
      <c r="E467" s="486" t="s">
        <v>1695</v>
      </c>
      <c r="F467" s="490">
        <v>1</v>
      </c>
      <c r="G467" s="490">
        <v>302</v>
      </c>
      <c r="H467" s="490">
        <v>0.99342105263157898</v>
      </c>
      <c r="I467" s="490">
        <v>302</v>
      </c>
      <c r="J467" s="490">
        <v>1</v>
      </c>
      <c r="K467" s="490">
        <v>304</v>
      </c>
      <c r="L467" s="490">
        <v>1</v>
      </c>
      <c r="M467" s="490">
        <v>304</v>
      </c>
      <c r="N467" s="490">
        <v>1</v>
      </c>
      <c r="O467" s="490">
        <v>306</v>
      </c>
      <c r="P467" s="512">
        <v>1.006578947368421</v>
      </c>
      <c r="Q467" s="491">
        <v>306</v>
      </c>
    </row>
    <row r="468" spans="1:17" ht="14.45" customHeight="1" x14ac:dyDescent="0.2">
      <c r="A468" s="485" t="s">
        <v>1750</v>
      </c>
      <c r="B468" s="486" t="s">
        <v>1647</v>
      </c>
      <c r="C468" s="486" t="s">
        <v>1621</v>
      </c>
      <c r="D468" s="486" t="s">
        <v>1696</v>
      </c>
      <c r="E468" s="486" t="s">
        <v>1697</v>
      </c>
      <c r="F468" s="490"/>
      <c r="G468" s="490"/>
      <c r="H468" s="490"/>
      <c r="I468" s="490"/>
      <c r="J468" s="490">
        <v>1</v>
      </c>
      <c r="K468" s="490">
        <v>757</v>
      </c>
      <c r="L468" s="490">
        <v>1</v>
      </c>
      <c r="M468" s="490">
        <v>757</v>
      </c>
      <c r="N468" s="490"/>
      <c r="O468" s="490"/>
      <c r="P468" s="512"/>
      <c r="Q468" s="491"/>
    </row>
    <row r="469" spans="1:17" ht="14.45" customHeight="1" x14ac:dyDescent="0.2">
      <c r="A469" s="485" t="s">
        <v>1751</v>
      </c>
      <c r="B469" s="486" t="s">
        <v>1647</v>
      </c>
      <c r="C469" s="486" t="s">
        <v>1621</v>
      </c>
      <c r="D469" s="486" t="s">
        <v>1648</v>
      </c>
      <c r="E469" s="486" t="s">
        <v>1649</v>
      </c>
      <c r="F469" s="490">
        <v>242</v>
      </c>
      <c r="G469" s="490">
        <v>51304</v>
      </c>
      <c r="H469" s="490">
        <v>0.86641672577431017</v>
      </c>
      <c r="I469" s="490">
        <v>212</v>
      </c>
      <c r="J469" s="490">
        <v>278</v>
      </c>
      <c r="K469" s="490">
        <v>59214</v>
      </c>
      <c r="L469" s="490">
        <v>1</v>
      </c>
      <c r="M469" s="490">
        <v>213</v>
      </c>
      <c r="N469" s="490">
        <v>361</v>
      </c>
      <c r="O469" s="490">
        <v>77615</v>
      </c>
      <c r="P469" s="512">
        <v>1.3107542135305841</v>
      </c>
      <c r="Q469" s="491">
        <v>215</v>
      </c>
    </row>
    <row r="470" spans="1:17" ht="14.45" customHeight="1" x14ac:dyDescent="0.2">
      <c r="A470" s="485" t="s">
        <v>1751</v>
      </c>
      <c r="B470" s="486" t="s">
        <v>1647</v>
      </c>
      <c r="C470" s="486" t="s">
        <v>1621</v>
      </c>
      <c r="D470" s="486" t="s">
        <v>1650</v>
      </c>
      <c r="E470" s="486" t="s">
        <v>1649</v>
      </c>
      <c r="F470" s="490">
        <v>105</v>
      </c>
      <c r="G470" s="490">
        <v>9135</v>
      </c>
      <c r="H470" s="490">
        <v>1.0813210227272727</v>
      </c>
      <c r="I470" s="490">
        <v>87</v>
      </c>
      <c r="J470" s="490">
        <v>96</v>
      </c>
      <c r="K470" s="490">
        <v>8448</v>
      </c>
      <c r="L470" s="490">
        <v>1</v>
      </c>
      <c r="M470" s="490">
        <v>88</v>
      </c>
      <c r="N470" s="490">
        <v>97</v>
      </c>
      <c r="O470" s="490">
        <v>8633</v>
      </c>
      <c r="P470" s="512">
        <v>1.0218986742424243</v>
      </c>
      <c r="Q470" s="491">
        <v>89</v>
      </c>
    </row>
    <row r="471" spans="1:17" ht="14.45" customHeight="1" x14ac:dyDescent="0.2">
      <c r="A471" s="485" t="s">
        <v>1751</v>
      </c>
      <c r="B471" s="486" t="s">
        <v>1647</v>
      </c>
      <c r="C471" s="486" t="s">
        <v>1621</v>
      </c>
      <c r="D471" s="486" t="s">
        <v>1651</v>
      </c>
      <c r="E471" s="486" t="s">
        <v>1652</v>
      </c>
      <c r="F471" s="490">
        <v>3803</v>
      </c>
      <c r="G471" s="490">
        <v>1148506</v>
      </c>
      <c r="H471" s="490">
        <v>1.3713635473532881</v>
      </c>
      <c r="I471" s="490">
        <v>302</v>
      </c>
      <c r="J471" s="490">
        <v>2764</v>
      </c>
      <c r="K471" s="490">
        <v>837492</v>
      </c>
      <c r="L471" s="490">
        <v>1</v>
      </c>
      <c r="M471" s="490">
        <v>303</v>
      </c>
      <c r="N471" s="490">
        <v>4025</v>
      </c>
      <c r="O471" s="490">
        <v>1227625</v>
      </c>
      <c r="P471" s="512">
        <v>1.4658348975273794</v>
      </c>
      <c r="Q471" s="491">
        <v>305</v>
      </c>
    </row>
    <row r="472" spans="1:17" ht="14.45" customHeight="1" x14ac:dyDescent="0.2">
      <c r="A472" s="485" t="s">
        <v>1751</v>
      </c>
      <c r="B472" s="486" t="s">
        <v>1647</v>
      </c>
      <c r="C472" s="486" t="s">
        <v>1621</v>
      </c>
      <c r="D472" s="486" t="s">
        <v>1653</v>
      </c>
      <c r="E472" s="486" t="s">
        <v>1654</v>
      </c>
      <c r="F472" s="490">
        <v>84</v>
      </c>
      <c r="G472" s="490">
        <v>8382</v>
      </c>
      <c r="H472" s="490">
        <v>0.66523809523809518</v>
      </c>
      <c r="I472" s="490">
        <v>99.785714285714292</v>
      </c>
      <c r="J472" s="490">
        <v>126</v>
      </c>
      <c r="K472" s="490">
        <v>12600</v>
      </c>
      <c r="L472" s="490">
        <v>1</v>
      </c>
      <c r="M472" s="490">
        <v>100</v>
      </c>
      <c r="N472" s="490">
        <v>78</v>
      </c>
      <c r="O472" s="490">
        <v>7878</v>
      </c>
      <c r="P472" s="512">
        <v>0.62523809523809526</v>
      </c>
      <c r="Q472" s="491">
        <v>101</v>
      </c>
    </row>
    <row r="473" spans="1:17" ht="14.45" customHeight="1" x14ac:dyDescent="0.2">
      <c r="A473" s="485" t="s">
        <v>1751</v>
      </c>
      <c r="B473" s="486" t="s">
        <v>1647</v>
      </c>
      <c r="C473" s="486" t="s">
        <v>1621</v>
      </c>
      <c r="D473" s="486" t="s">
        <v>1655</v>
      </c>
      <c r="E473" s="486" t="s">
        <v>1656</v>
      </c>
      <c r="F473" s="490">
        <v>12</v>
      </c>
      <c r="G473" s="490">
        <v>2784</v>
      </c>
      <c r="H473" s="490">
        <v>0.74042553191489358</v>
      </c>
      <c r="I473" s="490">
        <v>232</v>
      </c>
      <c r="J473" s="490">
        <v>16</v>
      </c>
      <c r="K473" s="490">
        <v>3760</v>
      </c>
      <c r="L473" s="490">
        <v>1</v>
      </c>
      <c r="M473" s="490">
        <v>235</v>
      </c>
      <c r="N473" s="490">
        <v>8</v>
      </c>
      <c r="O473" s="490">
        <v>1896</v>
      </c>
      <c r="P473" s="512">
        <v>0.50425531914893618</v>
      </c>
      <c r="Q473" s="491">
        <v>237</v>
      </c>
    </row>
    <row r="474" spans="1:17" ht="14.45" customHeight="1" x14ac:dyDescent="0.2">
      <c r="A474" s="485" t="s">
        <v>1751</v>
      </c>
      <c r="B474" s="486" t="s">
        <v>1647</v>
      </c>
      <c r="C474" s="486" t="s">
        <v>1621</v>
      </c>
      <c r="D474" s="486" t="s">
        <v>1657</v>
      </c>
      <c r="E474" s="486" t="s">
        <v>1658</v>
      </c>
      <c r="F474" s="490">
        <v>993</v>
      </c>
      <c r="G474" s="490">
        <v>136041</v>
      </c>
      <c r="H474" s="490">
        <v>1.0634351109235027</v>
      </c>
      <c r="I474" s="490">
        <v>137</v>
      </c>
      <c r="J474" s="490">
        <v>927</v>
      </c>
      <c r="K474" s="490">
        <v>127926</v>
      </c>
      <c r="L474" s="490">
        <v>1</v>
      </c>
      <c r="M474" s="490">
        <v>138</v>
      </c>
      <c r="N474" s="490">
        <v>888</v>
      </c>
      <c r="O474" s="490">
        <v>123432</v>
      </c>
      <c r="P474" s="512">
        <v>0.96487031565123582</v>
      </c>
      <c r="Q474" s="491">
        <v>139</v>
      </c>
    </row>
    <row r="475" spans="1:17" ht="14.45" customHeight="1" x14ac:dyDescent="0.2">
      <c r="A475" s="485" t="s">
        <v>1751</v>
      </c>
      <c r="B475" s="486" t="s">
        <v>1647</v>
      </c>
      <c r="C475" s="486" t="s">
        <v>1621</v>
      </c>
      <c r="D475" s="486" t="s">
        <v>1659</v>
      </c>
      <c r="E475" s="486" t="s">
        <v>1658</v>
      </c>
      <c r="F475" s="490">
        <v>102</v>
      </c>
      <c r="G475" s="490">
        <v>18768</v>
      </c>
      <c r="H475" s="490">
        <v>1.0678805120910384</v>
      </c>
      <c r="I475" s="490">
        <v>184</v>
      </c>
      <c r="J475" s="490">
        <v>95</v>
      </c>
      <c r="K475" s="490">
        <v>17575</v>
      </c>
      <c r="L475" s="490">
        <v>1</v>
      </c>
      <c r="M475" s="490">
        <v>185</v>
      </c>
      <c r="N475" s="490">
        <v>96</v>
      </c>
      <c r="O475" s="490">
        <v>17952</v>
      </c>
      <c r="P475" s="512">
        <v>1.0214509246088193</v>
      </c>
      <c r="Q475" s="491">
        <v>187</v>
      </c>
    </row>
    <row r="476" spans="1:17" ht="14.45" customHeight="1" x14ac:dyDescent="0.2">
      <c r="A476" s="485" t="s">
        <v>1751</v>
      </c>
      <c r="B476" s="486" t="s">
        <v>1647</v>
      </c>
      <c r="C476" s="486" t="s">
        <v>1621</v>
      </c>
      <c r="D476" s="486" t="s">
        <v>1662</v>
      </c>
      <c r="E476" s="486" t="s">
        <v>1663</v>
      </c>
      <c r="F476" s="490">
        <v>9</v>
      </c>
      <c r="G476" s="490">
        <v>5760</v>
      </c>
      <c r="H476" s="490">
        <v>1.1162790697674418</v>
      </c>
      <c r="I476" s="490">
        <v>640</v>
      </c>
      <c r="J476" s="490">
        <v>8</v>
      </c>
      <c r="K476" s="490">
        <v>5160</v>
      </c>
      <c r="L476" s="490">
        <v>1</v>
      </c>
      <c r="M476" s="490">
        <v>645</v>
      </c>
      <c r="N476" s="490">
        <v>4</v>
      </c>
      <c r="O476" s="490">
        <v>2596</v>
      </c>
      <c r="P476" s="512">
        <v>0.50310077519379848</v>
      </c>
      <c r="Q476" s="491">
        <v>649</v>
      </c>
    </row>
    <row r="477" spans="1:17" ht="14.45" customHeight="1" x14ac:dyDescent="0.2">
      <c r="A477" s="485" t="s">
        <v>1751</v>
      </c>
      <c r="B477" s="486" t="s">
        <v>1647</v>
      </c>
      <c r="C477" s="486" t="s">
        <v>1621</v>
      </c>
      <c r="D477" s="486" t="s">
        <v>1664</v>
      </c>
      <c r="E477" s="486" t="s">
        <v>1665</v>
      </c>
      <c r="F477" s="490">
        <v>23</v>
      </c>
      <c r="G477" s="490">
        <v>14007</v>
      </c>
      <c r="H477" s="490">
        <v>0.95052931596091206</v>
      </c>
      <c r="I477" s="490">
        <v>609</v>
      </c>
      <c r="J477" s="490">
        <v>24</v>
      </c>
      <c r="K477" s="490">
        <v>14736</v>
      </c>
      <c r="L477" s="490">
        <v>1</v>
      </c>
      <c r="M477" s="490">
        <v>614</v>
      </c>
      <c r="N477" s="490">
        <v>20</v>
      </c>
      <c r="O477" s="490">
        <v>12360</v>
      </c>
      <c r="P477" s="512">
        <v>0.83876221498371339</v>
      </c>
      <c r="Q477" s="491">
        <v>618</v>
      </c>
    </row>
    <row r="478" spans="1:17" ht="14.45" customHeight="1" x14ac:dyDescent="0.2">
      <c r="A478" s="485" t="s">
        <v>1751</v>
      </c>
      <c r="B478" s="486" t="s">
        <v>1647</v>
      </c>
      <c r="C478" s="486" t="s">
        <v>1621</v>
      </c>
      <c r="D478" s="486" t="s">
        <v>1666</v>
      </c>
      <c r="E478" s="486" t="s">
        <v>1667</v>
      </c>
      <c r="F478" s="490">
        <v>240</v>
      </c>
      <c r="G478" s="490">
        <v>41760</v>
      </c>
      <c r="H478" s="490">
        <v>1.16404181184669</v>
      </c>
      <c r="I478" s="490">
        <v>174</v>
      </c>
      <c r="J478" s="490">
        <v>205</v>
      </c>
      <c r="K478" s="490">
        <v>35875</v>
      </c>
      <c r="L478" s="490">
        <v>1</v>
      </c>
      <c r="M478" s="490">
        <v>175</v>
      </c>
      <c r="N478" s="490">
        <v>201</v>
      </c>
      <c r="O478" s="490">
        <v>35376</v>
      </c>
      <c r="P478" s="512">
        <v>0.98609059233449481</v>
      </c>
      <c r="Q478" s="491">
        <v>176</v>
      </c>
    </row>
    <row r="479" spans="1:17" ht="14.45" customHeight="1" x14ac:dyDescent="0.2">
      <c r="A479" s="485" t="s">
        <v>1751</v>
      </c>
      <c r="B479" s="486" t="s">
        <v>1647</v>
      </c>
      <c r="C479" s="486" t="s">
        <v>1621</v>
      </c>
      <c r="D479" s="486" t="s">
        <v>1624</v>
      </c>
      <c r="E479" s="486" t="s">
        <v>1625</v>
      </c>
      <c r="F479" s="490">
        <v>53</v>
      </c>
      <c r="G479" s="490">
        <v>18391</v>
      </c>
      <c r="H479" s="490">
        <v>0.78877165894664603</v>
      </c>
      <c r="I479" s="490">
        <v>347</v>
      </c>
      <c r="J479" s="490">
        <v>67</v>
      </c>
      <c r="K479" s="490">
        <v>23316</v>
      </c>
      <c r="L479" s="490">
        <v>1</v>
      </c>
      <c r="M479" s="490">
        <v>348</v>
      </c>
      <c r="N479" s="490">
        <v>55</v>
      </c>
      <c r="O479" s="490">
        <v>19140</v>
      </c>
      <c r="P479" s="512">
        <v>0.82089552238805974</v>
      </c>
      <c r="Q479" s="491">
        <v>348</v>
      </c>
    </row>
    <row r="480" spans="1:17" ht="14.45" customHeight="1" x14ac:dyDescent="0.2">
      <c r="A480" s="485" t="s">
        <v>1751</v>
      </c>
      <c r="B480" s="486" t="s">
        <v>1647</v>
      </c>
      <c r="C480" s="486" t="s">
        <v>1621</v>
      </c>
      <c r="D480" s="486" t="s">
        <v>1668</v>
      </c>
      <c r="E480" s="486" t="s">
        <v>1669</v>
      </c>
      <c r="F480" s="490">
        <v>1382</v>
      </c>
      <c r="G480" s="490">
        <v>23494</v>
      </c>
      <c r="H480" s="490">
        <v>1.0117130307467057</v>
      </c>
      <c r="I480" s="490">
        <v>17</v>
      </c>
      <c r="J480" s="490">
        <v>1366</v>
      </c>
      <c r="K480" s="490">
        <v>23222</v>
      </c>
      <c r="L480" s="490">
        <v>1</v>
      </c>
      <c r="M480" s="490">
        <v>17</v>
      </c>
      <c r="N480" s="490">
        <v>1270</v>
      </c>
      <c r="O480" s="490">
        <v>21590</v>
      </c>
      <c r="P480" s="512">
        <v>0.92972181551976574</v>
      </c>
      <c r="Q480" s="491">
        <v>17</v>
      </c>
    </row>
    <row r="481" spans="1:17" ht="14.45" customHeight="1" x14ac:dyDescent="0.2">
      <c r="A481" s="485" t="s">
        <v>1751</v>
      </c>
      <c r="B481" s="486" t="s">
        <v>1647</v>
      </c>
      <c r="C481" s="486" t="s">
        <v>1621</v>
      </c>
      <c r="D481" s="486" t="s">
        <v>1670</v>
      </c>
      <c r="E481" s="486" t="s">
        <v>1671</v>
      </c>
      <c r="F481" s="490">
        <v>121</v>
      </c>
      <c r="G481" s="490">
        <v>33154</v>
      </c>
      <c r="H481" s="490">
        <v>1.4248753653085784</v>
      </c>
      <c r="I481" s="490">
        <v>274</v>
      </c>
      <c r="J481" s="490">
        <v>84</v>
      </c>
      <c r="K481" s="490">
        <v>23268</v>
      </c>
      <c r="L481" s="490">
        <v>1</v>
      </c>
      <c r="M481" s="490">
        <v>277</v>
      </c>
      <c r="N481" s="490">
        <v>92</v>
      </c>
      <c r="O481" s="490">
        <v>25668</v>
      </c>
      <c r="P481" s="512">
        <v>1.1031459515214028</v>
      </c>
      <c r="Q481" s="491">
        <v>279</v>
      </c>
    </row>
    <row r="482" spans="1:17" ht="14.45" customHeight="1" x14ac:dyDescent="0.2">
      <c r="A482" s="485" t="s">
        <v>1751</v>
      </c>
      <c r="B482" s="486" t="s">
        <v>1647</v>
      </c>
      <c r="C482" s="486" t="s">
        <v>1621</v>
      </c>
      <c r="D482" s="486" t="s">
        <v>1672</v>
      </c>
      <c r="E482" s="486" t="s">
        <v>1673</v>
      </c>
      <c r="F482" s="490">
        <v>173</v>
      </c>
      <c r="G482" s="490">
        <v>24537</v>
      </c>
      <c r="H482" s="490">
        <v>1.0676151938389244</v>
      </c>
      <c r="I482" s="490">
        <v>141.83236994219652</v>
      </c>
      <c r="J482" s="490">
        <v>163</v>
      </c>
      <c r="K482" s="490">
        <v>22983</v>
      </c>
      <c r="L482" s="490">
        <v>1</v>
      </c>
      <c r="M482" s="490">
        <v>141</v>
      </c>
      <c r="N482" s="490">
        <v>192</v>
      </c>
      <c r="O482" s="490">
        <v>27264</v>
      </c>
      <c r="P482" s="512">
        <v>1.1862681112126354</v>
      </c>
      <c r="Q482" s="491">
        <v>142</v>
      </c>
    </row>
    <row r="483" spans="1:17" ht="14.45" customHeight="1" x14ac:dyDescent="0.2">
      <c r="A483" s="485" t="s">
        <v>1751</v>
      </c>
      <c r="B483" s="486" t="s">
        <v>1647</v>
      </c>
      <c r="C483" s="486" t="s">
        <v>1621</v>
      </c>
      <c r="D483" s="486" t="s">
        <v>1674</v>
      </c>
      <c r="E483" s="486" t="s">
        <v>1673</v>
      </c>
      <c r="F483" s="490">
        <v>993</v>
      </c>
      <c r="G483" s="490">
        <v>77631</v>
      </c>
      <c r="H483" s="490">
        <v>1.0600548932858138</v>
      </c>
      <c r="I483" s="490">
        <v>78.178247734138978</v>
      </c>
      <c r="J483" s="490">
        <v>927</v>
      </c>
      <c r="K483" s="490">
        <v>73233</v>
      </c>
      <c r="L483" s="490">
        <v>1</v>
      </c>
      <c r="M483" s="490">
        <v>79</v>
      </c>
      <c r="N483" s="490">
        <v>888</v>
      </c>
      <c r="O483" s="490">
        <v>70152</v>
      </c>
      <c r="P483" s="512">
        <v>0.95792880258899671</v>
      </c>
      <c r="Q483" s="491">
        <v>79</v>
      </c>
    </row>
    <row r="484" spans="1:17" ht="14.45" customHeight="1" x14ac:dyDescent="0.2">
      <c r="A484" s="485" t="s">
        <v>1751</v>
      </c>
      <c r="B484" s="486" t="s">
        <v>1647</v>
      </c>
      <c r="C484" s="486" t="s">
        <v>1621</v>
      </c>
      <c r="D484" s="486" t="s">
        <v>1675</v>
      </c>
      <c r="E484" s="486" t="s">
        <v>1676</v>
      </c>
      <c r="F484" s="490">
        <v>173</v>
      </c>
      <c r="G484" s="490">
        <v>54322</v>
      </c>
      <c r="H484" s="490">
        <v>1.0546322901296885</v>
      </c>
      <c r="I484" s="490">
        <v>314</v>
      </c>
      <c r="J484" s="490">
        <v>163</v>
      </c>
      <c r="K484" s="490">
        <v>51508</v>
      </c>
      <c r="L484" s="490">
        <v>1</v>
      </c>
      <c r="M484" s="490">
        <v>316</v>
      </c>
      <c r="N484" s="490">
        <v>192</v>
      </c>
      <c r="O484" s="490">
        <v>61056</v>
      </c>
      <c r="P484" s="512">
        <v>1.1853692630271027</v>
      </c>
      <c r="Q484" s="491">
        <v>318</v>
      </c>
    </row>
    <row r="485" spans="1:17" ht="14.45" customHeight="1" x14ac:dyDescent="0.2">
      <c r="A485" s="485" t="s">
        <v>1751</v>
      </c>
      <c r="B485" s="486" t="s">
        <v>1647</v>
      </c>
      <c r="C485" s="486" t="s">
        <v>1621</v>
      </c>
      <c r="D485" s="486" t="s">
        <v>1632</v>
      </c>
      <c r="E485" s="486" t="s">
        <v>1633</v>
      </c>
      <c r="F485" s="490">
        <v>53</v>
      </c>
      <c r="G485" s="490">
        <v>17384</v>
      </c>
      <c r="H485" s="490">
        <v>0.81290624269347678</v>
      </c>
      <c r="I485" s="490">
        <v>328</v>
      </c>
      <c r="J485" s="490">
        <v>65</v>
      </c>
      <c r="K485" s="490">
        <v>21385</v>
      </c>
      <c r="L485" s="490">
        <v>1</v>
      </c>
      <c r="M485" s="490">
        <v>329</v>
      </c>
      <c r="N485" s="490">
        <v>54</v>
      </c>
      <c r="O485" s="490">
        <v>17766</v>
      </c>
      <c r="P485" s="512">
        <v>0.83076923076923082</v>
      </c>
      <c r="Q485" s="491">
        <v>329</v>
      </c>
    </row>
    <row r="486" spans="1:17" ht="14.45" customHeight="1" x14ac:dyDescent="0.2">
      <c r="A486" s="485" t="s">
        <v>1751</v>
      </c>
      <c r="B486" s="486" t="s">
        <v>1647</v>
      </c>
      <c r="C486" s="486" t="s">
        <v>1621</v>
      </c>
      <c r="D486" s="486" t="s">
        <v>1677</v>
      </c>
      <c r="E486" s="486" t="s">
        <v>1678</v>
      </c>
      <c r="F486" s="490">
        <v>696</v>
      </c>
      <c r="G486" s="490">
        <v>113566</v>
      </c>
      <c r="H486" s="490">
        <v>1.7784981598935088</v>
      </c>
      <c r="I486" s="490">
        <v>163.16954022988506</v>
      </c>
      <c r="J486" s="490">
        <v>387</v>
      </c>
      <c r="K486" s="490">
        <v>63855</v>
      </c>
      <c r="L486" s="490">
        <v>1</v>
      </c>
      <c r="M486" s="490">
        <v>165</v>
      </c>
      <c r="N486" s="490">
        <v>343</v>
      </c>
      <c r="O486" s="490">
        <v>56938</v>
      </c>
      <c r="P486" s="512">
        <v>0.89167645446715216</v>
      </c>
      <c r="Q486" s="491">
        <v>166</v>
      </c>
    </row>
    <row r="487" spans="1:17" ht="14.45" customHeight="1" x14ac:dyDescent="0.2">
      <c r="A487" s="485" t="s">
        <v>1751</v>
      </c>
      <c r="B487" s="486" t="s">
        <v>1647</v>
      </c>
      <c r="C487" s="486" t="s">
        <v>1621</v>
      </c>
      <c r="D487" s="486" t="s">
        <v>1679</v>
      </c>
      <c r="E487" s="486" t="s">
        <v>1649</v>
      </c>
      <c r="F487" s="490">
        <v>1653</v>
      </c>
      <c r="G487" s="490">
        <v>119356</v>
      </c>
      <c r="H487" s="490">
        <v>1.131872925557136</v>
      </c>
      <c r="I487" s="490">
        <v>72.20568663036903</v>
      </c>
      <c r="J487" s="490">
        <v>1425</v>
      </c>
      <c r="K487" s="490">
        <v>105450</v>
      </c>
      <c r="L487" s="490">
        <v>1</v>
      </c>
      <c r="M487" s="490">
        <v>74</v>
      </c>
      <c r="N487" s="490">
        <v>1558</v>
      </c>
      <c r="O487" s="490">
        <v>115292</v>
      </c>
      <c r="P487" s="512">
        <v>1.0933333333333333</v>
      </c>
      <c r="Q487" s="491">
        <v>74</v>
      </c>
    </row>
    <row r="488" spans="1:17" ht="14.45" customHeight="1" x14ac:dyDescent="0.2">
      <c r="A488" s="485" t="s">
        <v>1751</v>
      </c>
      <c r="B488" s="486" t="s">
        <v>1647</v>
      </c>
      <c r="C488" s="486" t="s">
        <v>1621</v>
      </c>
      <c r="D488" s="486" t="s">
        <v>1682</v>
      </c>
      <c r="E488" s="486" t="s">
        <v>1683</v>
      </c>
      <c r="F488" s="490">
        <v>21</v>
      </c>
      <c r="G488" s="490">
        <v>4830</v>
      </c>
      <c r="H488" s="490">
        <v>0.94225516972298085</v>
      </c>
      <c r="I488" s="490">
        <v>230</v>
      </c>
      <c r="J488" s="490">
        <v>22</v>
      </c>
      <c r="K488" s="490">
        <v>5126</v>
      </c>
      <c r="L488" s="490">
        <v>1</v>
      </c>
      <c r="M488" s="490">
        <v>233</v>
      </c>
      <c r="N488" s="490">
        <v>29</v>
      </c>
      <c r="O488" s="490">
        <v>6815</v>
      </c>
      <c r="P488" s="512">
        <v>1.3294966835739368</v>
      </c>
      <c r="Q488" s="491">
        <v>235</v>
      </c>
    </row>
    <row r="489" spans="1:17" ht="14.45" customHeight="1" x14ac:dyDescent="0.2">
      <c r="A489" s="485" t="s">
        <v>1751</v>
      </c>
      <c r="B489" s="486" t="s">
        <v>1647</v>
      </c>
      <c r="C489" s="486" t="s">
        <v>1621</v>
      </c>
      <c r="D489" s="486" t="s">
        <v>1684</v>
      </c>
      <c r="E489" s="486" t="s">
        <v>1685</v>
      </c>
      <c r="F489" s="490">
        <v>87</v>
      </c>
      <c r="G489" s="490">
        <v>105444</v>
      </c>
      <c r="H489" s="490">
        <v>0.92248740201567747</v>
      </c>
      <c r="I489" s="490">
        <v>1212</v>
      </c>
      <c r="J489" s="490">
        <v>94</v>
      </c>
      <c r="K489" s="490">
        <v>114304</v>
      </c>
      <c r="L489" s="490">
        <v>1</v>
      </c>
      <c r="M489" s="490">
        <v>1216</v>
      </c>
      <c r="N489" s="490">
        <v>81</v>
      </c>
      <c r="O489" s="490">
        <v>98820</v>
      </c>
      <c r="P489" s="512">
        <v>0.86453667413213886</v>
      </c>
      <c r="Q489" s="491">
        <v>1220</v>
      </c>
    </row>
    <row r="490" spans="1:17" ht="14.45" customHeight="1" x14ac:dyDescent="0.2">
      <c r="A490" s="485" t="s">
        <v>1751</v>
      </c>
      <c r="B490" s="486" t="s">
        <v>1647</v>
      </c>
      <c r="C490" s="486" t="s">
        <v>1621</v>
      </c>
      <c r="D490" s="486" t="s">
        <v>1686</v>
      </c>
      <c r="E490" s="486" t="s">
        <v>1687</v>
      </c>
      <c r="F490" s="490">
        <v>132</v>
      </c>
      <c r="G490" s="490">
        <v>15180</v>
      </c>
      <c r="H490" s="490">
        <v>1.0385878489326765</v>
      </c>
      <c r="I490" s="490">
        <v>115</v>
      </c>
      <c r="J490" s="490">
        <v>126</v>
      </c>
      <c r="K490" s="490">
        <v>14616</v>
      </c>
      <c r="L490" s="490">
        <v>1</v>
      </c>
      <c r="M490" s="490">
        <v>116</v>
      </c>
      <c r="N490" s="490">
        <v>125</v>
      </c>
      <c r="O490" s="490">
        <v>14625</v>
      </c>
      <c r="P490" s="512">
        <v>1.000615763546798</v>
      </c>
      <c r="Q490" s="491">
        <v>117</v>
      </c>
    </row>
    <row r="491" spans="1:17" ht="14.45" customHeight="1" x14ac:dyDescent="0.2">
      <c r="A491" s="485" t="s">
        <v>1751</v>
      </c>
      <c r="B491" s="486" t="s">
        <v>1647</v>
      </c>
      <c r="C491" s="486" t="s">
        <v>1621</v>
      </c>
      <c r="D491" s="486" t="s">
        <v>1688</v>
      </c>
      <c r="E491" s="486" t="s">
        <v>1689</v>
      </c>
      <c r="F491" s="490">
        <v>6</v>
      </c>
      <c r="G491" s="490">
        <v>2082</v>
      </c>
      <c r="H491" s="490">
        <v>0.99142857142857144</v>
      </c>
      <c r="I491" s="490">
        <v>347</v>
      </c>
      <c r="J491" s="490">
        <v>6</v>
      </c>
      <c r="K491" s="490">
        <v>2100</v>
      </c>
      <c r="L491" s="490">
        <v>1</v>
      </c>
      <c r="M491" s="490">
        <v>350</v>
      </c>
      <c r="N491" s="490">
        <v>6</v>
      </c>
      <c r="O491" s="490">
        <v>2112</v>
      </c>
      <c r="P491" s="512">
        <v>1.0057142857142858</v>
      </c>
      <c r="Q491" s="491">
        <v>352</v>
      </c>
    </row>
    <row r="492" spans="1:17" ht="14.45" customHeight="1" x14ac:dyDescent="0.2">
      <c r="A492" s="485" t="s">
        <v>1751</v>
      </c>
      <c r="B492" s="486" t="s">
        <v>1647</v>
      </c>
      <c r="C492" s="486" t="s">
        <v>1621</v>
      </c>
      <c r="D492" s="486" t="s">
        <v>1690</v>
      </c>
      <c r="E492" s="486" t="s">
        <v>1691</v>
      </c>
      <c r="F492" s="490"/>
      <c r="G492" s="490"/>
      <c r="H492" s="490"/>
      <c r="I492" s="490"/>
      <c r="J492" s="490">
        <v>1</v>
      </c>
      <c r="K492" s="490">
        <v>152</v>
      </c>
      <c r="L492" s="490">
        <v>1</v>
      </c>
      <c r="M492" s="490">
        <v>152</v>
      </c>
      <c r="N492" s="490"/>
      <c r="O492" s="490"/>
      <c r="P492" s="512"/>
      <c r="Q492" s="491"/>
    </row>
    <row r="493" spans="1:17" ht="14.45" customHeight="1" x14ac:dyDescent="0.2">
      <c r="A493" s="485" t="s">
        <v>1751</v>
      </c>
      <c r="B493" s="486" t="s">
        <v>1647</v>
      </c>
      <c r="C493" s="486" t="s">
        <v>1621</v>
      </c>
      <c r="D493" s="486" t="s">
        <v>1692</v>
      </c>
      <c r="E493" s="486" t="s">
        <v>1693</v>
      </c>
      <c r="F493" s="490">
        <v>22</v>
      </c>
      <c r="G493" s="490">
        <v>23474</v>
      </c>
      <c r="H493" s="490">
        <v>0.9925581395348837</v>
      </c>
      <c r="I493" s="490">
        <v>1067</v>
      </c>
      <c r="J493" s="490">
        <v>22</v>
      </c>
      <c r="K493" s="490">
        <v>23650</v>
      </c>
      <c r="L493" s="490">
        <v>1</v>
      </c>
      <c r="M493" s="490">
        <v>1075</v>
      </c>
      <c r="N493" s="490">
        <v>18</v>
      </c>
      <c r="O493" s="490">
        <v>19476</v>
      </c>
      <c r="P493" s="512">
        <v>0.82350951374207193</v>
      </c>
      <c r="Q493" s="491">
        <v>1082</v>
      </c>
    </row>
    <row r="494" spans="1:17" ht="14.45" customHeight="1" x14ac:dyDescent="0.2">
      <c r="A494" s="485" t="s">
        <v>1751</v>
      </c>
      <c r="B494" s="486" t="s">
        <v>1647</v>
      </c>
      <c r="C494" s="486" t="s">
        <v>1621</v>
      </c>
      <c r="D494" s="486" t="s">
        <v>1694</v>
      </c>
      <c r="E494" s="486" t="s">
        <v>1695</v>
      </c>
      <c r="F494" s="490">
        <v>8</v>
      </c>
      <c r="G494" s="490">
        <v>2416</v>
      </c>
      <c r="H494" s="490">
        <v>0.88304093567251463</v>
      </c>
      <c r="I494" s="490">
        <v>302</v>
      </c>
      <c r="J494" s="490">
        <v>9</v>
      </c>
      <c r="K494" s="490">
        <v>2736</v>
      </c>
      <c r="L494" s="490">
        <v>1</v>
      </c>
      <c r="M494" s="490">
        <v>304</v>
      </c>
      <c r="N494" s="490">
        <v>5</v>
      </c>
      <c r="O494" s="490">
        <v>1530</v>
      </c>
      <c r="P494" s="512">
        <v>0.55921052631578949</v>
      </c>
      <c r="Q494" s="491">
        <v>306</v>
      </c>
    </row>
    <row r="495" spans="1:17" ht="14.45" customHeight="1" x14ac:dyDescent="0.2">
      <c r="A495" s="485" t="s">
        <v>1751</v>
      </c>
      <c r="B495" s="486" t="s">
        <v>1647</v>
      </c>
      <c r="C495" s="486" t="s">
        <v>1621</v>
      </c>
      <c r="D495" s="486" t="s">
        <v>1752</v>
      </c>
      <c r="E495" s="486" t="s">
        <v>1753</v>
      </c>
      <c r="F495" s="490">
        <v>1</v>
      </c>
      <c r="G495" s="490">
        <v>815</v>
      </c>
      <c r="H495" s="490"/>
      <c r="I495" s="490">
        <v>815</v>
      </c>
      <c r="J495" s="490"/>
      <c r="K495" s="490"/>
      <c r="L495" s="490"/>
      <c r="M495" s="490"/>
      <c r="N495" s="490"/>
      <c r="O495" s="490"/>
      <c r="P495" s="512"/>
      <c r="Q495" s="491"/>
    </row>
    <row r="496" spans="1:17" ht="14.45" customHeight="1" x14ac:dyDescent="0.2">
      <c r="A496" s="485" t="s">
        <v>1751</v>
      </c>
      <c r="B496" s="486" t="s">
        <v>1647</v>
      </c>
      <c r="C496" s="486" t="s">
        <v>1621</v>
      </c>
      <c r="D496" s="486" t="s">
        <v>1754</v>
      </c>
      <c r="E496" s="486" t="s">
        <v>1755</v>
      </c>
      <c r="F496" s="490"/>
      <c r="G496" s="490"/>
      <c r="H496" s="490"/>
      <c r="I496" s="490"/>
      <c r="J496" s="490"/>
      <c r="K496" s="490"/>
      <c r="L496" s="490"/>
      <c r="M496" s="490"/>
      <c r="N496" s="490">
        <v>1</v>
      </c>
      <c r="O496" s="490">
        <v>29</v>
      </c>
      <c r="P496" s="512"/>
      <c r="Q496" s="491">
        <v>29</v>
      </c>
    </row>
    <row r="497" spans="1:17" ht="14.45" customHeight="1" x14ac:dyDescent="0.2">
      <c r="A497" s="485" t="s">
        <v>1756</v>
      </c>
      <c r="B497" s="486" t="s">
        <v>1647</v>
      </c>
      <c r="C497" s="486" t="s">
        <v>1621</v>
      </c>
      <c r="D497" s="486" t="s">
        <v>1648</v>
      </c>
      <c r="E497" s="486" t="s">
        <v>1649</v>
      </c>
      <c r="F497" s="490">
        <v>1021</v>
      </c>
      <c r="G497" s="490">
        <v>216452</v>
      </c>
      <c r="H497" s="490">
        <v>0.88596911313858151</v>
      </c>
      <c r="I497" s="490">
        <v>212</v>
      </c>
      <c r="J497" s="490">
        <v>1147</v>
      </c>
      <c r="K497" s="490">
        <v>244311</v>
      </c>
      <c r="L497" s="490">
        <v>1</v>
      </c>
      <c r="M497" s="490">
        <v>213</v>
      </c>
      <c r="N497" s="490">
        <v>1014</v>
      </c>
      <c r="O497" s="490">
        <v>218010</v>
      </c>
      <c r="P497" s="512">
        <v>0.89234623082873876</v>
      </c>
      <c r="Q497" s="491">
        <v>215</v>
      </c>
    </row>
    <row r="498" spans="1:17" ht="14.45" customHeight="1" x14ac:dyDescent="0.2">
      <c r="A498" s="485" t="s">
        <v>1756</v>
      </c>
      <c r="B498" s="486" t="s">
        <v>1647</v>
      </c>
      <c r="C498" s="486" t="s">
        <v>1621</v>
      </c>
      <c r="D498" s="486" t="s">
        <v>1650</v>
      </c>
      <c r="E498" s="486" t="s">
        <v>1649</v>
      </c>
      <c r="F498" s="490">
        <v>4</v>
      </c>
      <c r="G498" s="490">
        <v>348</v>
      </c>
      <c r="H498" s="490"/>
      <c r="I498" s="490">
        <v>87</v>
      </c>
      <c r="J498" s="490"/>
      <c r="K498" s="490"/>
      <c r="L498" s="490"/>
      <c r="M498" s="490"/>
      <c r="N498" s="490">
        <v>269</v>
      </c>
      <c r="O498" s="490">
        <v>23941</v>
      </c>
      <c r="P498" s="512"/>
      <c r="Q498" s="491">
        <v>89</v>
      </c>
    </row>
    <row r="499" spans="1:17" ht="14.45" customHeight="1" x14ac:dyDescent="0.2">
      <c r="A499" s="485" t="s">
        <v>1756</v>
      </c>
      <c r="B499" s="486" t="s">
        <v>1647</v>
      </c>
      <c r="C499" s="486" t="s">
        <v>1621</v>
      </c>
      <c r="D499" s="486" t="s">
        <v>1651</v>
      </c>
      <c r="E499" s="486" t="s">
        <v>1652</v>
      </c>
      <c r="F499" s="490">
        <v>773</v>
      </c>
      <c r="G499" s="490">
        <v>233446</v>
      </c>
      <c r="H499" s="490">
        <v>0.72410605722226362</v>
      </c>
      <c r="I499" s="490">
        <v>302</v>
      </c>
      <c r="J499" s="490">
        <v>1064</v>
      </c>
      <c r="K499" s="490">
        <v>322392</v>
      </c>
      <c r="L499" s="490">
        <v>1</v>
      </c>
      <c r="M499" s="490">
        <v>303</v>
      </c>
      <c r="N499" s="490">
        <v>743</v>
      </c>
      <c r="O499" s="490">
        <v>226615</v>
      </c>
      <c r="P499" s="512">
        <v>0.70291756619270951</v>
      </c>
      <c r="Q499" s="491">
        <v>305</v>
      </c>
    </row>
    <row r="500" spans="1:17" ht="14.45" customHeight="1" x14ac:dyDescent="0.2">
      <c r="A500" s="485" t="s">
        <v>1756</v>
      </c>
      <c r="B500" s="486" t="s">
        <v>1647</v>
      </c>
      <c r="C500" s="486" t="s">
        <v>1621</v>
      </c>
      <c r="D500" s="486" t="s">
        <v>1653</v>
      </c>
      <c r="E500" s="486" t="s">
        <v>1654</v>
      </c>
      <c r="F500" s="490">
        <v>9</v>
      </c>
      <c r="G500" s="490">
        <v>897</v>
      </c>
      <c r="H500" s="490">
        <v>0.49833333333333335</v>
      </c>
      <c r="I500" s="490">
        <v>99.666666666666671</v>
      </c>
      <c r="J500" s="490">
        <v>18</v>
      </c>
      <c r="K500" s="490">
        <v>1800</v>
      </c>
      <c r="L500" s="490">
        <v>1</v>
      </c>
      <c r="M500" s="490">
        <v>100</v>
      </c>
      <c r="N500" s="490">
        <v>12</v>
      </c>
      <c r="O500" s="490">
        <v>1212</v>
      </c>
      <c r="P500" s="512">
        <v>0.67333333333333334</v>
      </c>
      <c r="Q500" s="491">
        <v>101</v>
      </c>
    </row>
    <row r="501" spans="1:17" ht="14.45" customHeight="1" x14ac:dyDescent="0.2">
      <c r="A501" s="485" t="s">
        <v>1756</v>
      </c>
      <c r="B501" s="486" t="s">
        <v>1647</v>
      </c>
      <c r="C501" s="486" t="s">
        <v>1621</v>
      </c>
      <c r="D501" s="486" t="s">
        <v>1655</v>
      </c>
      <c r="E501" s="486" t="s">
        <v>1656</v>
      </c>
      <c r="F501" s="490"/>
      <c r="G501" s="490"/>
      <c r="H501" s="490"/>
      <c r="I501" s="490"/>
      <c r="J501" s="490"/>
      <c r="K501" s="490"/>
      <c r="L501" s="490"/>
      <c r="M501" s="490"/>
      <c r="N501" s="490">
        <v>1</v>
      </c>
      <c r="O501" s="490">
        <v>237</v>
      </c>
      <c r="P501" s="512"/>
      <c r="Q501" s="491">
        <v>237</v>
      </c>
    </row>
    <row r="502" spans="1:17" ht="14.45" customHeight="1" x14ac:dyDescent="0.2">
      <c r="A502" s="485" t="s">
        <v>1756</v>
      </c>
      <c r="B502" s="486" t="s">
        <v>1647</v>
      </c>
      <c r="C502" s="486" t="s">
        <v>1621</v>
      </c>
      <c r="D502" s="486" t="s">
        <v>1657</v>
      </c>
      <c r="E502" s="486" t="s">
        <v>1658</v>
      </c>
      <c r="F502" s="490">
        <v>556</v>
      </c>
      <c r="G502" s="490">
        <v>76172</v>
      </c>
      <c r="H502" s="490">
        <v>0.94032540799446951</v>
      </c>
      <c r="I502" s="490">
        <v>137</v>
      </c>
      <c r="J502" s="490">
        <v>587</v>
      </c>
      <c r="K502" s="490">
        <v>81006</v>
      </c>
      <c r="L502" s="490">
        <v>1</v>
      </c>
      <c r="M502" s="490">
        <v>138</v>
      </c>
      <c r="N502" s="490">
        <v>562</v>
      </c>
      <c r="O502" s="490">
        <v>78118</v>
      </c>
      <c r="P502" s="512">
        <v>0.96434831987753988</v>
      </c>
      <c r="Q502" s="491">
        <v>139</v>
      </c>
    </row>
    <row r="503" spans="1:17" ht="14.45" customHeight="1" x14ac:dyDescent="0.2">
      <c r="A503" s="485" t="s">
        <v>1756</v>
      </c>
      <c r="B503" s="486" t="s">
        <v>1647</v>
      </c>
      <c r="C503" s="486" t="s">
        <v>1621</v>
      </c>
      <c r="D503" s="486" t="s">
        <v>1659</v>
      </c>
      <c r="E503" s="486" t="s">
        <v>1658</v>
      </c>
      <c r="F503" s="490">
        <v>1</v>
      </c>
      <c r="G503" s="490">
        <v>184</v>
      </c>
      <c r="H503" s="490"/>
      <c r="I503" s="490">
        <v>184</v>
      </c>
      <c r="J503" s="490"/>
      <c r="K503" s="490"/>
      <c r="L503" s="490"/>
      <c r="M503" s="490"/>
      <c r="N503" s="490">
        <v>268</v>
      </c>
      <c r="O503" s="490">
        <v>50116</v>
      </c>
      <c r="P503" s="512"/>
      <c r="Q503" s="491">
        <v>187</v>
      </c>
    </row>
    <row r="504" spans="1:17" ht="14.45" customHeight="1" x14ac:dyDescent="0.2">
      <c r="A504" s="485" t="s">
        <v>1756</v>
      </c>
      <c r="B504" s="486" t="s">
        <v>1647</v>
      </c>
      <c r="C504" s="486" t="s">
        <v>1621</v>
      </c>
      <c r="D504" s="486" t="s">
        <v>1662</v>
      </c>
      <c r="E504" s="486" t="s">
        <v>1663</v>
      </c>
      <c r="F504" s="490">
        <v>2</v>
      </c>
      <c r="G504" s="490">
        <v>1280</v>
      </c>
      <c r="H504" s="490">
        <v>0.99224806201550386</v>
      </c>
      <c r="I504" s="490">
        <v>640</v>
      </c>
      <c r="J504" s="490">
        <v>2</v>
      </c>
      <c r="K504" s="490">
        <v>1290</v>
      </c>
      <c r="L504" s="490">
        <v>1</v>
      </c>
      <c r="M504" s="490">
        <v>645</v>
      </c>
      <c r="N504" s="490">
        <v>3</v>
      </c>
      <c r="O504" s="490">
        <v>1947</v>
      </c>
      <c r="P504" s="512">
        <v>1.5093023255813953</v>
      </c>
      <c r="Q504" s="491">
        <v>649</v>
      </c>
    </row>
    <row r="505" spans="1:17" ht="14.45" customHeight="1" x14ac:dyDescent="0.2">
      <c r="A505" s="485" t="s">
        <v>1756</v>
      </c>
      <c r="B505" s="486" t="s">
        <v>1647</v>
      </c>
      <c r="C505" s="486" t="s">
        <v>1621</v>
      </c>
      <c r="D505" s="486" t="s">
        <v>1664</v>
      </c>
      <c r="E505" s="486" t="s">
        <v>1665</v>
      </c>
      <c r="F505" s="490"/>
      <c r="G505" s="490"/>
      <c r="H505" s="490"/>
      <c r="I505" s="490"/>
      <c r="J505" s="490"/>
      <c r="K505" s="490"/>
      <c r="L505" s="490"/>
      <c r="M505" s="490"/>
      <c r="N505" s="490">
        <v>50</v>
      </c>
      <c r="O505" s="490">
        <v>30900</v>
      </c>
      <c r="P505" s="512"/>
      <c r="Q505" s="491">
        <v>618</v>
      </c>
    </row>
    <row r="506" spans="1:17" ht="14.45" customHeight="1" x14ac:dyDescent="0.2">
      <c r="A506" s="485" t="s">
        <v>1756</v>
      </c>
      <c r="B506" s="486" t="s">
        <v>1647</v>
      </c>
      <c r="C506" s="486" t="s">
        <v>1621</v>
      </c>
      <c r="D506" s="486" t="s">
        <v>1666</v>
      </c>
      <c r="E506" s="486" t="s">
        <v>1667</v>
      </c>
      <c r="F506" s="490">
        <v>25</v>
      </c>
      <c r="G506" s="490">
        <v>4350</v>
      </c>
      <c r="H506" s="490">
        <v>0.69047619047619047</v>
      </c>
      <c r="I506" s="490">
        <v>174</v>
      </c>
      <c r="J506" s="490">
        <v>36</v>
      </c>
      <c r="K506" s="490">
        <v>6300</v>
      </c>
      <c r="L506" s="490">
        <v>1</v>
      </c>
      <c r="M506" s="490">
        <v>175</v>
      </c>
      <c r="N506" s="490">
        <v>286</v>
      </c>
      <c r="O506" s="490">
        <v>50336</v>
      </c>
      <c r="P506" s="512">
        <v>7.9898412698412695</v>
      </c>
      <c r="Q506" s="491">
        <v>176</v>
      </c>
    </row>
    <row r="507" spans="1:17" ht="14.45" customHeight="1" x14ac:dyDescent="0.2">
      <c r="A507" s="485" t="s">
        <v>1756</v>
      </c>
      <c r="B507" s="486" t="s">
        <v>1647</v>
      </c>
      <c r="C507" s="486" t="s">
        <v>1621</v>
      </c>
      <c r="D507" s="486" t="s">
        <v>1624</v>
      </c>
      <c r="E507" s="486" t="s">
        <v>1625</v>
      </c>
      <c r="F507" s="490">
        <v>59</v>
      </c>
      <c r="G507" s="490">
        <v>20473</v>
      </c>
      <c r="H507" s="490">
        <v>1.1766091954022988</v>
      </c>
      <c r="I507" s="490">
        <v>347</v>
      </c>
      <c r="J507" s="490">
        <v>50</v>
      </c>
      <c r="K507" s="490">
        <v>17400</v>
      </c>
      <c r="L507" s="490">
        <v>1</v>
      </c>
      <c r="M507" s="490">
        <v>348</v>
      </c>
      <c r="N507" s="490">
        <v>29</v>
      </c>
      <c r="O507" s="490">
        <v>10092</v>
      </c>
      <c r="P507" s="512">
        <v>0.57999999999999996</v>
      </c>
      <c r="Q507" s="491">
        <v>348</v>
      </c>
    </row>
    <row r="508" spans="1:17" ht="14.45" customHeight="1" x14ac:dyDescent="0.2">
      <c r="A508" s="485" t="s">
        <v>1756</v>
      </c>
      <c r="B508" s="486" t="s">
        <v>1647</v>
      </c>
      <c r="C508" s="486" t="s">
        <v>1621</v>
      </c>
      <c r="D508" s="486" t="s">
        <v>1668</v>
      </c>
      <c r="E508" s="486" t="s">
        <v>1669</v>
      </c>
      <c r="F508" s="490">
        <v>929</v>
      </c>
      <c r="G508" s="490">
        <v>15793</v>
      </c>
      <c r="H508" s="490">
        <v>1.0276548672566372</v>
      </c>
      <c r="I508" s="490">
        <v>17</v>
      </c>
      <c r="J508" s="490">
        <v>904</v>
      </c>
      <c r="K508" s="490">
        <v>15368</v>
      </c>
      <c r="L508" s="490">
        <v>1</v>
      </c>
      <c r="M508" s="490">
        <v>17</v>
      </c>
      <c r="N508" s="490">
        <v>1217</v>
      </c>
      <c r="O508" s="490">
        <v>20689</v>
      </c>
      <c r="P508" s="512">
        <v>1.3462389380530972</v>
      </c>
      <c r="Q508" s="491">
        <v>17</v>
      </c>
    </row>
    <row r="509" spans="1:17" ht="14.45" customHeight="1" x14ac:dyDescent="0.2">
      <c r="A509" s="485" t="s">
        <v>1756</v>
      </c>
      <c r="B509" s="486" t="s">
        <v>1647</v>
      </c>
      <c r="C509" s="486" t="s">
        <v>1621</v>
      </c>
      <c r="D509" s="486" t="s">
        <v>1670</v>
      </c>
      <c r="E509" s="486" t="s">
        <v>1671</v>
      </c>
      <c r="F509" s="490">
        <v>169</v>
      </c>
      <c r="G509" s="490">
        <v>46306</v>
      </c>
      <c r="H509" s="490">
        <v>1.144997774590772</v>
      </c>
      <c r="I509" s="490">
        <v>274</v>
      </c>
      <c r="J509" s="490">
        <v>146</v>
      </c>
      <c r="K509" s="490">
        <v>40442</v>
      </c>
      <c r="L509" s="490">
        <v>1</v>
      </c>
      <c r="M509" s="490">
        <v>277</v>
      </c>
      <c r="N509" s="490">
        <v>113</v>
      </c>
      <c r="O509" s="490">
        <v>31527</v>
      </c>
      <c r="P509" s="512">
        <v>0.77956085257900198</v>
      </c>
      <c r="Q509" s="491">
        <v>279</v>
      </c>
    </row>
    <row r="510" spans="1:17" ht="14.45" customHeight="1" x14ac:dyDescent="0.2">
      <c r="A510" s="485" t="s">
        <v>1756</v>
      </c>
      <c r="B510" s="486" t="s">
        <v>1647</v>
      </c>
      <c r="C510" s="486" t="s">
        <v>1621</v>
      </c>
      <c r="D510" s="486" t="s">
        <v>1672</v>
      </c>
      <c r="E510" s="486" t="s">
        <v>1673</v>
      </c>
      <c r="F510" s="490">
        <v>214</v>
      </c>
      <c r="G510" s="490">
        <v>30354</v>
      </c>
      <c r="H510" s="490">
        <v>0.97852998065764019</v>
      </c>
      <c r="I510" s="490">
        <v>141.84112149532712</v>
      </c>
      <c r="J510" s="490">
        <v>220</v>
      </c>
      <c r="K510" s="490">
        <v>31020</v>
      </c>
      <c r="L510" s="490">
        <v>1</v>
      </c>
      <c r="M510" s="490">
        <v>141</v>
      </c>
      <c r="N510" s="490">
        <v>183</v>
      </c>
      <c r="O510" s="490">
        <v>25986</v>
      </c>
      <c r="P510" s="512">
        <v>0.83771760154738883</v>
      </c>
      <c r="Q510" s="491">
        <v>142</v>
      </c>
    </row>
    <row r="511" spans="1:17" ht="14.45" customHeight="1" x14ac:dyDescent="0.2">
      <c r="A511" s="485" t="s">
        <v>1756</v>
      </c>
      <c r="B511" s="486" t="s">
        <v>1647</v>
      </c>
      <c r="C511" s="486" t="s">
        <v>1621</v>
      </c>
      <c r="D511" s="486" t="s">
        <v>1674</v>
      </c>
      <c r="E511" s="486" t="s">
        <v>1673</v>
      </c>
      <c r="F511" s="490">
        <v>556</v>
      </c>
      <c r="G511" s="490">
        <v>43456</v>
      </c>
      <c r="H511" s="490">
        <v>0.93709701766113906</v>
      </c>
      <c r="I511" s="490">
        <v>78.158273381294961</v>
      </c>
      <c r="J511" s="490">
        <v>587</v>
      </c>
      <c r="K511" s="490">
        <v>46373</v>
      </c>
      <c r="L511" s="490">
        <v>1</v>
      </c>
      <c r="M511" s="490">
        <v>79</v>
      </c>
      <c r="N511" s="490">
        <v>562</v>
      </c>
      <c r="O511" s="490">
        <v>44398</v>
      </c>
      <c r="P511" s="512">
        <v>0.95741056218057918</v>
      </c>
      <c r="Q511" s="491">
        <v>79</v>
      </c>
    </row>
    <row r="512" spans="1:17" ht="14.45" customHeight="1" x14ac:dyDescent="0.2">
      <c r="A512" s="485" t="s">
        <v>1756</v>
      </c>
      <c r="B512" s="486" t="s">
        <v>1647</v>
      </c>
      <c r="C512" s="486" t="s">
        <v>1621</v>
      </c>
      <c r="D512" s="486" t="s">
        <v>1675</v>
      </c>
      <c r="E512" s="486" t="s">
        <v>1676</v>
      </c>
      <c r="F512" s="490">
        <v>214</v>
      </c>
      <c r="G512" s="490">
        <v>67196</v>
      </c>
      <c r="H512" s="490">
        <v>0.96657077100115074</v>
      </c>
      <c r="I512" s="490">
        <v>314</v>
      </c>
      <c r="J512" s="490">
        <v>220</v>
      </c>
      <c r="K512" s="490">
        <v>69520</v>
      </c>
      <c r="L512" s="490">
        <v>1</v>
      </c>
      <c r="M512" s="490">
        <v>316</v>
      </c>
      <c r="N512" s="490">
        <v>183</v>
      </c>
      <c r="O512" s="490">
        <v>58194</v>
      </c>
      <c r="P512" s="512">
        <v>0.8370828538550058</v>
      </c>
      <c r="Q512" s="491">
        <v>318</v>
      </c>
    </row>
    <row r="513" spans="1:17" ht="14.45" customHeight="1" x14ac:dyDescent="0.2">
      <c r="A513" s="485" t="s">
        <v>1756</v>
      </c>
      <c r="B513" s="486" t="s">
        <v>1647</v>
      </c>
      <c r="C513" s="486" t="s">
        <v>1621</v>
      </c>
      <c r="D513" s="486" t="s">
        <v>1632</v>
      </c>
      <c r="E513" s="486" t="s">
        <v>1633</v>
      </c>
      <c r="F513" s="490">
        <v>144</v>
      </c>
      <c r="G513" s="490">
        <v>47232</v>
      </c>
      <c r="H513" s="490">
        <v>1.0110021833126419</v>
      </c>
      <c r="I513" s="490">
        <v>328</v>
      </c>
      <c r="J513" s="490">
        <v>142</v>
      </c>
      <c r="K513" s="490">
        <v>46718</v>
      </c>
      <c r="L513" s="490">
        <v>1</v>
      </c>
      <c r="M513" s="490">
        <v>329</v>
      </c>
      <c r="N513" s="490">
        <v>216</v>
      </c>
      <c r="O513" s="490">
        <v>71064</v>
      </c>
      <c r="P513" s="512">
        <v>1.5211267605633803</v>
      </c>
      <c r="Q513" s="491">
        <v>329</v>
      </c>
    </row>
    <row r="514" spans="1:17" ht="14.45" customHeight="1" x14ac:dyDescent="0.2">
      <c r="A514" s="485" t="s">
        <v>1756</v>
      </c>
      <c r="B514" s="486" t="s">
        <v>1647</v>
      </c>
      <c r="C514" s="486" t="s">
        <v>1621</v>
      </c>
      <c r="D514" s="486" t="s">
        <v>1677</v>
      </c>
      <c r="E514" s="486" t="s">
        <v>1678</v>
      </c>
      <c r="F514" s="490">
        <v>451</v>
      </c>
      <c r="G514" s="490">
        <v>73578</v>
      </c>
      <c r="H514" s="490">
        <v>1.0542015903718032</v>
      </c>
      <c r="I514" s="490">
        <v>163.14412416851442</v>
      </c>
      <c r="J514" s="490">
        <v>423</v>
      </c>
      <c r="K514" s="490">
        <v>69795</v>
      </c>
      <c r="L514" s="490">
        <v>1</v>
      </c>
      <c r="M514" s="490">
        <v>165</v>
      </c>
      <c r="N514" s="490">
        <v>357</v>
      </c>
      <c r="O514" s="490">
        <v>59262</v>
      </c>
      <c r="P514" s="512">
        <v>0.84908661078873848</v>
      </c>
      <c r="Q514" s="491">
        <v>166</v>
      </c>
    </row>
    <row r="515" spans="1:17" ht="14.45" customHeight="1" x14ac:dyDescent="0.2">
      <c r="A515" s="485" t="s">
        <v>1756</v>
      </c>
      <c r="B515" s="486" t="s">
        <v>1647</v>
      </c>
      <c r="C515" s="486" t="s">
        <v>1621</v>
      </c>
      <c r="D515" s="486" t="s">
        <v>1679</v>
      </c>
      <c r="E515" s="486" t="s">
        <v>1649</v>
      </c>
      <c r="F515" s="490">
        <v>1596</v>
      </c>
      <c r="G515" s="490">
        <v>115167</v>
      </c>
      <c r="H515" s="490">
        <v>0.90588522165937768</v>
      </c>
      <c r="I515" s="490">
        <v>72.159774436090231</v>
      </c>
      <c r="J515" s="490">
        <v>1718</v>
      </c>
      <c r="K515" s="490">
        <v>127132</v>
      </c>
      <c r="L515" s="490">
        <v>1</v>
      </c>
      <c r="M515" s="490">
        <v>74</v>
      </c>
      <c r="N515" s="490">
        <v>1673</v>
      </c>
      <c r="O515" s="490">
        <v>123802</v>
      </c>
      <c r="P515" s="512">
        <v>0.97380675203725264</v>
      </c>
      <c r="Q515" s="491">
        <v>74</v>
      </c>
    </row>
    <row r="516" spans="1:17" ht="14.45" customHeight="1" x14ac:dyDescent="0.2">
      <c r="A516" s="485" t="s">
        <v>1756</v>
      </c>
      <c r="B516" s="486" t="s">
        <v>1647</v>
      </c>
      <c r="C516" s="486" t="s">
        <v>1621</v>
      </c>
      <c r="D516" s="486" t="s">
        <v>1682</v>
      </c>
      <c r="E516" s="486" t="s">
        <v>1683</v>
      </c>
      <c r="F516" s="490"/>
      <c r="G516" s="490"/>
      <c r="H516" s="490"/>
      <c r="I516" s="490"/>
      <c r="J516" s="490"/>
      <c r="K516" s="490"/>
      <c r="L516" s="490"/>
      <c r="M516" s="490"/>
      <c r="N516" s="490">
        <v>56</v>
      </c>
      <c r="O516" s="490">
        <v>13160</v>
      </c>
      <c r="P516" s="512"/>
      <c r="Q516" s="491">
        <v>235</v>
      </c>
    </row>
    <row r="517" spans="1:17" ht="14.45" customHeight="1" x14ac:dyDescent="0.2">
      <c r="A517" s="485" t="s">
        <v>1756</v>
      </c>
      <c r="B517" s="486" t="s">
        <v>1647</v>
      </c>
      <c r="C517" s="486" t="s">
        <v>1621</v>
      </c>
      <c r="D517" s="486" t="s">
        <v>1684</v>
      </c>
      <c r="E517" s="486" t="s">
        <v>1685</v>
      </c>
      <c r="F517" s="490">
        <v>44</v>
      </c>
      <c r="G517" s="490">
        <v>53328</v>
      </c>
      <c r="H517" s="490">
        <v>1.0963815789473683</v>
      </c>
      <c r="I517" s="490">
        <v>1212</v>
      </c>
      <c r="J517" s="490">
        <v>40</v>
      </c>
      <c r="K517" s="490">
        <v>48640</v>
      </c>
      <c r="L517" s="490">
        <v>1</v>
      </c>
      <c r="M517" s="490">
        <v>1216</v>
      </c>
      <c r="N517" s="490">
        <v>52</v>
      </c>
      <c r="O517" s="490">
        <v>63440</v>
      </c>
      <c r="P517" s="512">
        <v>1.3042763157894737</v>
      </c>
      <c r="Q517" s="491">
        <v>1220</v>
      </c>
    </row>
    <row r="518" spans="1:17" ht="14.45" customHeight="1" x14ac:dyDescent="0.2">
      <c r="A518" s="485" t="s">
        <v>1756</v>
      </c>
      <c r="B518" s="486" t="s">
        <v>1647</v>
      </c>
      <c r="C518" s="486" t="s">
        <v>1621</v>
      </c>
      <c r="D518" s="486" t="s">
        <v>1686</v>
      </c>
      <c r="E518" s="486" t="s">
        <v>1687</v>
      </c>
      <c r="F518" s="490">
        <v>29</v>
      </c>
      <c r="G518" s="490">
        <v>3335</v>
      </c>
      <c r="H518" s="490">
        <v>1.0648148148148149</v>
      </c>
      <c r="I518" s="490">
        <v>115</v>
      </c>
      <c r="J518" s="490">
        <v>27</v>
      </c>
      <c r="K518" s="490">
        <v>3132</v>
      </c>
      <c r="L518" s="490">
        <v>1</v>
      </c>
      <c r="M518" s="490">
        <v>116</v>
      </c>
      <c r="N518" s="490">
        <v>25</v>
      </c>
      <c r="O518" s="490">
        <v>2925</v>
      </c>
      <c r="P518" s="512">
        <v>0.93390804597701149</v>
      </c>
      <c r="Q518" s="491">
        <v>117</v>
      </c>
    </row>
    <row r="519" spans="1:17" ht="14.45" customHeight="1" x14ac:dyDescent="0.2">
      <c r="A519" s="485" t="s">
        <v>1756</v>
      </c>
      <c r="B519" s="486" t="s">
        <v>1647</v>
      </c>
      <c r="C519" s="486" t="s">
        <v>1621</v>
      </c>
      <c r="D519" s="486" t="s">
        <v>1688</v>
      </c>
      <c r="E519" s="486" t="s">
        <v>1689</v>
      </c>
      <c r="F519" s="490"/>
      <c r="G519" s="490"/>
      <c r="H519" s="490"/>
      <c r="I519" s="490"/>
      <c r="J519" s="490"/>
      <c r="K519" s="490"/>
      <c r="L519" s="490"/>
      <c r="M519" s="490"/>
      <c r="N519" s="490">
        <v>1</v>
      </c>
      <c r="O519" s="490">
        <v>352</v>
      </c>
      <c r="P519" s="512"/>
      <c r="Q519" s="491">
        <v>352</v>
      </c>
    </row>
    <row r="520" spans="1:17" ht="14.45" customHeight="1" x14ac:dyDescent="0.2">
      <c r="A520" s="485" t="s">
        <v>1756</v>
      </c>
      <c r="B520" s="486" t="s">
        <v>1647</v>
      </c>
      <c r="C520" s="486" t="s">
        <v>1621</v>
      </c>
      <c r="D520" s="486" t="s">
        <v>1692</v>
      </c>
      <c r="E520" s="486" t="s">
        <v>1693</v>
      </c>
      <c r="F520" s="490"/>
      <c r="G520" s="490"/>
      <c r="H520" s="490"/>
      <c r="I520" s="490"/>
      <c r="J520" s="490"/>
      <c r="K520" s="490"/>
      <c r="L520" s="490"/>
      <c r="M520" s="490"/>
      <c r="N520" s="490">
        <v>48</v>
      </c>
      <c r="O520" s="490">
        <v>51936</v>
      </c>
      <c r="P520" s="512"/>
      <c r="Q520" s="491">
        <v>1082</v>
      </c>
    </row>
    <row r="521" spans="1:17" ht="14.45" customHeight="1" x14ac:dyDescent="0.2">
      <c r="A521" s="485" t="s">
        <v>1756</v>
      </c>
      <c r="B521" s="486" t="s">
        <v>1647</v>
      </c>
      <c r="C521" s="486" t="s">
        <v>1621</v>
      </c>
      <c r="D521" s="486" t="s">
        <v>1696</v>
      </c>
      <c r="E521" s="486" t="s">
        <v>1697</v>
      </c>
      <c r="F521" s="490"/>
      <c r="G521" s="490"/>
      <c r="H521" s="490"/>
      <c r="I521" s="490"/>
      <c r="J521" s="490">
        <v>1</v>
      </c>
      <c r="K521" s="490">
        <v>757</v>
      </c>
      <c r="L521" s="490">
        <v>1</v>
      </c>
      <c r="M521" s="490">
        <v>757</v>
      </c>
      <c r="N521" s="490"/>
      <c r="O521" s="490"/>
      <c r="P521" s="512"/>
      <c r="Q521" s="491"/>
    </row>
    <row r="522" spans="1:17" ht="14.45" customHeight="1" x14ac:dyDescent="0.2">
      <c r="A522" s="485" t="s">
        <v>1757</v>
      </c>
      <c r="B522" s="486" t="s">
        <v>1647</v>
      </c>
      <c r="C522" s="486" t="s">
        <v>1621</v>
      </c>
      <c r="D522" s="486" t="s">
        <v>1648</v>
      </c>
      <c r="E522" s="486" t="s">
        <v>1649</v>
      </c>
      <c r="F522" s="490">
        <v>1092</v>
      </c>
      <c r="G522" s="490">
        <v>231504</v>
      </c>
      <c r="H522" s="490">
        <v>0.95928794301555143</v>
      </c>
      <c r="I522" s="490">
        <v>212</v>
      </c>
      <c r="J522" s="490">
        <v>1133</v>
      </c>
      <c r="K522" s="490">
        <v>241329</v>
      </c>
      <c r="L522" s="490">
        <v>1</v>
      </c>
      <c r="M522" s="490">
        <v>213</v>
      </c>
      <c r="N522" s="490">
        <v>1187</v>
      </c>
      <c r="O522" s="490">
        <v>255205</v>
      </c>
      <c r="P522" s="512">
        <v>1.0574982699965607</v>
      </c>
      <c r="Q522" s="491">
        <v>215</v>
      </c>
    </row>
    <row r="523" spans="1:17" ht="14.45" customHeight="1" x14ac:dyDescent="0.2">
      <c r="A523" s="485" t="s">
        <v>1757</v>
      </c>
      <c r="B523" s="486" t="s">
        <v>1647</v>
      </c>
      <c r="C523" s="486" t="s">
        <v>1621</v>
      </c>
      <c r="D523" s="486" t="s">
        <v>1650</v>
      </c>
      <c r="E523" s="486" t="s">
        <v>1649</v>
      </c>
      <c r="F523" s="490">
        <v>7</v>
      </c>
      <c r="G523" s="490">
        <v>609</v>
      </c>
      <c r="H523" s="490">
        <v>2.3068181818181817</v>
      </c>
      <c r="I523" s="490">
        <v>87</v>
      </c>
      <c r="J523" s="490">
        <v>3</v>
      </c>
      <c r="K523" s="490">
        <v>264</v>
      </c>
      <c r="L523" s="490">
        <v>1</v>
      </c>
      <c r="M523" s="490">
        <v>88</v>
      </c>
      <c r="N523" s="490"/>
      <c r="O523" s="490"/>
      <c r="P523" s="512"/>
      <c r="Q523" s="491"/>
    </row>
    <row r="524" spans="1:17" ht="14.45" customHeight="1" x14ac:dyDescent="0.2">
      <c r="A524" s="485" t="s">
        <v>1757</v>
      </c>
      <c r="B524" s="486" t="s">
        <v>1647</v>
      </c>
      <c r="C524" s="486" t="s">
        <v>1621</v>
      </c>
      <c r="D524" s="486" t="s">
        <v>1651</v>
      </c>
      <c r="E524" s="486" t="s">
        <v>1652</v>
      </c>
      <c r="F524" s="490">
        <v>838</v>
      </c>
      <c r="G524" s="490">
        <v>253076</v>
      </c>
      <c r="H524" s="490">
        <v>1.2522253724622836</v>
      </c>
      <c r="I524" s="490">
        <v>302</v>
      </c>
      <c r="J524" s="490">
        <v>667</v>
      </c>
      <c r="K524" s="490">
        <v>202101</v>
      </c>
      <c r="L524" s="490">
        <v>1</v>
      </c>
      <c r="M524" s="490">
        <v>303</v>
      </c>
      <c r="N524" s="490">
        <v>940</v>
      </c>
      <c r="O524" s="490">
        <v>286700</v>
      </c>
      <c r="P524" s="512">
        <v>1.4185976318771307</v>
      </c>
      <c r="Q524" s="491">
        <v>305</v>
      </c>
    </row>
    <row r="525" spans="1:17" ht="14.45" customHeight="1" x14ac:dyDescent="0.2">
      <c r="A525" s="485" t="s">
        <v>1757</v>
      </c>
      <c r="B525" s="486" t="s">
        <v>1647</v>
      </c>
      <c r="C525" s="486" t="s">
        <v>1621</v>
      </c>
      <c r="D525" s="486" t="s">
        <v>1653</v>
      </c>
      <c r="E525" s="486" t="s">
        <v>1654</v>
      </c>
      <c r="F525" s="490">
        <v>18</v>
      </c>
      <c r="G525" s="490">
        <v>1797</v>
      </c>
      <c r="H525" s="490">
        <v>1.9966666666666666</v>
      </c>
      <c r="I525" s="490">
        <v>99.833333333333329</v>
      </c>
      <c r="J525" s="490">
        <v>9</v>
      </c>
      <c r="K525" s="490">
        <v>900</v>
      </c>
      <c r="L525" s="490">
        <v>1</v>
      </c>
      <c r="M525" s="490">
        <v>100</v>
      </c>
      <c r="N525" s="490">
        <v>12</v>
      </c>
      <c r="O525" s="490">
        <v>1212</v>
      </c>
      <c r="P525" s="512">
        <v>1.3466666666666667</v>
      </c>
      <c r="Q525" s="491">
        <v>101</v>
      </c>
    </row>
    <row r="526" spans="1:17" ht="14.45" customHeight="1" x14ac:dyDescent="0.2">
      <c r="A526" s="485" t="s">
        <v>1757</v>
      </c>
      <c r="B526" s="486" t="s">
        <v>1647</v>
      </c>
      <c r="C526" s="486" t="s">
        <v>1621</v>
      </c>
      <c r="D526" s="486" t="s">
        <v>1657</v>
      </c>
      <c r="E526" s="486" t="s">
        <v>1658</v>
      </c>
      <c r="F526" s="490">
        <v>181</v>
      </c>
      <c r="G526" s="490">
        <v>24797</v>
      </c>
      <c r="H526" s="490">
        <v>1.2223701074632751</v>
      </c>
      <c r="I526" s="490">
        <v>137</v>
      </c>
      <c r="J526" s="490">
        <v>147</v>
      </c>
      <c r="K526" s="490">
        <v>20286</v>
      </c>
      <c r="L526" s="490">
        <v>1</v>
      </c>
      <c r="M526" s="490">
        <v>138</v>
      </c>
      <c r="N526" s="490">
        <v>179</v>
      </c>
      <c r="O526" s="490">
        <v>24881</v>
      </c>
      <c r="P526" s="512">
        <v>1.2265108942127576</v>
      </c>
      <c r="Q526" s="491">
        <v>139</v>
      </c>
    </row>
    <row r="527" spans="1:17" ht="14.45" customHeight="1" x14ac:dyDescent="0.2">
      <c r="A527" s="485" t="s">
        <v>1757</v>
      </c>
      <c r="B527" s="486" t="s">
        <v>1647</v>
      </c>
      <c r="C527" s="486" t="s">
        <v>1621</v>
      </c>
      <c r="D527" s="486" t="s">
        <v>1659</v>
      </c>
      <c r="E527" s="486" t="s">
        <v>1658</v>
      </c>
      <c r="F527" s="490">
        <v>3</v>
      </c>
      <c r="G527" s="490">
        <v>552</v>
      </c>
      <c r="H527" s="490">
        <v>0.99459459459459465</v>
      </c>
      <c r="I527" s="490">
        <v>184</v>
      </c>
      <c r="J527" s="490">
        <v>3</v>
      </c>
      <c r="K527" s="490">
        <v>555</v>
      </c>
      <c r="L527" s="490">
        <v>1</v>
      </c>
      <c r="M527" s="490">
        <v>185</v>
      </c>
      <c r="N527" s="490"/>
      <c r="O527" s="490"/>
      <c r="P527" s="512"/>
      <c r="Q527" s="491"/>
    </row>
    <row r="528" spans="1:17" ht="14.45" customHeight="1" x14ac:dyDescent="0.2">
      <c r="A528" s="485" t="s">
        <v>1757</v>
      </c>
      <c r="B528" s="486" t="s">
        <v>1647</v>
      </c>
      <c r="C528" s="486" t="s">
        <v>1621</v>
      </c>
      <c r="D528" s="486" t="s">
        <v>1662</v>
      </c>
      <c r="E528" s="486" t="s">
        <v>1663</v>
      </c>
      <c r="F528" s="490">
        <v>1</v>
      </c>
      <c r="G528" s="490">
        <v>640</v>
      </c>
      <c r="H528" s="490"/>
      <c r="I528" s="490">
        <v>640</v>
      </c>
      <c r="J528" s="490"/>
      <c r="K528" s="490"/>
      <c r="L528" s="490"/>
      <c r="M528" s="490"/>
      <c r="N528" s="490">
        <v>1</v>
      </c>
      <c r="O528" s="490">
        <v>649</v>
      </c>
      <c r="P528" s="512"/>
      <c r="Q528" s="491">
        <v>649</v>
      </c>
    </row>
    <row r="529" spans="1:17" ht="14.45" customHeight="1" x14ac:dyDescent="0.2">
      <c r="A529" s="485" t="s">
        <v>1757</v>
      </c>
      <c r="B529" s="486" t="s">
        <v>1647</v>
      </c>
      <c r="C529" s="486" t="s">
        <v>1621</v>
      </c>
      <c r="D529" s="486" t="s">
        <v>1666</v>
      </c>
      <c r="E529" s="486" t="s">
        <v>1667</v>
      </c>
      <c r="F529" s="490">
        <v>27</v>
      </c>
      <c r="G529" s="490">
        <v>4698</v>
      </c>
      <c r="H529" s="490">
        <v>1.0738285714285714</v>
      </c>
      <c r="I529" s="490">
        <v>174</v>
      </c>
      <c r="J529" s="490">
        <v>25</v>
      </c>
      <c r="K529" s="490">
        <v>4375</v>
      </c>
      <c r="L529" s="490">
        <v>1</v>
      </c>
      <c r="M529" s="490">
        <v>175</v>
      </c>
      <c r="N529" s="490">
        <v>37</v>
      </c>
      <c r="O529" s="490">
        <v>6512</v>
      </c>
      <c r="P529" s="512">
        <v>1.4884571428571429</v>
      </c>
      <c r="Q529" s="491">
        <v>176</v>
      </c>
    </row>
    <row r="530" spans="1:17" ht="14.45" customHeight="1" x14ac:dyDescent="0.2">
      <c r="A530" s="485" t="s">
        <v>1757</v>
      </c>
      <c r="B530" s="486" t="s">
        <v>1647</v>
      </c>
      <c r="C530" s="486" t="s">
        <v>1621</v>
      </c>
      <c r="D530" s="486" t="s">
        <v>1624</v>
      </c>
      <c r="E530" s="486" t="s">
        <v>1625</v>
      </c>
      <c r="F530" s="490">
        <v>1</v>
      </c>
      <c r="G530" s="490">
        <v>347</v>
      </c>
      <c r="H530" s="490">
        <v>0.19942528735632184</v>
      </c>
      <c r="I530" s="490">
        <v>347</v>
      </c>
      <c r="J530" s="490">
        <v>5</v>
      </c>
      <c r="K530" s="490">
        <v>1740</v>
      </c>
      <c r="L530" s="490">
        <v>1</v>
      </c>
      <c r="M530" s="490">
        <v>348</v>
      </c>
      <c r="N530" s="490">
        <v>1</v>
      </c>
      <c r="O530" s="490">
        <v>348</v>
      </c>
      <c r="P530" s="512">
        <v>0.2</v>
      </c>
      <c r="Q530" s="491">
        <v>348</v>
      </c>
    </row>
    <row r="531" spans="1:17" ht="14.45" customHeight="1" x14ac:dyDescent="0.2">
      <c r="A531" s="485" t="s">
        <v>1757</v>
      </c>
      <c r="B531" s="486" t="s">
        <v>1647</v>
      </c>
      <c r="C531" s="486" t="s">
        <v>1621</v>
      </c>
      <c r="D531" s="486" t="s">
        <v>1668</v>
      </c>
      <c r="E531" s="486" t="s">
        <v>1669</v>
      </c>
      <c r="F531" s="490">
        <v>489</v>
      </c>
      <c r="G531" s="490">
        <v>8313</v>
      </c>
      <c r="H531" s="490">
        <v>1.0166320166320166</v>
      </c>
      <c r="I531" s="490">
        <v>17</v>
      </c>
      <c r="J531" s="490">
        <v>481</v>
      </c>
      <c r="K531" s="490">
        <v>8177</v>
      </c>
      <c r="L531" s="490">
        <v>1</v>
      </c>
      <c r="M531" s="490">
        <v>17</v>
      </c>
      <c r="N531" s="490">
        <v>527</v>
      </c>
      <c r="O531" s="490">
        <v>8959</v>
      </c>
      <c r="P531" s="512">
        <v>1.0956340956340955</v>
      </c>
      <c r="Q531" s="491">
        <v>17</v>
      </c>
    </row>
    <row r="532" spans="1:17" ht="14.45" customHeight="1" x14ac:dyDescent="0.2">
      <c r="A532" s="485" t="s">
        <v>1757</v>
      </c>
      <c r="B532" s="486" t="s">
        <v>1647</v>
      </c>
      <c r="C532" s="486" t="s">
        <v>1621</v>
      </c>
      <c r="D532" s="486" t="s">
        <v>1670</v>
      </c>
      <c r="E532" s="486" t="s">
        <v>1671</v>
      </c>
      <c r="F532" s="490">
        <v>238</v>
      </c>
      <c r="G532" s="490">
        <v>65212</v>
      </c>
      <c r="H532" s="490">
        <v>1.0463217007621339</v>
      </c>
      <c r="I532" s="490">
        <v>274</v>
      </c>
      <c r="J532" s="490">
        <v>225</v>
      </c>
      <c r="K532" s="490">
        <v>62325</v>
      </c>
      <c r="L532" s="490">
        <v>1</v>
      </c>
      <c r="M532" s="490">
        <v>277</v>
      </c>
      <c r="N532" s="490">
        <v>213</v>
      </c>
      <c r="O532" s="490">
        <v>59427</v>
      </c>
      <c r="P532" s="512">
        <v>0.95350180505415161</v>
      </c>
      <c r="Q532" s="491">
        <v>279</v>
      </c>
    </row>
    <row r="533" spans="1:17" ht="14.45" customHeight="1" x14ac:dyDescent="0.2">
      <c r="A533" s="485" t="s">
        <v>1757</v>
      </c>
      <c r="B533" s="486" t="s">
        <v>1647</v>
      </c>
      <c r="C533" s="486" t="s">
        <v>1621</v>
      </c>
      <c r="D533" s="486" t="s">
        <v>1672</v>
      </c>
      <c r="E533" s="486" t="s">
        <v>1673</v>
      </c>
      <c r="F533" s="490">
        <v>310</v>
      </c>
      <c r="G533" s="490">
        <v>43955</v>
      </c>
      <c r="H533" s="490">
        <v>0.94753066459721058</v>
      </c>
      <c r="I533" s="490">
        <v>141.79032258064515</v>
      </c>
      <c r="J533" s="490">
        <v>329</v>
      </c>
      <c r="K533" s="490">
        <v>46389</v>
      </c>
      <c r="L533" s="490">
        <v>1</v>
      </c>
      <c r="M533" s="490">
        <v>141</v>
      </c>
      <c r="N533" s="490">
        <v>355</v>
      </c>
      <c r="O533" s="490">
        <v>50410</v>
      </c>
      <c r="P533" s="512">
        <v>1.0866800319041152</v>
      </c>
      <c r="Q533" s="491">
        <v>142</v>
      </c>
    </row>
    <row r="534" spans="1:17" ht="14.45" customHeight="1" x14ac:dyDescent="0.2">
      <c r="A534" s="485" t="s">
        <v>1757</v>
      </c>
      <c r="B534" s="486" t="s">
        <v>1647</v>
      </c>
      <c r="C534" s="486" t="s">
        <v>1621</v>
      </c>
      <c r="D534" s="486" t="s">
        <v>1674</v>
      </c>
      <c r="E534" s="486" t="s">
        <v>1673</v>
      </c>
      <c r="F534" s="490">
        <v>181</v>
      </c>
      <c r="G534" s="490">
        <v>14149</v>
      </c>
      <c r="H534" s="490">
        <v>1.2183759579781279</v>
      </c>
      <c r="I534" s="490">
        <v>78.171270718232037</v>
      </c>
      <c r="J534" s="490">
        <v>147</v>
      </c>
      <c r="K534" s="490">
        <v>11613</v>
      </c>
      <c r="L534" s="490">
        <v>1</v>
      </c>
      <c r="M534" s="490">
        <v>79</v>
      </c>
      <c r="N534" s="490">
        <v>179</v>
      </c>
      <c r="O534" s="490">
        <v>14141</v>
      </c>
      <c r="P534" s="512">
        <v>1.217687074829932</v>
      </c>
      <c r="Q534" s="491">
        <v>79</v>
      </c>
    </row>
    <row r="535" spans="1:17" ht="14.45" customHeight="1" x14ac:dyDescent="0.2">
      <c r="A535" s="485" t="s">
        <v>1757</v>
      </c>
      <c r="B535" s="486" t="s">
        <v>1647</v>
      </c>
      <c r="C535" s="486" t="s">
        <v>1621</v>
      </c>
      <c r="D535" s="486" t="s">
        <v>1675</v>
      </c>
      <c r="E535" s="486" t="s">
        <v>1676</v>
      </c>
      <c r="F535" s="490">
        <v>310</v>
      </c>
      <c r="G535" s="490">
        <v>97340</v>
      </c>
      <c r="H535" s="490">
        <v>0.9362856373360009</v>
      </c>
      <c r="I535" s="490">
        <v>314</v>
      </c>
      <c r="J535" s="490">
        <v>329</v>
      </c>
      <c r="K535" s="490">
        <v>103964</v>
      </c>
      <c r="L535" s="490">
        <v>1</v>
      </c>
      <c r="M535" s="490">
        <v>316</v>
      </c>
      <c r="N535" s="490">
        <v>355</v>
      </c>
      <c r="O535" s="490">
        <v>112890</v>
      </c>
      <c r="P535" s="512">
        <v>1.0858566426840059</v>
      </c>
      <c r="Q535" s="491">
        <v>318</v>
      </c>
    </row>
    <row r="536" spans="1:17" ht="14.45" customHeight="1" x14ac:dyDescent="0.2">
      <c r="A536" s="485" t="s">
        <v>1757</v>
      </c>
      <c r="B536" s="486" t="s">
        <v>1647</v>
      </c>
      <c r="C536" s="486" t="s">
        <v>1621</v>
      </c>
      <c r="D536" s="486" t="s">
        <v>1632</v>
      </c>
      <c r="E536" s="486" t="s">
        <v>1633</v>
      </c>
      <c r="F536" s="490"/>
      <c r="G536" s="490"/>
      <c r="H536" s="490"/>
      <c r="I536" s="490"/>
      <c r="J536" s="490">
        <v>4</v>
      </c>
      <c r="K536" s="490">
        <v>1316</v>
      </c>
      <c r="L536" s="490">
        <v>1</v>
      </c>
      <c r="M536" s="490">
        <v>329</v>
      </c>
      <c r="N536" s="490"/>
      <c r="O536" s="490"/>
      <c r="P536" s="512"/>
      <c r="Q536" s="491"/>
    </row>
    <row r="537" spans="1:17" ht="14.45" customHeight="1" x14ac:dyDescent="0.2">
      <c r="A537" s="485" t="s">
        <v>1757</v>
      </c>
      <c r="B537" s="486" t="s">
        <v>1647</v>
      </c>
      <c r="C537" s="486" t="s">
        <v>1621</v>
      </c>
      <c r="D537" s="486" t="s">
        <v>1677</v>
      </c>
      <c r="E537" s="486" t="s">
        <v>1678</v>
      </c>
      <c r="F537" s="490">
        <v>115</v>
      </c>
      <c r="G537" s="490">
        <v>18764</v>
      </c>
      <c r="H537" s="490">
        <v>2.14568324757004</v>
      </c>
      <c r="I537" s="490">
        <v>163.16521739130434</v>
      </c>
      <c r="J537" s="490">
        <v>53</v>
      </c>
      <c r="K537" s="490">
        <v>8745</v>
      </c>
      <c r="L537" s="490">
        <v>1</v>
      </c>
      <c r="M537" s="490">
        <v>165</v>
      </c>
      <c r="N537" s="490">
        <v>76</v>
      </c>
      <c r="O537" s="490">
        <v>12616</v>
      </c>
      <c r="P537" s="512">
        <v>1.4426529445397369</v>
      </c>
      <c r="Q537" s="491">
        <v>166</v>
      </c>
    </row>
    <row r="538" spans="1:17" ht="14.45" customHeight="1" x14ac:dyDescent="0.2">
      <c r="A538" s="485" t="s">
        <v>1757</v>
      </c>
      <c r="B538" s="486" t="s">
        <v>1647</v>
      </c>
      <c r="C538" s="486" t="s">
        <v>1621</v>
      </c>
      <c r="D538" s="486" t="s">
        <v>1679</v>
      </c>
      <c r="E538" s="486" t="s">
        <v>1649</v>
      </c>
      <c r="F538" s="490">
        <v>599</v>
      </c>
      <c r="G538" s="490">
        <v>43227</v>
      </c>
      <c r="H538" s="490">
        <v>1.1255272613654117</v>
      </c>
      <c r="I538" s="490">
        <v>72.165275459098496</v>
      </c>
      <c r="J538" s="490">
        <v>519</v>
      </c>
      <c r="K538" s="490">
        <v>38406</v>
      </c>
      <c r="L538" s="490">
        <v>1</v>
      </c>
      <c r="M538" s="490">
        <v>74</v>
      </c>
      <c r="N538" s="490">
        <v>695</v>
      </c>
      <c r="O538" s="490">
        <v>51430</v>
      </c>
      <c r="P538" s="512">
        <v>1.3391136801541426</v>
      </c>
      <c r="Q538" s="491">
        <v>74</v>
      </c>
    </row>
    <row r="539" spans="1:17" ht="14.45" customHeight="1" x14ac:dyDescent="0.2">
      <c r="A539" s="485" t="s">
        <v>1757</v>
      </c>
      <c r="B539" s="486" t="s">
        <v>1647</v>
      </c>
      <c r="C539" s="486" t="s">
        <v>1621</v>
      </c>
      <c r="D539" s="486" t="s">
        <v>1682</v>
      </c>
      <c r="E539" s="486" t="s">
        <v>1683</v>
      </c>
      <c r="F539" s="490">
        <v>1</v>
      </c>
      <c r="G539" s="490">
        <v>230</v>
      </c>
      <c r="H539" s="490">
        <v>0.49356223175965663</v>
      </c>
      <c r="I539" s="490">
        <v>230</v>
      </c>
      <c r="J539" s="490">
        <v>2</v>
      </c>
      <c r="K539" s="490">
        <v>466</v>
      </c>
      <c r="L539" s="490">
        <v>1</v>
      </c>
      <c r="M539" s="490">
        <v>233</v>
      </c>
      <c r="N539" s="490"/>
      <c r="O539" s="490"/>
      <c r="P539" s="512"/>
      <c r="Q539" s="491"/>
    </row>
    <row r="540" spans="1:17" ht="14.45" customHeight="1" x14ac:dyDescent="0.2">
      <c r="A540" s="485" t="s">
        <v>1757</v>
      </c>
      <c r="B540" s="486" t="s">
        <v>1647</v>
      </c>
      <c r="C540" s="486" t="s">
        <v>1621</v>
      </c>
      <c r="D540" s="486" t="s">
        <v>1684</v>
      </c>
      <c r="E540" s="486" t="s">
        <v>1685</v>
      </c>
      <c r="F540" s="490">
        <v>39</v>
      </c>
      <c r="G540" s="490">
        <v>47268</v>
      </c>
      <c r="H540" s="490">
        <v>1.8510338345864661</v>
      </c>
      <c r="I540" s="490">
        <v>1212</v>
      </c>
      <c r="J540" s="490">
        <v>21</v>
      </c>
      <c r="K540" s="490">
        <v>25536</v>
      </c>
      <c r="L540" s="490">
        <v>1</v>
      </c>
      <c r="M540" s="490">
        <v>1216</v>
      </c>
      <c r="N540" s="490">
        <v>44</v>
      </c>
      <c r="O540" s="490">
        <v>53680</v>
      </c>
      <c r="P540" s="512">
        <v>2.1021303258145365</v>
      </c>
      <c r="Q540" s="491">
        <v>1220</v>
      </c>
    </row>
    <row r="541" spans="1:17" ht="14.45" customHeight="1" x14ac:dyDescent="0.2">
      <c r="A541" s="485" t="s">
        <v>1757</v>
      </c>
      <c r="B541" s="486" t="s">
        <v>1647</v>
      </c>
      <c r="C541" s="486" t="s">
        <v>1621</v>
      </c>
      <c r="D541" s="486" t="s">
        <v>1686</v>
      </c>
      <c r="E541" s="486" t="s">
        <v>1687</v>
      </c>
      <c r="F541" s="490">
        <v>24</v>
      </c>
      <c r="G541" s="490">
        <v>2760</v>
      </c>
      <c r="H541" s="490">
        <v>1.4870689655172413</v>
      </c>
      <c r="I541" s="490">
        <v>115</v>
      </c>
      <c r="J541" s="490">
        <v>16</v>
      </c>
      <c r="K541" s="490">
        <v>1856</v>
      </c>
      <c r="L541" s="490">
        <v>1</v>
      </c>
      <c r="M541" s="490">
        <v>116</v>
      </c>
      <c r="N541" s="490">
        <v>22</v>
      </c>
      <c r="O541" s="490">
        <v>2574</v>
      </c>
      <c r="P541" s="512">
        <v>1.3868534482758621</v>
      </c>
      <c r="Q541" s="491">
        <v>117</v>
      </c>
    </row>
    <row r="542" spans="1:17" ht="14.45" customHeight="1" x14ac:dyDescent="0.2">
      <c r="A542" s="485" t="s">
        <v>1757</v>
      </c>
      <c r="B542" s="486" t="s">
        <v>1647</v>
      </c>
      <c r="C542" s="486" t="s">
        <v>1621</v>
      </c>
      <c r="D542" s="486" t="s">
        <v>1688</v>
      </c>
      <c r="E542" s="486" t="s">
        <v>1689</v>
      </c>
      <c r="F542" s="490">
        <v>1</v>
      </c>
      <c r="G542" s="490">
        <v>347</v>
      </c>
      <c r="H542" s="490">
        <v>0.24785714285714286</v>
      </c>
      <c r="I542" s="490">
        <v>347</v>
      </c>
      <c r="J542" s="490">
        <v>4</v>
      </c>
      <c r="K542" s="490">
        <v>1400</v>
      </c>
      <c r="L542" s="490">
        <v>1</v>
      </c>
      <c r="M542" s="490">
        <v>350</v>
      </c>
      <c r="N542" s="490"/>
      <c r="O542" s="490"/>
      <c r="P542" s="512"/>
      <c r="Q542" s="491"/>
    </row>
    <row r="543" spans="1:17" ht="14.45" customHeight="1" x14ac:dyDescent="0.2">
      <c r="A543" s="485" t="s">
        <v>1757</v>
      </c>
      <c r="B543" s="486" t="s">
        <v>1647</v>
      </c>
      <c r="C543" s="486" t="s">
        <v>1621</v>
      </c>
      <c r="D543" s="486" t="s">
        <v>1692</v>
      </c>
      <c r="E543" s="486" t="s">
        <v>1693</v>
      </c>
      <c r="F543" s="490">
        <v>2</v>
      </c>
      <c r="G543" s="490">
        <v>2134</v>
      </c>
      <c r="H543" s="490">
        <v>1.9851162790697674</v>
      </c>
      <c r="I543" s="490">
        <v>1067</v>
      </c>
      <c r="J543" s="490">
        <v>1</v>
      </c>
      <c r="K543" s="490">
        <v>1075</v>
      </c>
      <c r="L543" s="490">
        <v>1</v>
      </c>
      <c r="M543" s="490">
        <v>1075</v>
      </c>
      <c r="N543" s="490"/>
      <c r="O543" s="490"/>
      <c r="P543" s="512"/>
      <c r="Q543" s="491"/>
    </row>
    <row r="544" spans="1:17" ht="14.45" customHeight="1" thickBot="1" x14ac:dyDescent="0.25">
      <c r="A544" s="492" t="s">
        <v>1757</v>
      </c>
      <c r="B544" s="493" t="s">
        <v>1647</v>
      </c>
      <c r="C544" s="493" t="s">
        <v>1621</v>
      </c>
      <c r="D544" s="493" t="s">
        <v>1694</v>
      </c>
      <c r="E544" s="493" t="s">
        <v>1695</v>
      </c>
      <c r="F544" s="497"/>
      <c r="G544" s="497"/>
      <c r="H544" s="497"/>
      <c r="I544" s="497"/>
      <c r="J544" s="497">
        <v>1</v>
      </c>
      <c r="K544" s="497">
        <v>304</v>
      </c>
      <c r="L544" s="497">
        <v>1</v>
      </c>
      <c r="M544" s="497">
        <v>304</v>
      </c>
      <c r="N544" s="497"/>
      <c r="O544" s="497"/>
      <c r="P544" s="505"/>
      <c r="Q544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35243BF-C4C3-4FA3-B0E1-89E055E4485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114.10484000000001</v>
      </c>
      <c r="C5" s="29">
        <v>71.169410000000013</v>
      </c>
      <c r="D5" s="8"/>
      <c r="E5" s="117">
        <v>57.325879999999998</v>
      </c>
      <c r="F5" s="28">
        <v>0</v>
      </c>
      <c r="G5" s="116">
        <f>E5-F5</f>
        <v>57.325879999999998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37111.89239999999</v>
      </c>
      <c r="C6" s="31">
        <v>37463.385429999995</v>
      </c>
      <c r="D6" s="8"/>
      <c r="E6" s="118">
        <v>35047.543229999996</v>
      </c>
      <c r="F6" s="30">
        <v>0</v>
      </c>
      <c r="G6" s="119">
        <f>E6-F6</f>
        <v>35047.543229999996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43027.557630000003</v>
      </c>
      <c r="C7" s="31">
        <v>46091.106090000001</v>
      </c>
      <c r="D7" s="8"/>
      <c r="E7" s="118">
        <v>48500.952189999996</v>
      </c>
      <c r="F7" s="30">
        <v>0</v>
      </c>
      <c r="G7" s="119">
        <f>E7-F7</f>
        <v>48500.952189999996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-44327.720249999998</v>
      </c>
      <c r="C8" s="33">
        <v>-42508.453330000011</v>
      </c>
      <c r="D8" s="8"/>
      <c r="E8" s="120">
        <v>-39904.449449999971</v>
      </c>
      <c r="F8" s="32">
        <v>0</v>
      </c>
      <c r="G8" s="121">
        <f>E8-F8</f>
        <v>-39904.449449999971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35925.834619999994</v>
      </c>
      <c r="C9" s="35">
        <v>41117.207599999987</v>
      </c>
      <c r="D9" s="8"/>
      <c r="E9" s="3">
        <v>43701.37185000001</v>
      </c>
      <c r="F9" s="34">
        <v>0</v>
      </c>
      <c r="G9" s="34">
        <f>E9-F9</f>
        <v>43701.37185000001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13270.027989999999</v>
      </c>
      <c r="C11" s="29">
        <f>IF(ISERROR(VLOOKUP("Celkem:",'ZV Vykáz.-A'!A:H,5,0)),0,VLOOKUP("Celkem:",'ZV Vykáz.-A'!A:H,5,0)/1000)</f>
        <v>12306.096670000001</v>
      </c>
      <c r="D11" s="8"/>
      <c r="E11" s="117">
        <f>IF(ISERROR(VLOOKUP("Celkem:",'ZV Vykáz.-A'!A:H,8,0)),0,VLOOKUP("Celkem:",'ZV Vykáz.-A'!A:H,8,0)/1000)</f>
        <v>12924.90179</v>
      </c>
      <c r="F11" s="28">
        <f>C11</f>
        <v>12306.096670000001</v>
      </c>
      <c r="G11" s="116">
        <f>E11-F11</f>
        <v>618.80511999999908</v>
      </c>
      <c r="H11" s="122">
        <f>IF(F11&lt;0.00000001,"",E11/F11)</f>
        <v>1.0502844351538805</v>
      </c>
      <c r="I11" s="116">
        <f>E11-B11</f>
        <v>-345.12619999999879</v>
      </c>
      <c r="J11" s="122">
        <f>IF(B11&lt;0.00000001,"",E11/B11)</f>
        <v>0.97399205184344162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13270.027989999999</v>
      </c>
      <c r="C13" s="37">
        <f>SUM(C11:C12)</f>
        <v>12306.096670000001</v>
      </c>
      <c r="D13" s="8"/>
      <c r="E13" s="5">
        <f>SUM(E11:E12)</f>
        <v>12924.90179</v>
      </c>
      <c r="F13" s="36">
        <f>SUM(F11:F12)</f>
        <v>12306.096670000001</v>
      </c>
      <c r="G13" s="36">
        <f>E13-F13</f>
        <v>618.80511999999908</v>
      </c>
      <c r="H13" s="126">
        <f>IF(F13&lt;0.00000001,"",E13/F13)</f>
        <v>1.0502844351538805</v>
      </c>
      <c r="I13" s="36">
        <f>SUM(I11:I12)</f>
        <v>-345.12619999999879</v>
      </c>
      <c r="J13" s="126">
        <f>IF(B13&lt;0.00000001,"",E13/B13)</f>
        <v>0.97399205184344162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0.36937285188671842</v>
      </c>
      <c r="C15" s="39">
        <f>IF(C9=0,"",C13/C9)</f>
        <v>0.29929310350345883</v>
      </c>
      <c r="D15" s="8"/>
      <c r="E15" s="6">
        <f>IF(E9=0,"",E13/E9)</f>
        <v>0.29575505854514716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34BA7D71-FABF-4E88-B6E4-265F599C016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-8.7186602126895636</v>
      </c>
      <c r="C4" s="201">
        <f t="shared" ref="C4:M4" si="0">(C10+C8)/C6</f>
        <v>2.2832148854813257</v>
      </c>
      <c r="D4" s="201">
        <f t="shared" si="0"/>
        <v>0.45418744915209192</v>
      </c>
      <c r="E4" s="201">
        <f t="shared" si="0"/>
        <v>0.45075316698876022</v>
      </c>
      <c r="F4" s="201">
        <f t="shared" si="0"/>
        <v>0.53010060956182625</v>
      </c>
      <c r="G4" s="201">
        <f t="shared" si="0"/>
        <v>0.67614434629869002</v>
      </c>
      <c r="H4" s="201">
        <f t="shared" si="0"/>
        <v>0.47199053442972522</v>
      </c>
      <c r="I4" s="201">
        <f t="shared" si="0"/>
        <v>0.50393767851051796</v>
      </c>
      <c r="J4" s="201">
        <f t="shared" si="0"/>
        <v>0.44535753551219437</v>
      </c>
      <c r="K4" s="201">
        <f t="shared" si="0"/>
        <v>0.32400050658070939</v>
      </c>
      <c r="L4" s="201">
        <f t="shared" si="0"/>
        <v>0.32400050658070939</v>
      </c>
      <c r="M4" s="201">
        <f t="shared" si="0"/>
        <v>0.32400050658070939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-167.61138000000099</v>
      </c>
      <c r="C5" s="201">
        <f>IF(ISERROR(VLOOKUP($A5,'Man Tab'!$A:$Q,COLUMN()+2,0)),0,VLOOKUP($A5,'Man Tab'!$A:$Q,COLUMN()+2,0))</f>
        <v>1415.19697</v>
      </c>
      <c r="D5" s="201">
        <f>IF(ISERROR(VLOOKUP($A5,'Man Tab'!$A:$Q,COLUMN()+2,0)),0,VLOOKUP($A5,'Man Tab'!$A:$Q,COLUMN()+2,0))</f>
        <v>7778.7690300000004</v>
      </c>
      <c r="E5" s="201">
        <f>IF(ISERROR(VLOOKUP($A5,'Man Tab'!$A:$Q,COLUMN()+2,0)),0,VLOOKUP($A5,'Man Tab'!$A:$Q,COLUMN()+2,0))</f>
        <v>2664.89464</v>
      </c>
      <c r="F5" s="201">
        <f>IF(ISERROR(VLOOKUP($A5,'Man Tab'!$A:$Q,COLUMN()+2,0)),0,VLOOKUP($A5,'Man Tab'!$A:$Q,COLUMN()+2,0))</f>
        <v>696.81979999999896</v>
      </c>
      <c r="G5" s="201">
        <f>IF(ISERROR(VLOOKUP($A5,'Man Tab'!$A:$Q,COLUMN()+2,0)),0,VLOOKUP($A5,'Man Tab'!$A:$Q,COLUMN()+2,0))</f>
        <v>-542.73865999999998</v>
      </c>
      <c r="H5" s="201">
        <f>IF(ISERROR(VLOOKUP($A5,'Man Tab'!$A:$Q,COLUMN()+2,0)),0,VLOOKUP($A5,'Man Tab'!$A:$Q,COLUMN()+2,0))</f>
        <v>7953.5823499999997</v>
      </c>
      <c r="I5" s="201">
        <f>IF(ISERROR(VLOOKUP($A5,'Man Tab'!$A:$Q,COLUMN()+2,0)),0,VLOOKUP($A5,'Man Tab'!$A:$Q,COLUMN()+2,0))</f>
        <v>1187.14408</v>
      </c>
      <c r="J5" s="201">
        <f>IF(ISERROR(VLOOKUP($A5,'Man Tab'!$A:$Q,COLUMN()+2,0)),0,VLOOKUP($A5,'Man Tab'!$A:$Q,COLUMN()+2,0))</f>
        <v>5811.5282300000008</v>
      </c>
      <c r="K5" s="201">
        <f>IF(ISERROR(VLOOKUP($A5,'Man Tab'!$A:$Q,COLUMN()+2,0)),0,VLOOKUP($A5,'Man Tab'!$A:$Q,COLUMN()+2,0))</f>
        <v>13094.02476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-167.61138000000099</v>
      </c>
      <c r="C6" s="203">
        <f t="shared" ref="C6:M6" si="1">C5+B6</f>
        <v>1247.585589999999</v>
      </c>
      <c r="D6" s="203">
        <f t="shared" si="1"/>
        <v>9026.3546200000001</v>
      </c>
      <c r="E6" s="203">
        <f t="shared" si="1"/>
        <v>11691.249260000001</v>
      </c>
      <c r="F6" s="203">
        <f t="shared" si="1"/>
        <v>12388.06906</v>
      </c>
      <c r="G6" s="203">
        <f t="shared" si="1"/>
        <v>11845.330399999999</v>
      </c>
      <c r="H6" s="203">
        <f t="shared" si="1"/>
        <v>19798.91275</v>
      </c>
      <c r="I6" s="203">
        <f t="shared" si="1"/>
        <v>20986.056830000001</v>
      </c>
      <c r="J6" s="203">
        <f t="shared" si="1"/>
        <v>26797.585060000001</v>
      </c>
      <c r="K6" s="203">
        <f t="shared" si="1"/>
        <v>39891.609819999998</v>
      </c>
      <c r="L6" s="203">
        <f t="shared" si="1"/>
        <v>39891.609819999998</v>
      </c>
      <c r="M6" s="203">
        <f t="shared" si="1"/>
        <v>39891.609819999998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1461346.67</v>
      </c>
      <c r="C9" s="202">
        <v>1387159.3199999998</v>
      </c>
      <c r="D9" s="202">
        <v>1251150.9900000002</v>
      </c>
      <c r="E9" s="202">
        <v>1170210.6499999999</v>
      </c>
      <c r="F9" s="202">
        <v>1297055.33</v>
      </c>
      <c r="G9" s="202">
        <v>1442230.22</v>
      </c>
      <c r="H9" s="202">
        <v>1335746.23</v>
      </c>
      <c r="I9" s="202">
        <v>1230765.3500000001</v>
      </c>
      <c r="J9" s="202">
        <v>1358841.6800000002</v>
      </c>
      <c r="K9" s="202">
        <v>990395.35000000009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1461.3466699999999</v>
      </c>
      <c r="C10" s="203">
        <f t="shared" ref="C10:M10" si="3">C9/1000+B10</f>
        <v>2848.5059899999997</v>
      </c>
      <c r="D10" s="203">
        <f t="shared" si="3"/>
        <v>4099.6569799999997</v>
      </c>
      <c r="E10" s="203">
        <f t="shared" si="3"/>
        <v>5269.8676299999997</v>
      </c>
      <c r="F10" s="203">
        <f t="shared" si="3"/>
        <v>6566.9229599999999</v>
      </c>
      <c r="G10" s="203">
        <f t="shared" si="3"/>
        <v>8009.1531799999993</v>
      </c>
      <c r="H10" s="203">
        <f t="shared" si="3"/>
        <v>9344.89941</v>
      </c>
      <c r="I10" s="203">
        <f t="shared" si="3"/>
        <v>10575.66476</v>
      </c>
      <c r="J10" s="203">
        <f t="shared" si="3"/>
        <v>11934.506439999999</v>
      </c>
      <c r="K10" s="203">
        <f t="shared" si="3"/>
        <v>12924.90179</v>
      </c>
      <c r="L10" s="203">
        <f t="shared" si="3"/>
        <v>12924.90179</v>
      </c>
      <c r="M10" s="203">
        <f t="shared" si="3"/>
        <v>12924.90179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286739B5-FE53-47EF-A29E-5C1D0719CF8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119.99999980000001</v>
      </c>
      <c r="C7" s="52">
        <v>9.9999999833333337</v>
      </c>
      <c r="D7" s="52">
        <v>0.60021000000000002</v>
      </c>
      <c r="E7" s="52">
        <v>4.1142500000000002</v>
      </c>
      <c r="F7" s="52">
        <v>3.1247600000000002</v>
      </c>
      <c r="G7" s="52">
        <v>14.324809999999999</v>
      </c>
      <c r="H7" s="52">
        <v>4.1859399999999996</v>
      </c>
      <c r="I7" s="52">
        <v>5.5067399999999997</v>
      </c>
      <c r="J7" s="52">
        <v>3.5306199999999999</v>
      </c>
      <c r="K7" s="52">
        <v>0.15137</v>
      </c>
      <c r="L7" s="52">
        <v>5.9151300000000004</v>
      </c>
      <c r="M7" s="52">
        <v>7.7440299999999995</v>
      </c>
      <c r="N7" s="52">
        <v>0</v>
      </c>
      <c r="O7" s="52">
        <v>0</v>
      </c>
      <c r="P7" s="53">
        <v>49.197859999999999</v>
      </c>
      <c r="Q7" s="95">
        <v>0.40998216734997023</v>
      </c>
    </row>
    <row r="8" spans="1:17" ht="14.45" customHeight="1" x14ac:dyDescent="0.2">
      <c r="A8" s="15" t="s">
        <v>36</v>
      </c>
      <c r="B8" s="51">
        <v>1837.5706147000001</v>
      </c>
      <c r="C8" s="52">
        <v>153.13088455833335</v>
      </c>
      <c r="D8" s="52">
        <v>168.56100000000001</v>
      </c>
      <c r="E8" s="52">
        <v>196.572</v>
      </c>
      <c r="F8" s="52">
        <v>214.47499999999999</v>
      </c>
      <c r="G8" s="52">
        <v>185.06800000000001</v>
      </c>
      <c r="H8" s="52">
        <v>160.98599999999999</v>
      </c>
      <c r="I8" s="52">
        <v>165.81399999999999</v>
      </c>
      <c r="J8" s="52">
        <v>187.215</v>
      </c>
      <c r="K8" s="52">
        <v>103.149</v>
      </c>
      <c r="L8" s="52">
        <v>128.53800000000001</v>
      </c>
      <c r="M8" s="52">
        <v>277.529</v>
      </c>
      <c r="N8" s="52">
        <v>0</v>
      </c>
      <c r="O8" s="52">
        <v>0</v>
      </c>
      <c r="P8" s="53">
        <v>1787.9070000000002</v>
      </c>
      <c r="Q8" s="95">
        <v>0.97297322110905216</v>
      </c>
    </row>
    <row r="9" spans="1:17" ht="14.45" customHeight="1" x14ac:dyDescent="0.2">
      <c r="A9" s="15" t="s">
        <v>37</v>
      </c>
      <c r="B9" s="51">
        <v>41500.000000100001</v>
      </c>
      <c r="C9" s="52">
        <v>3458.3333333416667</v>
      </c>
      <c r="D9" s="52">
        <v>3266.2129599999998</v>
      </c>
      <c r="E9" s="52">
        <v>3216.96002</v>
      </c>
      <c r="F9" s="52">
        <v>3872.15843</v>
      </c>
      <c r="G9" s="52">
        <v>2838.8311100000001</v>
      </c>
      <c r="H9" s="52">
        <v>3019.1214799999998</v>
      </c>
      <c r="I9" s="52">
        <v>2446.6690600000002</v>
      </c>
      <c r="J9" s="52">
        <v>3003.30035</v>
      </c>
      <c r="K9" s="52">
        <v>2772.8638900000001</v>
      </c>
      <c r="L9" s="52">
        <v>3128.4108500000002</v>
      </c>
      <c r="M9" s="52">
        <v>4022.4402599999999</v>
      </c>
      <c r="N9" s="52">
        <v>0</v>
      </c>
      <c r="O9" s="52">
        <v>0</v>
      </c>
      <c r="P9" s="53">
        <v>31586.968410000001</v>
      </c>
      <c r="Q9" s="95">
        <v>0.76113176891382861</v>
      </c>
    </row>
    <row r="10" spans="1:17" ht="14.45" customHeight="1" x14ac:dyDescent="0.2">
      <c r="A10" s="15" t="s">
        <v>38</v>
      </c>
      <c r="B10" s="51">
        <v>1925</v>
      </c>
      <c r="C10" s="52">
        <v>160.41666666666666</v>
      </c>
      <c r="D10" s="52">
        <v>159.36226000000002</v>
      </c>
      <c r="E10" s="52">
        <v>123.12792</v>
      </c>
      <c r="F10" s="52">
        <v>93.2012</v>
      </c>
      <c r="G10" s="52">
        <v>105.01619000000001</v>
      </c>
      <c r="H10" s="52">
        <v>154.53858</v>
      </c>
      <c r="I10" s="52">
        <v>141.83581000000001</v>
      </c>
      <c r="J10" s="52">
        <v>138.66488000000001</v>
      </c>
      <c r="K10" s="52">
        <v>145.65226999999999</v>
      </c>
      <c r="L10" s="52">
        <v>141.31323999999998</v>
      </c>
      <c r="M10" s="52">
        <v>132.50679</v>
      </c>
      <c r="N10" s="52">
        <v>0</v>
      </c>
      <c r="O10" s="52">
        <v>0</v>
      </c>
      <c r="P10" s="53">
        <v>1335.2191399999999</v>
      </c>
      <c r="Q10" s="95">
        <v>0.69362033246753241</v>
      </c>
    </row>
    <row r="11" spans="1:17" ht="14.45" customHeight="1" x14ac:dyDescent="0.2">
      <c r="A11" s="15" t="s">
        <v>39</v>
      </c>
      <c r="B11" s="51">
        <v>812.63514680000003</v>
      </c>
      <c r="C11" s="52">
        <v>67.719595566666669</v>
      </c>
      <c r="D11" s="52">
        <v>28.515779999999999</v>
      </c>
      <c r="E11" s="52">
        <v>57.722670000000001</v>
      </c>
      <c r="F11" s="52">
        <v>54.312949999999994</v>
      </c>
      <c r="G11" s="52">
        <v>46.178820000000002</v>
      </c>
      <c r="H11" s="52">
        <v>75.731020000000001</v>
      </c>
      <c r="I11" s="52">
        <v>91.100309999999993</v>
      </c>
      <c r="J11" s="52">
        <v>59.545459999999999</v>
      </c>
      <c r="K11" s="52">
        <v>48.68318</v>
      </c>
      <c r="L11" s="52">
        <v>63.485800000000005</v>
      </c>
      <c r="M11" s="52">
        <v>93.08766</v>
      </c>
      <c r="N11" s="52">
        <v>0</v>
      </c>
      <c r="O11" s="52">
        <v>0</v>
      </c>
      <c r="P11" s="53">
        <v>618.36365000000001</v>
      </c>
      <c r="Q11" s="95">
        <v>0.76093638385565332</v>
      </c>
    </row>
    <row r="12" spans="1:17" ht="14.45" customHeight="1" x14ac:dyDescent="0.2">
      <c r="A12" s="15" t="s">
        <v>40</v>
      </c>
      <c r="B12" s="51">
        <v>705.34467339999992</v>
      </c>
      <c r="C12" s="52">
        <v>58.778722783333329</v>
      </c>
      <c r="D12" s="52">
        <v>15.1129</v>
      </c>
      <c r="E12" s="52">
        <v>65.534080000000003</v>
      </c>
      <c r="F12" s="52">
        <v>64.872749999999996</v>
      </c>
      <c r="G12" s="52">
        <v>64.033199999999994</v>
      </c>
      <c r="H12" s="52">
        <v>72.140199999999993</v>
      </c>
      <c r="I12" s="52">
        <v>1.3029000000000002</v>
      </c>
      <c r="J12" s="52">
        <v>64.742019999999997</v>
      </c>
      <c r="K12" s="52">
        <v>65.593199999999996</v>
      </c>
      <c r="L12" s="52">
        <v>0.11899999999999999</v>
      </c>
      <c r="M12" s="52">
        <v>66.211199999999991</v>
      </c>
      <c r="N12" s="52">
        <v>0</v>
      </c>
      <c r="O12" s="52">
        <v>0</v>
      </c>
      <c r="P12" s="53">
        <v>479.66145000000006</v>
      </c>
      <c r="Q12" s="95">
        <v>0.68003838136023576</v>
      </c>
    </row>
    <row r="13" spans="1:17" ht="14.45" customHeight="1" x14ac:dyDescent="0.2">
      <c r="A13" s="15" t="s">
        <v>41</v>
      </c>
      <c r="B13" s="51">
        <v>125.00000019999999</v>
      </c>
      <c r="C13" s="52">
        <v>10.416666683333332</v>
      </c>
      <c r="D13" s="52">
        <v>9.6809999999999992</v>
      </c>
      <c r="E13" s="52">
        <v>7.5118</v>
      </c>
      <c r="F13" s="52">
        <v>17.87557</v>
      </c>
      <c r="G13" s="52">
        <v>61.152339999999995</v>
      </c>
      <c r="H13" s="52">
        <v>43.778800000000004</v>
      </c>
      <c r="I13" s="52">
        <v>48.873919999999998</v>
      </c>
      <c r="J13" s="52">
        <v>37.806750000000001</v>
      </c>
      <c r="K13" s="52">
        <v>35.378889999999998</v>
      </c>
      <c r="L13" s="52">
        <v>44.61994</v>
      </c>
      <c r="M13" s="52">
        <v>38.219099999999997</v>
      </c>
      <c r="N13" s="52">
        <v>0</v>
      </c>
      <c r="O13" s="52">
        <v>0</v>
      </c>
      <c r="P13" s="53">
        <v>344.89810999999997</v>
      </c>
      <c r="Q13" s="95">
        <v>2.7591848755853041</v>
      </c>
    </row>
    <row r="14" spans="1:17" ht="14.45" customHeight="1" x14ac:dyDescent="0.2">
      <c r="A14" s="15" t="s">
        <v>42</v>
      </c>
      <c r="B14" s="51">
        <v>1594.6183406</v>
      </c>
      <c r="C14" s="52">
        <v>132.88486171666668</v>
      </c>
      <c r="D14" s="52">
        <v>169.08889000000002</v>
      </c>
      <c r="E14" s="52">
        <v>133.767</v>
      </c>
      <c r="F14" s="52">
        <v>135.16499999999999</v>
      </c>
      <c r="G14" s="52">
        <v>115.87542999999999</v>
      </c>
      <c r="H14" s="52">
        <v>116.994</v>
      </c>
      <c r="I14" s="52">
        <v>109.616</v>
      </c>
      <c r="J14" s="52">
        <v>113.928</v>
      </c>
      <c r="K14" s="52">
        <v>112.372</v>
      </c>
      <c r="L14" s="52">
        <v>112.303</v>
      </c>
      <c r="M14" s="52">
        <v>129.65700000000001</v>
      </c>
      <c r="N14" s="52">
        <v>0</v>
      </c>
      <c r="O14" s="52">
        <v>0</v>
      </c>
      <c r="P14" s="53">
        <v>1248.76632</v>
      </c>
      <c r="Q14" s="95">
        <v>0.78311297957988624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-113327.9999999</v>
      </c>
      <c r="C16" s="52">
        <v>-9443.9999999916672</v>
      </c>
      <c r="D16" s="52">
        <v>-10191.977999999999</v>
      </c>
      <c r="E16" s="52">
        <v>-8677.2430000000004</v>
      </c>
      <c r="F16" s="52">
        <v>-6796.53</v>
      </c>
      <c r="G16" s="52">
        <v>-7109.7060000000001</v>
      </c>
      <c r="H16" s="52">
        <v>-9428.6200000000008</v>
      </c>
      <c r="I16" s="52">
        <v>-9275.09</v>
      </c>
      <c r="J16" s="52">
        <v>-8701.4150000000009</v>
      </c>
      <c r="K16" s="52">
        <v>-9464.7398000000012</v>
      </c>
      <c r="L16" s="52">
        <v>-9603.9853999999996</v>
      </c>
      <c r="M16" s="52">
        <v>-8546.8778000000002</v>
      </c>
      <c r="N16" s="52">
        <v>0</v>
      </c>
      <c r="O16" s="52">
        <v>0</v>
      </c>
      <c r="P16" s="53">
        <v>-87796.185000000012</v>
      </c>
      <c r="Q16" s="95">
        <v>0.77470867746785865</v>
      </c>
    </row>
    <row r="17" spans="1:17" ht="14.45" customHeight="1" x14ac:dyDescent="0.2">
      <c r="A17" s="15" t="s">
        <v>45</v>
      </c>
      <c r="B17" s="51">
        <v>436.49528420000001</v>
      </c>
      <c r="C17" s="52">
        <v>36.374607016666666</v>
      </c>
      <c r="D17" s="52">
        <v>20.59299</v>
      </c>
      <c r="E17" s="52">
        <v>27.463049999999999</v>
      </c>
      <c r="F17" s="52">
        <v>45.137689999999999</v>
      </c>
      <c r="G17" s="52">
        <v>15.51323</v>
      </c>
      <c r="H17" s="52">
        <v>129.06858</v>
      </c>
      <c r="I17" s="52">
        <v>111.09608</v>
      </c>
      <c r="J17" s="52">
        <v>14.259079999999999</v>
      </c>
      <c r="K17" s="52">
        <v>9.3163600000000013</v>
      </c>
      <c r="L17" s="52">
        <v>403.76988</v>
      </c>
      <c r="M17" s="52">
        <v>78.061460000000011</v>
      </c>
      <c r="N17" s="52">
        <v>0</v>
      </c>
      <c r="O17" s="52">
        <v>0</v>
      </c>
      <c r="P17" s="53">
        <v>854.27840000000003</v>
      </c>
      <c r="Q17" s="95">
        <v>1.9571308807280809</v>
      </c>
    </row>
    <row r="18" spans="1:17" ht="14.45" customHeight="1" x14ac:dyDescent="0.2">
      <c r="A18" s="15" t="s">
        <v>46</v>
      </c>
      <c r="B18" s="51">
        <v>646.50299990000008</v>
      </c>
      <c r="C18" s="52">
        <v>53.875249991666671</v>
      </c>
      <c r="D18" s="52">
        <v>53.026000000000003</v>
      </c>
      <c r="E18" s="52">
        <v>50.984999999999999</v>
      </c>
      <c r="F18" s="52">
        <v>31.702000000000002</v>
      </c>
      <c r="G18" s="52">
        <v>26.536000000000001</v>
      </c>
      <c r="H18" s="52">
        <v>62.203000000000003</v>
      </c>
      <c r="I18" s="52">
        <v>58.738999999999997</v>
      </c>
      <c r="J18" s="52">
        <v>66.055999999999997</v>
      </c>
      <c r="K18" s="52">
        <v>43.405999999999999</v>
      </c>
      <c r="L18" s="52">
        <v>53.965000000000003</v>
      </c>
      <c r="M18" s="52">
        <v>59.383000000000003</v>
      </c>
      <c r="N18" s="52">
        <v>0</v>
      </c>
      <c r="O18" s="52">
        <v>0</v>
      </c>
      <c r="P18" s="53">
        <v>506.00099999999992</v>
      </c>
      <c r="Q18" s="95">
        <v>0.78267386242332559</v>
      </c>
    </row>
    <row r="19" spans="1:17" ht="14.45" customHeight="1" x14ac:dyDescent="0.2">
      <c r="A19" s="15" t="s">
        <v>47</v>
      </c>
      <c r="B19" s="51">
        <v>2121.8506496999998</v>
      </c>
      <c r="C19" s="52">
        <v>176.82088747499998</v>
      </c>
      <c r="D19" s="52">
        <v>208.31642000000002</v>
      </c>
      <c r="E19" s="52">
        <v>249.53426999999999</v>
      </c>
      <c r="F19" s="52">
        <v>245.04366000000002</v>
      </c>
      <c r="G19" s="52">
        <v>110.1148</v>
      </c>
      <c r="H19" s="52">
        <v>91.025030000000001</v>
      </c>
      <c r="I19" s="52">
        <v>315.05763999999999</v>
      </c>
      <c r="J19" s="52">
        <v>230.40735999999998</v>
      </c>
      <c r="K19" s="52">
        <v>136.1301</v>
      </c>
      <c r="L19" s="52">
        <v>538.89161000000001</v>
      </c>
      <c r="M19" s="52">
        <v>255.17217000000002</v>
      </c>
      <c r="N19" s="52">
        <v>0</v>
      </c>
      <c r="O19" s="52">
        <v>0</v>
      </c>
      <c r="P19" s="53">
        <v>2379.6930600000001</v>
      </c>
      <c r="Q19" s="95">
        <v>1.1215176998138185</v>
      </c>
    </row>
    <row r="20" spans="1:17" ht="14.45" customHeight="1" x14ac:dyDescent="0.2">
      <c r="A20" s="15" t="s">
        <v>48</v>
      </c>
      <c r="B20" s="51">
        <v>54002.062784000096</v>
      </c>
      <c r="C20" s="52">
        <v>4500.1718986666747</v>
      </c>
      <c r="D20" s="52">
        <v>4048.7932900000001</v>
      </c>
      <c r="E20" s="52">
        <v>4011.5456400000003</v>
      </c>
      <c r="F20" s="52">
        <v>3852.3716300000001</v>
      </c>
      <c r="G20" s="52">
        <v>3841.8730499999997</v>
      </c>
      <c r="H20" s="52">
        <v>3982.1670099999997</v>
      </c>
      <c r="I20" s="52">
        <v>4167.1349500000006</v>
      </c>
      <c r="J20" s="52">
        <v>5832.88339</v>
      </c>
      <c r="K20" s="52">
        <v>4301.3184800000008</v>
      </c>
      <c r="L20" s="52">
        <v>4205.4011900000005</v>
      </c>
      <c r="M20" s="52">
        <v>10257.46356</v>
      </c>
      <c r="N20" s="52">
        <v>0</v>
      </c>
      <c r="O20" s="52">
        <v>0</v>
      </c>
      <c r="P20" s="53">
        <v>48500.952189999996</v>
      </c>
      <c r="Q20" s="95">
        <v>0.8981314729401414</v>
      </c>
    </row>
    <row r="21" spans="1:17" ht="14.45" customHeight="1" x14ac:dyDescent="0.2">
      <c r="A21" s="16" t="s">
        <v>49</v>
      </c>
      <c r="B21" s="51">
        <v>2622.3558339000001</v>
      </c>
      <c r="C21" s="52">
        <v>218.529652825</v>
      </c>
      <c r="D21" s="52">
        <v>238.55467000000002</v>
      </c>
      <c r="E21" s="52">
        <v>237.83767</v>
      </c>
      <c r="F21" s="52">
        <v>237.83667000000003</v>
      </c>
      <c r="G21" s="52">
        <v>238.18666000000002</v>
      </c>
      <c r="H21" s="52">
        <v>237.27766</v>
      </c>
      <c r="I21" s="52">
        <v>229.84370000000001</v>
      </c>
      <c r="J21" s="52">
        <v>229.81793999999999</v>
      </c>
      <c r="K21" s="52">
        <v>227.86894000000001</v>
      </c>
      <c r="L21" s="52">
        <v>213.25517000000002</v>
      </c>
      <c r="M21" s="52">
        <v>205.82279</v>
      </c>
      <c r="N21" s="52">
        <v>0</v>
      </c>
      <c r="O21" s="52">
        <v>0</v>
      </c>
      <c r="P21" s="53">
        <v>2296.3018700000002</v>
      </c>
      <c r="Q21" s="95">
        <v>0.87566372203001586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4.4165000000000001</v>
      </c>
      <c r="F22" s="52">
        <v>37.280999999999999</v>
      </c>
      <c r="G22" s="52">
        <v>0</v>
      </c>
      <c r="H22" s="52">
        <v>4.4165000000000001</v>
      </c>
      <c r="I22" s="52">
        <v>18.497</v>
      </c>
      <c r="J22" s="52">
        <v>0</v>
      </c>
      <c r="K22" s="52">
        <v>0</v>
      </c>
      <c r="L22" s="52">
        <v>0</v>
      </c>
      <c r="M22" s="52">
        <v>13.443100000000001</v>
      </c>
      <c r="N22" s="52">
        <v>0</v>
      </c>
      <c r="O22" s="52">
        <v>0</v>
      </c>
      <c r="P22" s="53">
        <v>78.054099999999991</v>
      </c>
      <c r="Q22" s="95">
        <v>7.4369718538597551</v>
      </c>
    </row>
    <row r="23" spans="1:17" ht="14.45" customHeight="1" x14ac:dyDescent="0.2">
      <c r="A23" s="16" t="s">
        <v>51</v>
      </c>
      <c r="B23" s="51">
        <v>47172.000000299995</v>
      </c>
      <c r="C23" s="52">
        <v>3931.0000000249997</v>
      </c>
      <c r="D23" s="52">
        <v>1605.414</v>
      </c>
      <c r="E23" s="52">
        <v>1688.6980000000001</v>
      </c>
      <c r="F23" s="52">
        <v>5636.0609999999997</v>
      </c>
      <c r="G23" s="52">
        <v>2092.9969999999998</v>
      </c>
      <c r="H23" s="52">
        <v>1950.2059999999999</v>
      </c>
      <c r="I23" s="52">
        <v>803.01400000000001</v>
      </c>
      <c r="J23" s="52">
        <v>6650.34</v>
      </c>
      <c r="K23" s="52">
        <v>2634.7002000000002</v>
      </c>
      <c r="L23" s="52">
        <v>6344.424</v>
      </c>
      <c r="M23" s="52">
        <v>5981.5614400000004</v>
      </c>
      <c r="N23" s="52">
        <v>0</v>
      </c>
      <c r="O23" s="52">
        <v>0</v>
      </c>
      <c r="P23" s="53">
        <v>35387.415639999992</v>
      </c>
      <c r="Q23" s="95">
        <v>0.75017840328531638</v>
      </c>
    </row>
    <row r="24" spans="1:17" ht="14.45" customHeight="1" x14ac:dyDescent="0.2">
      <c r="A24" s="16" t="s">
        <v>52</v>
      </c>
      <c r="B24" s="51">
        <v>401.97939120010415</v>
      </c>
      <c r="C24" s="52">
        <v>33.498282600008679</v>
      </c>
      <c r="D24" s="52">
        <v>32.534249999997854</v>
      </c>
      <c r="E24" s="52">
        <v>16.650099999999384</v>
      </c>
      <c r="F24" s="52">
        <v>34.679720000000088</v>
      </c>
      <c r="G24" s="52">
        <v>18.900000000001</v>
      </c>
      <c r="H24" s="52">
        <v>21.599999999999795</v>
      </c>
      <c r="I24" s="52">
        <v>18.250229999999533</v>
      </c>
      <c r="J24" s="52">
        <v>22.500500000001011</v>
      </c>
      <c r="K24" s="52">
        <v>15.300000000000409</v>
      </c>
      <c r="L24" s="52">
        <v>31.101819999999861</v>
      </c>
      <c r="M24" s="52">
        <v>22.599999999998545</v>
      </c>
      <c r="N24" s="52">
        <v>0</v>
      </c>
      <c r="O24" s="52">
        <v>0</v>
      </c>
      <c r="P24" s="53">
        <v>234.11661999999748</v>
      </c>
      <c r="Q24" s="95">
        <v>0.58240950935580404</v>
      </c>
    </row>
    <row r="25" spans="1:17" ht="14.45" customHeight="1" x14ac:dyDescent="0.2">
      <c r="A25" s="17" t="s">
        <v>53</v>
      </c>
      <c r="B25" s="54">
        <v>42705.911133100199</v>
      </c>
      <c r="C25" s="55">
        <v>3558.8259277583497</v>
      </c>
      <c r="D25" s="55">
        <v>-167.61138000000099</v>
      </c>
      <c r="E25" s="55">
        <v>1415.19697</v>
      </c>
      <c r="F25" s="55">
        <v>7778.7690300000004</v>
      </c>
      <c r="G25" s="55">
        <v>2664.89464</v>
      </c>
      <c r="H25" s="55">
        <v>696.81979999999896</v>
      </c>
      <c r="I25" s="55">
        <v>-542.73865999999998</v>
      </c>
      <c r="J25" s="55">
        <v>7953.5823499999997</v>
      </c>
      <c r="K25" s="55">
        <v>1187.14408</v>
      </c>
      <c r="L25" s="55">
        <v>5811.5282300000008</v>
      </c>
      <c r="M25" s="55">
        <v>13094.02476</v>
      </c>
      <c r="N25" s="55">
        <v>0</v>
      </c>
      <c r="O25" s="55">
        <v>0</v>
      </c>
      <c r="P25" s="56">
        <v>39891.609819999998</v>
      </c>
      <c r="Q25" s="96">
        <v>0.93410042688636352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1269.0016499999999</v>
      </c>
      <c r="E26" s="52">
        <v>503.28131000000002</v>
      </c>
      <c r="F26" s="52">
        <v>588.88304000000005</v>
      </c>
      <c r="G26" s="52">
        <v>637.86026000000004</v>
      </c>
      <c r="H26" s="52">
        <v>389.14539000000002</v>
      </c>
      <c r="I26" s="52">
        <v>1000.55594</v>
      </c>
      <c r="J26" s="52">
        <v>637.11669999999992</v>
      </c>
      <c r="K26" s="52">
        <v>731.95020999999997</v>
      </c>
      <c r="L26" s="52">
        <v>687.60597999999993</v>
      </c>
      <c r="M26" s="52">
        <v>984.19932999999992</v>
      </c>
      <c r="N26" s="52">
        <v>0</v>
      </c>
      <c r="O26" s="52">
        <v>0</v>
      </c>
      <c r="P26" s="53">
        <v>7429.5998099999997</v>
      </c>
      <c r="Q26" s="95" t="s">
        <v>271</v>
      </c>
    </row>
    <row r="27" spans="1:17" ht="14.45" customHeight="1" x14ac:dyDescent="0.2">
      <c r="A27" s="18" t="s">
        <v>55</v>
      </c>
      <c r="B27" s="54">
        <v>42705.911133100199</v>
      </c>
      <c r="C27" s="55">
        <v>3558.8259277583497</v>
      </c>
      <c r="D27" s="55">
        <v>1101.390269999999</v>
      </c>
      <c r="E27" s="55">
        <v>1918.47828</v>
      </c>
      <c r="F27" s="55">
        <v>8367.6520700000001</v>
      </c>
      <c r="G27" s="55">
        <v>3302.7548999999999</v>
      </c>
      <c r="H27" s="55">
        <v>1085.965189999999</v>
      </c>
      <c r="I27" s="55">
        <v>457.81727999999998</v>
      </c>
      <c r="J27" s="55">
        <v>8590.6990499999993</v>
      </c>
      <c r="K27" s="55">
        <v>1919.09429</v>
      </c>
      <c r="L27" s="55">
        <v>6499.1342100000011</v>
      </c>
      <c r="M27" s="55">
        <v>14078.22409</v>
      </c>
      <c r="N27" s="55">
        <v>0</v>
      </c>
      <c r="O27" s="55">
        <v>0</v>
      </c>
      <c r="P27" s="56">
        <v>47321.209629999998</v>
      </c>
      <c r="Q27" s="96">
        <v>1.1080716550576672</v>
      </c>
    </row>
    <row r="28" spans="1:17" ht="14.45" customHeight="1" x14ac:dyDescent="0.2">
      <c r="A28" s="16" t="s">
        <v>56</v>
      </c>
      <c r="B28" s="51">
        <v>249.25462539999998</v>
      </c>
      <c r="C28" s="52">
        <v>20.771218783333332</v>
      </c>
      <c r="D28" s="52">
        <v>33.564680000000003</v>
      </c>
      <c r="E28" s="52">
        <v>12.115410000000001</v>
      </c>
      <c r="F28" s="52">
        <v>28.266479999999998</v>
      </c>
      <c r="G28" s="52">
        <v>20.865110000000001</v>
      </c>
      <c r="H28" s="52">
        <v>21.339119999999998</v>
      </c>
      <c r="I28" s="52">
        <v>4.19496</v>
      </c>
      <c r="J28" s="52">
        <v>16.253160000000001</v>
      </c>
      <c r="K28" s="52">
        <v>0.60455999999999999</v>
      </c>
      <c r="L28" s="52">
        <v>0.52932000000000001</v>
      </c>
      <c r="M28" s="52">
        <v>13.48512</v>
      </c>
      <c r="N28" s="52">
        <v>0</v>
      </c>
      <c r="O28" s="52">
        <v>0</v>
      </c>
      <c r="P28" s="53">
        <v>151.21791999999999</v>
      </c>
      <c r="Q28" s="95">
        <v>0.60668049693091075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59249.000000100001</v>
      </c>
      <c r="C30" s="52">
        <v>4937.4166666749998</v>
      </c>
      <c r="D30" s="52">
        <v>2113.2793500000002</v>
      </c>
      <c r="E30" s="52">
        <v>1965.9739999999999</v>
      </c>
      <c r="F30" s="52">
        <v>8773.1016</v>
      </c>
      <c r="G30" s="52">
        <v>923.94180000000006</v>
      </c>
      <c r="H30" s="52">
        <v>2549.3980499999998</v>
      </c>
      <c r="I30" s="52">
        <v>1283.1598999999999</v>
      </c>
      <c r="J30" s="52">
        <v>8243.0035000000007</v>
      </c>
      <c r="K30" s="52">
        <v>3291.0382</v>
      </c>
      <c r="L30" s="52">
        <v>8033.5349400000005</v>
      </c>
      <c r="M30" s="52">
        <v>7559.3379400000003</v>
      </c>
      <c r="N30" s="52">
        <v>0</v>
      </c>
      <c r="O30" s="52">
        <v>0</v>
      </c>
      <c r="P30" s="53">
        <v>44735.76928</v>
      </c>
      <c r="Q30" s="95">
        <v>0.75504682408014479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18.48</v>
      </c>
      <c r="G31" s="58">
        <v>0</v>
      </c>
      <c r="H31" s="58">
        <v>0</v>
      </c>
      <c r="I31" s="58">
        <v>0</v>
      </c>
      <c r="J31" s="58">
        <v>14.273999999999999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32.753999999999998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767965F-A196-43EB-A36E-264F152F04B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61256.724913999999</v>
      </c>
      <c r="C6" s="461">
        <v>51832.593509999999</v>
      </c>
      <c r="D6" s="461">
        <v>-9424.1314039999997</v>
      </c>
      <c r="E6" s="462">
        <v>0.84615352163814184</v>
      </c>
      <c r="F6" s="460">
        <v>17264.7211103999</v>
      </c>
      <c r="G6" s="461">
        <v>14387.267591999916</v>
      </c>
      <c r="H6" s="461">
        <v>2967.4530600000003</v>
      </c>
      <c r="I6" s="461">
        <v>46711.658000000003</v>
      </c>
      <c r="J6" s="461">
        <v>32324.390408000087</v>
      </c>
      <c r="K6" s="463">
        <v>2.7056132387717455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42792.087772999999</v>
      </c>
      <c r="C7" s="461">
        <v>47533.263509999997</v>
      </c>
      <c r="D7" s="461">
        <v>4741.1757369999978</v>
      </c>
      <c r="E7" s="462">
        <v>1.1107956162866042</v>
      </c>
      <c r="F7" s="460">
        <v>42705.911133100199</v>
      </c>
      <c r="G7" s="461">
        <v>35588.2592775835</v>
      </c>
      <c r="H7" s="461">
        <v>13094.02476</v>
      </c>
      <c r="I7" s="461">
        <v>39891.609819999998</v>
      </c>
      <c r="J7" s="461">
        <v>4303.3505424164978</v>
      </c>
      <c r="K7" s="463">
        <v>0.93410042688636352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-61271.471079999996</v>
      </c>
      <c r="C8" s="461">
        <v>-61008.185600000004</v>
      </c>
      <c r="D8" s="461">
        <v>263.28547999999137</v>
      </c>
      <c r="E8" s="462">
        <v>0.99570296786809265</v>
      </c>
      <c r="F8" s="460">
        <v>-64707.831224299996</v>
      </c>
      <c r="G8" s="461">
        <v>-53923.192686916664</v>
      </c>
      <c r="H8" s="461">
        <v>-3779.4827599999999</v>
      </c>
      <c r="I8" s="461">
        <v>-50326.326689999994</v>
      </c>
      <c r="J8" s="461">
        <v>3596.8659969166692</v>
      </c>
      <c r="K8" s="463">
        <v>0.7777470784880941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47316.789397</v>
      </c>
      <c r="C9" s="461">
        <v>46735.321400000001</v>
      </c>
      <c r="D9" s="461">
        <v>-581.46799699999974</v>
      </c>
      <c r="E9" s="462">
        <v>0.98771116966281602</v>
      </c>
      <c r="F9" s="460">
        <v>47025.550435000005</v>
      </c>
      <c r="G9" s="461">
        <v>39187.958695833338</v>
      </c>
      <c r="H9" s="461">
        <v>4637.7380400000002</v>
      </c>
      <c r="I9" s="461">
        <v>36221.091990000001</v>
      </c>
      <c r="J9" s="461">
        <v>-2966.8667058333376</v>
      </c>
      <c r="K9" s="463">
        <v>0.77024280747262663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4.7999999999999996E-4</v>
      </c>
      <c r="D10" s="461">
        <v>4.7999999999999996E-4</v>
      </c>
      <c r="E10" s="462">
        <v>0</v>
      </c>
      <c r="F10" s="460">
        <v>0</v>
      </c>
      <c r="G10" s="461">
        <v>0</v>
      </c>
      <c r="H10" s="461">
        <v>0</v>
      </c>
      <c r="I10" s="461">
        <v>3.6999999999999999E-4</v>
      </c>
      <c r="J10" s="461">
        <v>3.6999999999999999E-4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4.7999999999999996E-4</v>
      </c>
      <c r="D11" s="461">
        <v>4.7999999999999996E-4</v>
      </c>
      <c r="E11" s="462">
        <v>0</v>
      </c>
      <c r="F11" s="460">
        <v>0</v>
      </c>
      <c r="G11" s="461">
        <v>0</v>
      </c>
      <c r="H11" s="461">
        <v>0</v>
      </c>
      <c r="I11" s="461">
        <v>3.6999999999999999E-4</v>
      </c>
      <c r="J11" s="461">
        <v>3.6999999999999999E-4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119.99999700000001</v>
      </c>
      <c r="C12" s="461">
        <v>81.271039999999999</v>
      </c>
      <c r="D12" s="461">
        <v>-38.728957000000008</v>
      </c>
      <c r="E12" s="462">
        <v>0.67725868359813368</v>
      </c>
      <c r="F12" s="460">
        <v>119.99999980000001</v>
      </c>
      <c r="G12" s="461">
        <v>99.999999833333334</v>
      </c>
      <c r="H12" s="461">
        <v>7.7440299999999995</v>
      </c>
      <c r="I12" s="461">
        <v>49.197859999999999</v>
      </c>
      <c r="J12" s="461">
        <v>-50.802139833333335</v>
      </c>
      <c r="K12" s="463">
        <v>0.40998216734997023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89.999997000000008</v>
      </c>
      <c r="C13" s="461">
        <v>71.999009999999998</v>
      </c>
      <c r="D13" s="461">
        <v>-18.000987000000009</v>
      </c>
      <c r="E13" s="462">
        <v>0.79998902666630078</v>
      </c>
      <c r="F13" s="460">
        <v>99.999999800000012</v>
      </c>
      <c r="G13" s="461">
        <v>83.333333166666677</v>
      </c>
      <c r="H13" s="461">
        <v>7.7443100000000005</v>
      </c>
      <c r="I13" s="461">
        <v>50.024819999999998</v>
      </c>
      <c r="J13" s="461">
        <v>-33.308513166666678</v>
      </c>
      <c r="K13" s="463">
        <v>0.50024820100049627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</v>
      </c>
      <c r="C14" s="461">
        <v>9.2720300000000009</v>
      </c>
      <c r="D14" s="461">
        <v>-20.727969999999999</v>
      </c>
      <c r="E14" s="462">
        <v>0.30906766666666668</v>
      </c>
      <c r="F14" s="460">
        <v>20</v>
      </c>
      <c r="G14" s="461">
        <v>16.666666666666668</v>
      </c>
      <c r="H14" s="461">
        <v>-2.8000000000000003E-4</v>
      </c>
      <c r="I14" s="461">
        <v>-0.82696000000000003</v>
      </c>
      <c r="J14" s="461">
        <v>-17.493626666666668</v>
      </c>
      <c r="K14" s="463">
        <v>-4.1348000000000003E-2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2010.9657999999999</v>
      </c>
      <c r="C15" s="461">
        <v>1737.9096100000002</v>
      </c>
      <c r="D15" s="461">
        <v>-273.05618999999979</v>
      </c>
      <c r="E15" s="462">
        <v>0.86421639293915398</v>
      </c>
      <c r="F15" s="460">
        <v>1837.5706147000001</v>
      </c>
      <c r="G15" s="461">
        <v>1531.3088455833336</v>
      </c>
      <c r="H15" s="461">
        <v>277.529</v>
      </c>
      <c r="I15" s="461">
        <v>1787.9069999999999</v>
      </c>
      <c r="J15" s="461">
        <v>256.59815441666638</v>
      </c>
      <c r="K15" s="463">
        <v>0.97297322110905204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1563.98668</v>
      </c>
      <c r="C16" s="461">
        <v>1360.8806100000002</v>
      </c>
      <c r="D16" s="461">
        <v>-203.10606999999982</v>
      </c>
      <c r="E16" s="462">
        <v>0.8701356778818603</v>
      </c>
      <c r="F16" s="460">
        <v>1433.1058436000001</v>
      </c>
      <c r="G16" s="461">
        <v>1194.2548696666668</v>
      </c>
      <c r="H16" s="461">
        <v>225.95599999999999</v>
      </c>
      <c r="I16" s="461">
        <v>1493.578</v>
      </c>
      <c r="J16" s="461">
        <v>299.32313033333321</v>
      </c>
      <c r="K16" s="463">
        <v>1.04219657373533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446.97912000000002</v>
      </c>
      <c r="C17" s="461">
        <v>377.029</v>
      </c>
      <c r="D17" s="461">
        <v>-69.950120000000027</v>
      </c>
      <c r="E17" s="462">
        <v>0.84350472567935608</v>
      </c>
      <c r="F17" s="460">
        <v>404.46477110000001</v>
      </c>
      <c r="G17" s="461">
        <v>337.05397591666667</v>
      </c>
      <c r="H17" s="461">
        <v>51.573</v>
      </c>
      <c r="I17" s="461">
        <v>294.32900000000001</v>
      </c>
      <c r="J17" s="461">
        <v>-42.724975916666665</v>
      </c>
      <c r="K17" s="463">
        <v>0.72769996556073357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41710.010279000002</v>
      </c>
      <c r="C18" s="461">
        <v>41448.322159999996</v>
      </c>
      <c r="D18" s="461">
        <v>-261.68811900000583</v>
      </c>
      <c r="E18" s="462">
        <v>0.99372601163966245</v>
      </c>
      <c r="F18" s="460">
        <v>41500.000000100001</v>
      </c>
      <c r="G18" s="461">
        <v>34583.333333416667</v>
      </c>
      <c r="H18" s="461">
        <v>4022.4402599999999</v>
      </c>
      <c r="I18" s="461">
        <v>31586.968410000001</v>
      </c>
      <c r="J18" s="461">
        <v>-2996.364923416666</v>
      </c>
      <c r="K18" s="463">
        <v>0.76113176891382861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15199.999999</v>
      </c>
      <c r="C19" s="461">
        <v>15414.87185</v>
      </c>
      <c r="D19" s="461">
        <v>214.87185099999988</v>
      </c>
      <c r="E19" s="462">
        <v>1.0141363059877722</v>
      </c>
      <c r="F19" s="460">
        <v>15150.0000002</v>
      </c>
      <c r="G19" s="461">
        <v>12625.000000166667</v>
      </c>
      <c r="H19" s="461">
        <v>1633.9878600000002</v>
      </c>
      <c r="I19" s="461">
        <v>10839.16217</v>
      </c>
      <c r="J19" s="461">
        <v>-1785.8378301666671</v>
      </c>
      <c r="K19" s="463">
        <v>0.71545624883543946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529.999999</v>
      </c>
      <c r="C20" s="461">
        <v>460.27821</v>
      </c>
      <c r="D20" s="461">
        <v>-69.721789000000001</v>
      </c>
      <c r="E20" s="462">
        <v>0.86844945446877253</v>
      </c>
      <c r="F20" s="460">
        <v>465</v>
      </c>
      <c r="G20" s="461">
        <v>387.5</v>
      </c>
      <c r="H20" s="461">
        <v>48.876739999999998</v>
      </c>
      <c r="I20" s="461">
        <v>384.28528</v>
      </c>
      <c r="J20" s="461">
        <v>-3.2147199999999998</v>
      </c>
      <c r="K20" s="463">
        <v>0.82641995698924731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274.99999699999995</v>
      </c>
      <c r="C21" s="461">
        <v>292.74015999999995</v>
      </c>
      <c r="D21" s="461">
        <v>17.740162999999995</v>
      </c>
      <c r="E21" s="462">
        <v>1.0645096843401056</v>
      </c>
      <c r="F21" s="460">
        <v>280.00000030000001</v>
      </c>
      <c r="G21" s="461">
        <v>233.33333358333334</v>
      </c>
      <c r="H21" s="461">
        <v>26.396519999999999</v>
      </c>
      <c r="I21" s="461">
        <v>221.51854</v>
      </c>
      <c r="J21" s="461">
        <v>-11.814793583333341</v>
      </c>
      <c r="K21" s="463">
        <v>0.79113764200949532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420.000001</v>
      </c>
      <c r="C22" s="461">
        <v>394.87455999999997</v>
      </c>
      <c r="D22" s="461">
        <v>-25.125441000000023</v>
      </c>
      <c r="E22" s="462">
        <v>0.94017752157100587</v>
      </c>
      <c r="F22" s="460">
        <v>389.99999989999998</v>
      </c>
      <c r="G22" s="461">
        <v>324.99999991666664</v>
      </c>
      <c r="H22" s="461">
        <v>36.681959999999997</v>
      </c>
      <c r="I22" s="461">
        <v>295.97949</v>
      </c>
      <c r="J22" s="461">
        <v>-29.02050991666664</v>
      </c>
      <c r="K22" s="463">
        <v>0.7589217694253646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25125.010282000003</v>
      </c>
      <c r="C23" s="461">
        <v>24731.58034</v>
      </c>
      <c r="D23" s="461">
        <v>-393.42994200000248</v>
      </c>
      <c r="E23" s="462">
        <v>0.98434110324397106</v>
      </c>
      <c r="F23" s="460">
        <v>25075</v>
      </c>
      <c r="G23" s="461">
        <v>20895.833333333336</v>
      </c>
      <c r="H23" s="461">
        <v>2250.6031800000001</v>
      </c>
      <c r="I23" s="461">
        <v>19681.217850000001</v>
      </c>
      <c r="J23" s="461">
        <v>-1214.6154833333349</v>
      </c>
      <c r="K23" s="463">
        <v>0.78489403190428719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60</v>
      </c>
      <c r="C24" s="461">
        <v>53.67</v>
      </c>
      <c r="D24" s="461">
        <v>-6.3299999999999983</v>
      </c>
      <c r="E24" s="462">
        <v>0.89450000000000007</v>
      </c>
      <c r="F24" s="460">
        <v>59.999999799999998</v>
      </c>
      <c r="G24" s="461">
        <v>49.999999833333327</v>
      </c>
      <c r="H24" s="461">
        <v>5.4</v>
      </c>
      <c r="I24" s="461">
        <v>49.59</v>
      </c>
      <c r="J24" s="461">
        <v>-0.40999983333332324</v>
      </c>
      <c r="K24" s="463">
        <v>0.82650000275500013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100.000001</v>
      </c>
      <c r="C25" s="461">
        <v>100.30704</v>
      </c>
      <c r="D25" s="461">
        <v>0.30703900000000317</v>
      </c>
      <c r="E25" s="462">
        <v>1.0030703899692961</v>
      </c>
      <c r="F25" s="460">
        <v>79.999999899999992</v>
      </c>
      <c r="G25" s="461">
        <v>66.666666583333324</v>
      </c>
      <c r="H25" s="461">
        <v>20.494</v>
      </c>
      <c r="I25" s="461">
        <v>113.792</v>
      </c>
      <c r="J25" s="461">
        <v>47.125333416666678</v>
      </c>
      <c r="K25" s="463">
        <v>1.4224000017780001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</v>
      </c>
      <c r="I26" s="461">
        <v>1.4230799999999999</v>
      </c>
      <c r="J26" s="461">
        <v>1.4230799999999999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1933</v>
      </c>
      <c r="C27" s="461">
        <v>1676.7813899999999</v>
      </c>
      <c r="D27" s="461">
        <v>-256.21861000000013</v>
      </c>
      <c r="E27" s="462">
        <v>0.86745027935851005</v>
      </c>
      <c r="F27" s="460">
        <v>1925</v>
      </c>
      <c r="G27" s="461">
        <v>1604.1666666666665</v>
      </c>
      <c r="H27" s="461">
        <v>132.50679</v>
      </c>
      <c r="I27" s="461">
        <v>1335.2191399999999</v>
      </c>
      <c r="J27" s="461">
        <v>-268.94752666666659</v>
      </c>
      <c r="K27" s="463">
        <v>0.69362033246753241</v>
      </c>
      <c r="L27" s="150"/>
      <c r="M27" s="459" t="str">
        <f t="shared" si="0"/>
        <v>X</v>
      </c>
    </row>
    <row r="28" spans="1:13" ht="14.45" customHeight="1" x14ac:dyDescent="0.2">
      <c r="A28" s="464" t="s">
        <v>294</v>
      </c>
      <c r="B28" s="460">
        <v>1925</v>
      </c>
      <c r="C28" s="461">
        <v>1676.7813899999999</v>
      </c>
      <c r="D28" s="461">
        <v>-248.21861000000013</v>
      </c>
      <c r="E28" s="462">
        <v>0.87105526753246743</v>
      </c>
      <c r="F28" s="460">
        <v>1925</v>
      </c>
      <c r="G28" s="461">
        <v>1604.1666666666665</v>
      </c>
      <c r="H28" s="461">
        <v>132.50679</v>
      </c>
      <c r="I28" s="461">
        <v>1335.2191399999999</v>
      </c>
      <c r="J28" s="461">
        <v>-268.94752666666659</v>
      </c>
      <c r="K28" s="463">
        <v>0.69362033246753241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</v>
      </c>
      <c r="C29" s="461">
        <v>0</v>
      </c>
      <c r="D29" s="461">
        <v>-8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783.50453000000005</v>
      </c>
      <c r="C30" s="461">
        <v>904.25918000000001</v>
      </c>
      <c r="D30" s="461">
        <v>120.75464999999997</v>
      </c>
      <c r="E30" s="462">
        <v>1.1541211893184586</v>
      </c>
      <c r="F30" s="460">
        <v>812.63514680000003</v>
      </c>
      <c r="G30" s="461">
        <v>677.19595566666669</v>
      </c>
      <c r="H30" s="461">
        <v>93.08766</v>
      </c>
      <c r="I30" s="461">
        <v>618.36365000000001</v>
      </c>
      <c r="J30" s="461">
        <v>-58.832305666666684</v>
      </c>
      <c r="K30" s="463">
        <v>0.76093638385565332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33.032220000000002</v>
      </c>
      <c r="D31" s="461">
        <v>33.032220000000002</v>
      </c>
      <c r="E31" s="462">
        <v>0</v>
      </c>
      <c r="F31" s="460">
        <v>0</v>
      </c>
      <c r="G31" s="461">
        <v>0</v>
      </c>
      <c r="H31" s="461">
        <v>0</v>
      </c>
      <c r="I31" s="461">
        <v>7.1599599999999999</v>
      </c>
      <c r="J31" s="461">
        <v>7.1599599999999999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35</v>
      </c>
      <c r="C32" s="461">
        <v>39.751989999999999</v>
      </c>
      <c r="D32" s="461">
        <v>4.7519899999999993</v>
      </c>
      <c r="E32" s="462">
        <v>1.1357711428571429</v>
      </c>
      <c r="F32" s="460">
        <v>29.999999899999999</v>
      </c>
      <c r="G32" s="461">
        <v>24.999999916666663</v>
      </c>
      <c r="H32" s="461">
        <v>1.4091500000000001</v>
      </c>
      <c r="I32" s="461">
        <v>19.087049999999998</v>
      </c>
      <c r="J32" s="461">
        <v>-5.9129499166666655</v>
      </c>
      <c r="K32" s="463">
        <v>0.63623500212078332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190.00000299999999</v>
      </c>
      <c r="C33" s="461">
        <v>176.76320999999999</v>
      </c>
      <c r="D33" s="461">
        <v>-13.236793000000006</v>
      </c>
      <c r="E33" s="462">
        <v>0.93033266952106308</v>
      </c>
      <c r="F33" s="460">
        <v>170</v>
      </c>
      <c r="G33" s="461">
        <v>141.66666666666666</v>
      </c>
      <c r="H33" s="461">
        <v>21.09844</v>
      </c>
      <c r="I33" s="461">
        <v>168.56004999999999</v>
      </c>
      <c r="J33" s="461">
        <v>26.893383333333333</v>
      </c>
      <c r="K33" s="463">
        <v>0.9915297058823529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244.999999</v>
      </c>
      <c r="C34" s="461">
        <v>263.06215000000003</v>
      </c>
      <c r="D34" s="461">
        <v>18.062151000000028</v>
      </c>
      <c r="E34" s="462">
        <v>1.0737230656070331</v>
      </c>
      <c r="F34" s="460">
        <v>260.00000010000002</v>
      </c>
      <c r="G34" s="461">
        <v>216.66666675000002</v>
      </c>
      <c r="H34" s="461">
        <v>35.598370000000003</v>
      </c>
      <c r="I34" s="461">
        <v>172.15738000000002</v>
      </c>
      <c r="J34" s="461">
        <v>-44.509286750000001</v>
      </c>
      <c r="K34" s="463">
        <v>0.66214376897609861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13.177640999999999</v>
      </c>
      <c r="C35" s="461">
        <v>15.945600000000001</v>
      </c>
      <c r="D35" s="461">
        <v>2.7679590000000012</v>
      </c>
      <c r="E35" s="462">
        <v>1.2100496591157706</v>
      </c>
      <c r="F35" s="460">
        <v>14.2732528</v>
      </c>
      <c r="G35" s="461">
        <v>11.894377333333333</v>
      </c>
      <c r="H35" s="461">
        <v>0</v>
      </c>
      <c r="I35" s="461">
        <v>9.7260000000000009</v>
      </c>
      <c r="J35" s="461">
        <v>-2.168377333333332</v>
      </c>
      <c r="K35" s="463">
        <v>0.68141440050722013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2.5999999999999999E-2</v>
      </c>
      <c r="D36" s="461">
        <v>2.5999999999999999E-2</v>
      </c>
      <c r="E36" s="462">
        <v>0</v>
      </c>
      <c r="F36" s="460">
        <v>0</v>
      </c>
      <c r="G36" s="461">
        <v>0</v>
      </c>
      <c r="H36" s="461">
        <v>0</v>
      </c>
      <c r="I36" s="461">
        <v>0.10199999999999999</v>
      </c>
      <c r="J36" s="461">
        <v>0.10199999999999999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</v>
      </c>
      <c r="D37" s="461">
        <v>0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5</v>
      </c>
      <c r="C38" s="461">
        <v>12.017719999999999</v>
      </c>
      <c r="D38" s="461">
        <v>7.0177199999999988</v>
      </c>
      <c r="E38" s="462">
        <v>2.4035439999999997</v>
      </c>
      <c r="F38" s="460">
        <v>15</v>
      </c>
      <c r="G38" s="461">
        <v>12.5</v>
      </c>
      <c r="H38" s="461">
        <v>0</v>
      </c>
      <c r="I38" s="461">
        <v>0</v>
      </c>
      <c r="J38" s="461">
        <v>-12.5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65.326886000000002</v>
      </c>
      <c r="C39" s="461">
        <v>72.87997</v>
      </c>
      <c r="D39" s="461">
        <v>7.5530839999999984</v>
      </c>
      <c r="E39" s="462">
        <v>1.1156198383618041</v>
      </c>
      <c r="F39" s="460">
        <v>68.361894199999995</v>
      </c>
      <c r="G39" s="461">
        <v>56.968245166666662</v>
      </c>
      <c r="H39" s="461">
        <v>11.077549999999999</v>
      </c>
      <c r="I39" s="461">
        <v>48.815049999999999</v>
      </c>
      <c r="J39" s="461">
        <v>-8.1531951666666629</v>
      </c>
      <c r="K39" s="463">
        <v>0.71406813066335428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2.0470000000000002</v>
      </c>
      <c r="D40" s="461">
        <v>2.0470000000000002</v>
      </c>
      <c r="E40" s="462">
        <v>0</v>
      </c>
      <c r="F40" s="460">
        <v>0</v>
      </c>
      <c r="G40" s="461">
        <v>0</v>
      </c>
      <c r="H40" s="461">
        <v>0</v>
      </c>
      <c r="I40" s="461">
        <v>0.219</v>
      </c>
      <c r="J40" s="461">
        <v>0.219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9.0023999999999997</v>
      </c>
      <c r="D41" s="461">
        <v>9.0023999999999997</v>
      </c>
      <c r="E41" s="462">
        <v>0</v>
      </c>
      <c r="F41" s="460">
        <v>0</v>
      </c>
      <c r="G41" s="461">
        <v>0</v>
      </c>
      <c r="H41" s="461">
        <v>0</v>
      </c>
      <c r="I41" s="461">
        <v>9.5702499999999997</v>
      </c>
      <c r="J41" s="461">
        <v>9.5702499999999997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1.21</v>
      </c>
      <c r="D42" s="461">
        <v>1.21</v>
      </c>
      <c r="E42" s="462">
        <v>0</v>
      </c>
      <c r="F42" s="460">
        <v>0</v>
      </c>
      <c r="G42" s="461">
        <v>0</v>
      </c>
      <c r="H42" s="461">
        <v>1.2499899999999999</v>
      </c>
      <c r="I42" s="461">
        <v>1.2499899999999999</v>
      </c>
      <c r="J42" s="461">
        <v>1.2499899999999999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230.000001</v>
      </c>
      <c r="C43" s="461">
        <v>278.52091999999999</v>
      </c>
      <c r="D43" s="461">
        <v>48.520918999999992</v>
      </c>
      <c r="E43" s="462">
        <v>1.2109605164740846</v>
      </c>
      <c r="F43" s="460">
        <v>254.99999979999998</v>
      </c>
      <c r="G43" s="461">
        <v>212.49999983333333</v>
      </c>
      <c r="H43" s="461">
        <v>22.654160000000001</v>
      </c>
      <c r="I43" s="461">
        <v>179.36951999999999</v>
      </c>
      <c r="J43" s="461">
        <v>-33.130479833333339</v>
      </c>
      <c r="K43" s="463">
        <v>0.70340988290463524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634.30879099999993</v>
      </c>
      <c r="C44" s="461">
        <v>703.61877000000004</v>
      </c>
      <c r="D44" s="461">
        <v>69.309979000000112</v>
      </c>
      <c r="E44" s="462">
        <v>1.1092685139846976</v>
      </c>
      <c r="F44" s="460">
        <v>705.34467339999992</v>
      </c>
      <c r="G44" s="461">
        <v>587.7872278333333</v>
      </c>
      <c r="H44" s="461">
        <v>66.211199999999991</v>
      </c>
      <c r="I44" s="461">
        <v>479.66145</v>
      </c>
      <c r="J44" s="461">
        <v>-108.1257778333333</v>
      </c>
      <c r="K44" s="463">
        <v>0.68003838136023564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2.6518999999999999</v>
      </c>
      <c r="D45" s="461">
        <v>2.6518999999999999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604.0894669999999</v>
      </c>
      <c r="C46" s="461">
        <v>656.34033999999997</v>
      </c>
      <c r="D46" s="461">
        <v>52.25087300000007</v>
      </c>
      <c r="E46" s="462">
        <v>1.0864952558426251</v>
      </c>
      <c r="F46" s="460">
        <v>619.23320560000002</v>
      </c>
      <c r="G46" s="461">
        <v>516.02767133333339</v>
      </c>
      <c r="H46" s="461">
        <v>64.033199999999994</v>
      </c>
      <c r="I46" s="461">
        <v>448.23240000000004</v>
      </c>
      <c r="J46" s="461">
        <v>-67.795271333333346</v>
      </c>
      <c r="K46" s="463">
        <v>0.72385071722000049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3.082935</v>
      </c>
      <c r="C47" s="461">
        <v>13.731260000000001</v>
      </c>
      <c r="D47" s="461">
        <v>10.648325</v>
      </c>
      <c r="E47" s="462">
        <v>4.4539570247183287</v>
      </c>
      <c r="F47" s="460">
        <v>1.2403299999999999</v>
      </c>
      <c r="G47" s="461">
        <v>1.0336083333333332</v>
      </c>
      <c r="H47" s="461">
        <v>0</v>
      </c>
      <c r="I47" s="461">
        <v>0</v>
      </c>
      <c r="J47" s="461">
        <v>-1.0336083333333332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13.013915000000001</v>
      </c>
      <c r="C48" s="461">
        <v>26.623660000000001</v>
      </c>
      <c r="D48" s="461">
        <v>13.609745</v>
      </c>
      <c r="E48" s="462">
        <v>2.0457840703585353</v>
      </c>
      <c r="F48" s="460">
        <v>26.796256700000001</v>
      </c>
      <c r="G48" s="461">
        <v>22.330213916666665</v>
      </c>
      <c r="H48" s="461">
        <v>0</v>
      </c>
      <c r="I48" s="461">
        <v>8.5779999999999994</v>
      </c>
      <c r="J48" s="461">
        <v>-13.752213916666665</v>
      </c>
      <c r="K48" s="463">
        <v>0.32011933965388528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0.57059599999999999</v>
      </c>
      <c r="C49" s="461">
        <v>1.089</v>
      </c>
      <c r="D49" s="461">
        <v>0.51840399999999998</v>
      </c>
      <c r="E49" s="462">
        <v>1.9085307292725502</v>
      </c>
      <c r="F49" s="460">
        <v>5.0748818</v>
      </c>
      <c r="G49" s="461">
        <v>4.229068166666667</v>
      </c>
      <c r="H49" s="461">
        <v>2.1779999999999999</v>
      </c>
      <c r="I49" s="461">
        <v>5.0336000000000007</v>
      </c>
      <c r="J49" s="461">
        <v>0.80453183333333378</v>
      </c>
      <c r="K49" s="463">
        <v>0.99186546571390111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6.3583620000000005</v>
      </c>
      <c r="C50" s="461">
        <v>3.1826099999999999</v>
      </c>
      <c r="D50" s="461">
        <v>-3.1757520000000006</v>
      </c>
      <c r="E50" s="462">
        <v>0.50053928983596718</v>
      </c>
      <c r="F50" s="460">
        <v>3.0000001000000003</v>
      </c>
      <c r="G50" s="461">
        <v>2.5000000833333336</v>
      </c>
      <c r="H50" s="461">
        <v>0</v>
      </c>
      <c r="I50" s="461">
        <v>2.7045500000000002</v>
      </c>
      <c r="J50" s="461">
        <v>0.20454991666666666</v>
      </c>
      <c r="K50" s="463">
        <v>0.90151663661611214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7.1935159999999998</v>
      </c>
      <c r="C51" s="461">
        <v>0</v>
      </c>
      <c r="D51" s="461">
        <v>-7.1935159999999998</v>
      </c>
      <c r="E51" s="462">
        <v>0</v>
      </c>
      <c r="F51" s="460">
        <v>49.999999199999998</v>
      </c>
      <c r="G51" s="461">
        <v>41.666665999999999</v>
      </c>
      <c r="H51" s="461">
        <v>0</v>
      </c>
      <c r="I51" s="461">
        <v>15.1129</v>
      </c>
      <c r="J51" s="461">
        <v>-26.553766</v>
      </c>
      <c r="K51" s="463">
        <v>0.30225800483612808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</v>
      </c>
      <c r="C52" s="461">
        <v>152.10876999999999</v>
      </c>
      <c r="D52" s="461">
        <v>27.108769999999993</v>
      </c>
      <c r="E52" s="462">
        <v>1.21687016</v>
      </c>
      <c r="F52" s="460">
        <v>125.00000019999999</v>
      </c>
      <c r="G52" s="461">
        <v>104.16666683333332</v>
      </c>
      <c r="H52" s="461">
        <v>38.219099999999997</v>
      </c>
      <c r="I52" s="461">
        <v>344.89810999999997</v>
      </c>
      <c r="J52" s="461">
        <v>240.73144316666665</v>
      </c>
      <c r="K52" s="463">
        <v>2.7591848755853041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0.34486</v>
      </c>
      <c r="D53" s="461">
        <v>0.34486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28.133590000000002</v>
      </c>
      <c r="D54" s="461">
        <v>28.133590000000002</v>
      </c>
      <c r="E54" s="462">
        <v>0</v>
      </c>
      <c r="F54" s="460">
        <v>0</v>
      </c>
      <c r="G54" s="461">
        <v>0</v>
      </c>
      <c r="H54" s="461">
        <v>0.31218000000000001</v>
      </c>
      <c r="I54" s="461">
        <v>9.3885000000000005</v>
      </c>
      <c r="J54" s="461">
        <v>9.3885000000000005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115</v>
      </c>
      <c r="C55" s="461">
        <v>113.25624999999999</v>
      </c>
      <c r="D55" s="461">
        <v>-1.7437500000000057</v>
      </c>
      <c r="E55" s="462">
        <v>0.98483695652173908</v>
      </c>
      <c r="F55" s="460">
        <v>115</v>
      </c>
      <c r="G55" s="461">
        <v>95.833333333333343</v>
      </c>
      <c r="H55" s="461">
        <v>35.915660000000003</v>
      </c>
      <c r="I55" s="461">
        <v>167.01981000000001</v>
      </c>
      <c r="J55" s="461">
        <v>71.186476666666664</v>
      </c>
      <c r="K55" s="463">
        <v>1.4523461739130434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10</v>
      </c>
      <c r="C56" s="461">
        <v>10.37407</v>
      </c>
      <c r="D56" s="461">
        <v>0.37406999999999968</v>
      </c>
      <c r="E56" s="462">
        <v>1.037407</v>
      </c>
      <c r="F56" s="460">
        <v>10.000000200000001</v>
      </c>
      <c r="G56" s="461">
        <v>8.3333335000000002</v>
      </c>
      <c r="H56" s="461">
        <v>1.99126</v>
      </c>
      <c r="I56" s="461">
        <v>10.94764</v>
      </c>
      <c r="J56" s="461">
        <v>2.6143064999999996</v>
      </c>
      <c r="K56" s="463">
        <v>1.0947639781047203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102.366</v>
      </c>
      <c r="J57" s="461">
        <v>102.366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25.078959999999999</v>
      </c>
      <c r="J58" s="461">
        <v>25.078959999999999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30.097200000000001</v>
      </c>
      <c r="J59" s="461">
        <v>30.097200000000001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2.2949999999999999</v>
      </c>
      <c r="D60" s="461">
        <v>2.2949999999999999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2.2949999999999999</v>
      </c>
      <c r="D61" s="461">
        <v>2.2949999999999999</v>
      </c>
      <c r="E61" s="462">
        <v>0</v>
      </c>
      <c r="F61" s="460">
        <v>0</v>
      </c>
      <c r="G61" s="461">
        <v>0</v>
      </c>
      <c r="H61" s="461">
        <v>0</v>
      </c>
      <c r="I61" s="461">
        <v>0.39600000000000002</v>
      </c>
      <c r="J61" s="461">
        <v>0.39600000000000002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28.754999999999999</v>
      </c>
      <c r="D62" s="461">
        <v>28.754999999999999</v>
      </c>
      <c r="E62" s="462">
        <v>0</v>
      </c>
      <c r="F62" s="460">
        <v>0</v>
      </c>
      <c r="G62" s="461">
        <v>0</v>
      </c>
      <c r="H62" s="461">
        <v>0</v>
      </c>
      <c r="I62" s="461">
        <v>18.48</v>
      </c>
      <c r="J62" s="461">
        <v>18.48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28.754999999999999</v>
      </c>
      <c r="D63" s="461">
        <v>28.754999999999999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18.48</v>
      </c>
      <c r="J63" s="461">
        <v>18.48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1611.739523</v>
      </c>
      <c r="C64" s="461">
        <v>1637.1030000000001</v>
      </c>
      <c r="D64" s="461">
        <v>25.363477000000103</v>
      </c>
      <c r="E64" s="462">
        <v>1.0157367097090166</v>
      </c>
      <c r="F64" s="460">
        <v>1594.6183406</v>
      </c>
      <c r="G64" s="461">
        <v>1328.8486171666668</v>
      </c>
      <c r="H64" s="461">
        <v>129.65700000000001</v>
      </c>
      <c r="I64" s="461">
        <v>1248.7663200000002</v>
      </c>
      <c r="J64" s="461">
        <v>-80.082297166666649</v>
      </c>
      <c r="K64" s="463">
        <v>0.78311297957988646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1611.739523</v>
      </c>
      <c r="C65" s="461">
        <v>1637.1030000000001</v>
      </c>
      <c r="D65" s="461">
        <v>25.363477000000103</v>
      </c>
      <c r="E65" s="462">
        <v>1.0157367097090166</v>
      </c>
      <c r="F65" s="460">
        <v>1594.6183406</v>
      </c>
      <c r="G65" s="461">
        <v>1328.8486171666668</v>
      </c>
      <c r="H65" s="461">
        <v>129.65700000000001</v>
      </c>
      <c r="I65" s="461">
        <v>1248.7663200000002</v>
      </c>
      <c r="J65" s="461">
        <v>-80.082297166666649</v>
      </c>
      <c r="K65" s="463">
        <v>0.78311297957988646</v>
      </c>
      <c r="L65" s="150"/>
      <c r="M65" s="459" t="str">
        <f t="shared" si="0"/>
        <v>X</v>
      </c>
    </row>
    <row r="66" spans="1:13" ht="14.45" customHeight="1" x14ac:dyDescent="0.2">
      <c r="A66" s="464" t="s">
        <v>332</v>
      </c>
      <c r="B66" s="460">
        <v>846.67243700000006</v>
      </c>
      <c r="C66" s="461">
        <v>900.495</v>
      </c>
      <c r="D66" s="461">
        <v>53.822562999999946</v>
      </c>
      <c r="E66" s="462">
        <v>1.0635695230503883</v>
      </c>
      <c r="F66" s="460">
        <v>819.42741799999999</v>
      </c>
      <c r="G66" s="461">
        <v>682.85618166666666</v>
      </c>
      <c r="H66" s="461">
        <v>66.272999999999996</v>
      </c>
      <c r="I66" s="461">
        <v>661.27300000000002</v>
      </c>
      <c r="J66" s="461">
        <v>-21.583181666666633</v>
      </c>
      <c r="K66" s="463">
        <v>0.80699398808742329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369.77430499999997</v>
      </c>
      <c r="C67" s="461">
        <v>354.834</v>
      </c>
      <c r="D67" s="461">
        <v>-14.940304999999967</v>
      </c>
      <c r="E67" s="462">
        <v>0.95959615149570776</v>
      </c>
      <c r="F67" s="460">
        <v>386.37527189999997</v>
      </c>
      <c r="G67" s="461">
        <v>321.97939324999999</v>
      </c>
      <c r="H67" s="461">
        <v>30.109000000000002</v>
      </c>
      <c r="I67" s="461">
        <v>294.21499999999997</v>
      </c>
      <c r="J67" s="461">
        <v>-27.764393250000012</v>
      </c>
      <c r="K67" s="463">
        <v>0.76147471486256879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394.57858700000003</v>
      </c>
      <c r="C68" s="461">
        <v>379.90499999999997</v>
      </c>
      <c r="D68" s="461">
        <v>-14.673587000000055</v>
      </c>
      <c r="E68" s="462">
        <v>0.96281200378468568</v>
      </c>
      <c r="F68" s="460">
        <v>386.4586698</v>
      </c>
      <c r="G68" s="461">
        <v>322.04889149999997</v>
      </c>
      <c r="H68" s="461">
        <v>33.174999999999997</v>
      </c>
      <c r="I68" s="461">
        <v>292.89</v>
      </c>
      <c r="J68" s="461">
        <v>-29.158891499999982</v>
      </c>
      <c r="K68" s="463">
        <v>0.75788181994099491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0.714194</v>
      </c>
      <c r="C69" s="461">
        <v>1.869</v>
      </c>
      <c r="D69" s="461">
        <v>1.154806</v>
      </c>
      <c r="E69" s="462">
        <v>2.6169360145842728</v>
      </c>
      <c r="F69" s="460">
        <v>2.3569808999999999</v>
      </c>
      <c r="G69" s="461">
        <v>1.9641507499999999</v>
      </c>
      <c r="H69" s="461">
        <v>0.1</v>
      </c>
      <c r="I69" s="461">
        <v>0.38832</v>
      </c>
      <c r="J69" s="461">
        <v>-1.5758307499999999</v>
      </c>
      <c r="K69" s="463">
        <v>0.16475313822016971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-110200</v>
      </c>
      <c r="C70" s="461">
        <v>-109380.61</v>
      </c>
      <c r="D70" s="461">
        <v>819.38999999999942</v>
      </c>
      <c r="E70" s="462">
        <v>0.99256451905626131</v>
      </c>
      <c r="F70" s="460">
        <v>-113327.9999999</v>
      </c>
      <c r="G70" s="461">
        <v>-94439.999999916676</v>
      </c>
      <c r="H70" s="461">
        <v>-8546.8778000000002</v>
      </c>
      <c r="I70" s="461">
        <v>-87796.184999999998</v>
      </c>
      <c r="J70" s="461">
        <v>6643.8149999166781</v>
      </c>
      <c r="K70" s="463">
        <v>0.77470867746785854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-110200</v>
      </c>
      <c r="C71" s="461">
        <v>-109380.61</v>
      </c>
      <c r="D71" s="461">
        <v>819.38999999999942</v>
      </c>
      <c r="E71" s="462">
        <v>0.99256451905626131</v>
      </c>
      <c r="F71" s="460">
        <v>-113327.9999999</v>
      </c>
      <c r="G71" s="461">
        <v>-94439.999999916676</v>
      </c>
      <c r="H71" s="461">
        <v>-8546.8778000000002</v>
      </c>
      <c r="I71" s="461">
        <v>-87796.184999999998</v>
      </c>
      <c r="J71" s="461">
        <v>6643.8149999166781</v>
      </c>
      <c r="K71" s="463">
        <v>0.77470867746785854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-67400</v>
      </c>
      <c r="C72" s="461">
        <v>-66999.547000000006</v>
      </c>
      <c r="D72" s="461">
        <v>400.45299999999406</v>
      </c>
      <c r="E72" s="462">
        <v>0.99405856083086064</v>
      </c>
      <c r="F72" s="460">
        <v>-70358.999999899999</v>
      </c>
      <c r="G72" s="461">
        <v>-58632.499999916661</v>
      </c>
      <c r="H72" s="461">
        <v>-4851.4080000000004</v>
      </c>
      <c r="I72" s="461">
        <v>-52717.993999999999</v>
      </c>
      <c r="J72" s="461">
        <v>5914.5059999166624</v>
      </c>
      <c r="K72" s="463">
        <v>0.74927150755518024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-42800</v>
      </c>
      <c r="C73" s="461">
        <v>-42381.063000000002</v>
      </c>
      <c r="D73" s="461">
        <v>418.93699999999808</v>
      </c>
      <c r="E73" s="462">
        <v>0.99021175233644865</v>
      </c>
      <c r="F73" s="460">
        <v>-42969</v>
      </c>
      <c r="G73" s="461">
        <v>-35807.5</v>
      </c>
      <c r="H73" s="461">
        <v>-3695.4697999999999</v>
      </c>
      <c r="I73" s="461">
        <v>-35078.190999999999</v>
      </c>
      <c r="J73" s="461">
        <v>729.30900000000111</v>
      </c>
      <c r="K73" s="463">
        <v>0.81636042263026831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4025.3873549999998</v>
      </c>
      <c r="C74" s="461">
        <v>3757.3319700000002</v>
      </c>
      <c r="D74" s="461">
        <v>-268.05538499999966</v>
      </c>
      <c r="E74" s="462">
        <v>0.93340879737522808</v>
      </c>
      <c r="F74" s="460">
        <v>3204.8489338000004</v>
      </c>
      <c r="G74" s="461">
        <v>2670.7074448333337</v>
      </c>
      <c r="H74" s="461">
        <v>392.61662999999999</v>
      </c>
      <c r="I74" s="461">
        <v>3739.97246</v>
      </c>
      <c r="J74" s="461">
        <v>1069.2650151666662</v>
      </c>
      <c r="K74" s="463">
        <v>1.1669730889828562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1910.217535</v>
      </c>
      <c r="C75" s="461">
        <v>1047.45703</v>
      </c>
      <c r="D75" s="461">
        <v>-862.76050499999997</v>
      </c>
      <c r="E75" s="462">
        <v>0.54834436958511112</v>
      </c>
      <c r="F75" s="460">
        <v>436.49528420000001</v>
      </c>
      <c r="G75" s="461">
        <v>363.74607016666664</v>
      </c>
      <c r="H75" s="461">
        <v>78.061460000000011</v>
      </c>
      <c r="I75" s="461">
        <v>854.27840000000003</v>
      </c>
      <c r="J75" s="461">
        <v>490.53232983333339</v>
      </c>
      <c r="K75" s="463">
        <v>1.9571308807280809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1910.217535</v>
      </c>
      <c r="C76" s="461">
        <v>1047.45703</v>
      </c>
      <c r="D76" s="461">
        <v>-862.76050499999997</v>
      </c>
      <c r="E76" s="462">
        <v>0.54834436958511112</v>
      </c>
      <c r="F76" s="460">
        <v>436.49528420000001</v>
      </c>
      <c r="G76" s="461">
        <v>363.74607016666664</v>
      </c>
      <c r="H76" s="461">
        <v>78.061460000000011</v>
      </c>
      <c r="I76" s="461">
        <v>854.27840000000003</v>
      </c>
      <c r="J76" s="461">
        <v>490.53232983333339</v>
      </c>
      <c r="K76" s="463">
        <v>1.9571308807280809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220.64355600000002</v>
      </c>
      <c r="C77" s="461">
        <v>259.85801000000004</v>
      </c>
      <c r="D77" s="461">
        <v>39.214454000000018</v>
      </c>
      <c r="E77" s="462">
        <v>1.177727619654571</v>
      </c>
      <c r="F77" s="460">
        <v>266.03501520000003</v>
      </c>
      <c r="G77" s="461">
        <v>221.69584600000005</v>
      </c>
      <c r="H77" s="461">
        <v>22.75526</v>
      </c>
      <c r="I77" s="461">
        <v>210.84527</v>
      </c>
      <c r="J77" s="461">
        <v>-10.850576000000046</v>
      </c>
      <c r="K77" s="463">
        <v>0.79254706318072665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0.97721400000000003</v>
      </c>
      <c r="C78" s="461">
        <v>4.8944999999999999</v>
      </c>
      <c r="D78" s="461">
        <v>3.9172859999999998</v>
      </c>
      <c r="E78" s="462">
        <v>5.0086265649079929</v>
      </c>
      <c r="F78" s="460">
        <v>4.7351045000000003</v>
      </c>
      <c r="G78" s="461">
        <v>3.9459204166666666</v>
      </c>
      <c r="H78" s="461">
        <v>0</v>
      </c>
      <c r="I78" s="461">
        <v>0</v>
      </c>
      <c r="J78" s="461">
        <v>-3.9459204166666666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16.423515999999999</v>
      </c>
      <c r="C79" s="461">
        <v>86.875600000000006</v>
      </c>
      <c r="D79" s="461">
        <v>70.452084000000013</v>
      </c>
      <c r="E79" s="462">
        <v>5.2897077580708061</v>
      </c>
      <c r="F79" s="460">
        <v>3.7086118000000003</v>
      </c>
      <c r="G79" s="461">
        <v>3.0905098333333338</v>
      </c>
      <c r="H79" s="461">
        <v>0</v>
      </c>
      <c r="I79" s="461">
        <v>2.7471999999999999</v>
      </c>
      <c r="J79" s="461">
        <v>-0.34330983333333398</v>
      </c>
      <c r="K79" s="463">
        <v>0.74076235210166774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262.37693000000002</v>
      </c>
      <c r="C80" s="461">
        <v>615.02143000000001</v>
      </c>
      <c r="D80" s="461">
        <v>352.64449999999999</v>
      </c>
      <c r="E80" s="462">
        <v>2.3440377551486709</v>
      </c>
      <c r="F80" s="460">
        <v>70</v>
      </c>
      <c r="G80" s="461">
        <v>58.333333333333329</v>
      </c>
      <c r="H80" s="461">
        <v>31.915959999999998</v>
      </c>
      <c r="I80" s="461">
        <v>148.816</v>
      </c>
      <c r="J80" s="461">
        <v>90.482666666666674</v>
      </c>
      <c r="K80" s="463">
        <v>2.1259428571428574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83.382607000000007</v>
      </c>
      <c r="C81" s="461">
        <v>80.807490000000001</v>
      </c>
      <c r="D81" s="461">
        <v>-2.5751170000000059</v>
      </c>
      <c r="E81" s="462">
        <v>0.9691168567084979</v>
      </c>
      <c r="F81" s="460">
        <v>72.016552300000001</v>
      </c>
      <c r="G81" s="461">
        <v>60.013793583333339</v>
      </c>
      <c r="H81" s="461">
        <v>22.050240000000002</v>
      </c>
      <c r="I81" s="461">
        <v>93.272890000000004</v>
      </c>
      <c r="J81" s="461">
        <v>33.259096416666665</v>
      </c>
      <c r="K81" s="463">
        <v>1.2951590574824006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0.71621400000000002</v>
      </c>
      <c r="C82" s="461">
        <v>0</v>
      </c>
      <c r="D82" s="461">
        <v>-0.71621400000000002</v>
      </c>
      <c r="E82" s="462">
        <v>0</v>
      </c>
      <c r="F82" s="460">
        <v>0</v>
      </c>
      <c r="G82" s="461">
        <v>0</v>
      </c>
      <c r="H82" s="461">
        <v>0</v>
      </c>
      <c r="I82" s="461">
        <v>4.70085</v>
      </c>
      <c r="J82" s="461">
        <v>4.70085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1000</v>
      </c>
      <c r="C83" s="461">
        <v>0</v>
      </c>
      <c r="D83" s="461">
        <v>-1000</v>
      </c>
      <c r="E83" s="462">
        <v>0</v>
      </c>
      <c r="F83" s="460">
        <v>0</v>
      </c>
      <c r="G83" s="461">
        <v>0</v>
      </c>
      <c r="H83" s="461">
        <v>0</v>
      </c>
      <c r="I83" s="461">
        <v>0</v>
      </c>
      <c r="J83" s="461">
        <v>0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2.3041579999999997</v>
      </c>
      <c r="C84" s="461">
        <v>0</v>
      </c>
      <c r="D84" s="461">
        <v>-2.3041579999999997</v>
      </c>
      <c r="E84" s="462">
        <v>0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244.19497200000001</v>
      </c>
      <c r="C85" s="461">
        <v>0</v>
      </c>
      <c r="D85" s="461">
        <v>-244.19497200000001</v>
      </c>
      <c r="E85" s="462">
        <v>0</v>
      </c>
      <c r="F85" s="460">
        <v>0</v>
      </c>
      <c r="G85" s="461">
        <v>0</v>
      </c>
      <c r="H85" s="461">
        <v>1.34</v>
      </c>
      <c r="I85" s="461">
        <v>382.61099999999999</v>
      </c>
      <c r="J85" s="461">
        <v>382.61099999999999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79.198368000000002</v>
      </c>
      <c r="C86" s="461">
        <v>0</v>
      </c>
      <c r="D86" s="461">
        <v>-79.198368000000002</v>
      </c>
      <c r="E86" s="462">
        <v>0</v>
      </c>
      <c r="F86" s="460">
        <v>20.000000400000001</v>
      </c>
      <c r="G86" s="461">
        <v>16.666667</v>
      </c>
      <c r="H86" s="461">
        <v>0</v>
      </c>
      <c r="I86" s="461">
        <v>11.28519</v>
      </c>
      <c r="J86" s="461">
        <v>-5.3814770000000003</v>
      </c>
      <c r="K86" s="463">
        <v>0.56425948871481024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670</v>
      </c>
      <c r="C87" s="461">
        <v>687.22</v>
      </c>
      <c r="D87" s="461">
        <v>17.220000000000027</v>
      </c>
      <c r="E87" s="462">
        <v>1.0257014925373136</v>
      </c>
      <c r="F87" s="460">
        <v>646.50299990000008</v>
      </c>
      <c r="G87" s="461">
        <v>538.75249991666669</v>
      </c>
      <c r="H87" s="461">
        <v>59.383000000000003</v>
      </c>
      <c r="I87" s="461">
        <v>506.00099999999998</v>
      </c>
      <c r="J87" s="461">
        <v>-32.751499916666717</v>
      </c>
      <c r="K87" s="463">
        <v>0.78267386242332559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0</v>
      </c>
      <c r="C88" s="461">
        <v>34.332999999999998</v>
      </c>
      <c r="D88" s="461">
        <v>34.332999999999998</v>
      </c>
      <c r="E88" s="462">
        <v>0</v>
      </c>
      <c r="F88" s="460">
        <v>0</v>
      </c>
      <c r="G88" s="461">
        <v>0</v>
      </c>
      <c r="H88" s="461">
        <v>0.98499999999999999</v>
      </c>
      <c r="I88" s="461">
        <v>15.329000000000001</v>
      </c>
      <c r="J88" s="461">
        <v>15.329000000000001</v>
      </c>
      <c r="K88" s="463">
        <v>0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0</v>
      </c>
      <c r="C89" s="461">
        <v>34.332999999999998</v>
      </c>
      <c r="D89" s="461">
        <v>34.332999999999998</v>
      </c>
      <c r="E89" s="462">
        <v>0</v>
      </c>
      <c r="F89" s="460">
        <v>0</v>
      </c>
      <c r="G89" s="461">
        <v>0</v>
      </c>
      <c r="H89" s="461">
        <v>0.98499999999999999</v>
      </c>
      <c r="I89" s="461">
        <v>2.1230000000000002</v>
      </c>
      <c r="J89" s="461">
        <v>2.1230000000000002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0</v>
      </c>
      <c r="D90" s="461">
        <v>0</v>
      </c>
      <c r="E90" s="462">
        <v>0</v>
      </c>
      <c r="F90" s="460">
        <v>0</v>
      </c>
      <c r="G90" s="461">
        <v>0</v>
      </c>
      <c r="H90" s="461">
        <v>0</v>
      </c>
      <c r="I90" s="461">
        <v>13.206</v>
      </c>
      <c r="J90" s="461">
        <v>13.206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670</v>
      </c>
      <c r="C91" s="461">
        <v>652.88699999999994</v>
      </c>
      <c r="D91" s="461">
        <v>-17.113000000000056</v>
      </c>
      <c r="E91" s="462">
        <v>0.97445820895522384</v>
      </c>
      <c r="F91" s="460">
        <v>646.50299990000008</v>
      </c>
      <c r="G91" s="461">
        <v>538.75249991666669</v>
      </c>
      <c r="H91" s="461">
        <v>58.398000000000003</v>
      </c>
      <c r="I91" s="461">
        <v>490.67200000000003</v>
      </c>
      <c r="J91" s="461">
        <v>-48.080499916666668</v>
      </c>
      <c r="K91" s="463">
        <v>0.75896322225248192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670</v>
      </c>
      <c r="C92" s="461">
        <v>652.88699999999994</v>
      </c>
      <c r="D92" s="461">
        <v>-17.113000000000056</v>
      </c>
      <c r="E92" s="462">
        <v>0.97445820895522384</v>
      </c>
      <c r="F92" s="460">
        <v>646.50299990000008</v>
      </c>
      <c r="G92" s="461">
        <v>538.75249991666669</v>
      </c>
      <c r="H92" s="461">
        <v>58.398000000000003</v>
      </c>
      <c r="I92" s="461">
        <v>490.67200000000003</v>
      </c>
      <c r="J92" s="461">
        <v>-48.080499916666668</v>
      </c>
      <c r="K92" s="463">
        <v>0.75896322225248192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1445.1698200000001</v>
      </c>
      <c r="C93" s="461">
        <v>2022.6549399999999</v>
      </c>
      <c r="D93" s="461">
        <v>577.48511999999982</v>
      </c>
      <c r="E93" s="462">
        <v>1.3995967200588231</v>
      </c>
      <c r="F93" s="460">
        <v>2121.8506496999998</v>
      </c>
      <c r="G93" s="461">
        <v>1768.2088747499997</v>
      </c>
      <c r="H93" s="461">
        <v>255.17217000000002</v>
      </c>
      <c r="I93" s="461">
        <v>2379.6930600000001</v>
      </c>
      <c r="J93" s="461">
        <v>611.48418525000034</v>
      </c>
      <c r="K93" s="463">
        <v>1.1215176998138185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6.0670000000000002</v>
      </c>
      <c r="D94" s="461">
        <v>6.0670000000000002</v>
      </c>
      <c r="E94" s="462">
        <v>0</v>
      </c>
      <c r="F94" s="460">
        <v>5.7376500999999998</v>
      </c>
      <c r="G94" s="461">
        <v>4.7813750833333328</v>
      </c>
      <c r="H94" s="461">
        <v>0</v>
      </c>
      <c r="I94" s="461">
        <v>0</v>
      </c>
      <c r="J94" s="461">
        <v>-4.7813750833333328</v>
      </c>
      <c r="K94" s="463">
        <v>0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0</v>
      </c>
      <c r="C95" s="461">
        <v>6.0670000000000002</v>
      </c>
      <c r="D95" s="461">
        <v>6.0670000000000002</v>
      </c>
      <c r="E95" s="462">
        <v>0</v>
      </c>
      <c r="F95" s="460">
        <v>5.7376500999999998</v>
      </c>
      <c r="G95" s="461">
        <v>4.7813750833333328</v>
      </c>
      <c r="H95" s="461">
        <v>0</v>
      </c>
      <c r="I95" s="461">
        <v>0</v>
      </c>
      <c r="J95" s="461">
        <v>-4.7813750833333328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177.16242199999999</v>
      </c>
      <c r="C96" s="461">
        <v>171.10557999999997</v>
      </c>
      <c r="D96" s="461">
        <v>-6.0568420000000174</v>
      </c>
      <c r="E96" s="462">
        <v>0.96581192596249321</v>
      </c>
      <c r="F96" s="460">
        <v>182.93545250000003</v>
      </c>
      <c r="G96" s="461">
        <v>152.4462104166667</v>
      </c>
      <c r="H96" s="461">
        <v>38.283370000000005</v>
      </c>
      <c r="I96" s="461">
        <v>160.31260999999998</v>
      </c>
      <c r="J96" s="461">
        <v>7.8663995833332763</v>
      </c>
      <c r="K96" s="463">
        <v>0.8763342906427608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39.889913999999997</v>
      </c>
      <c r="C97" s="461">
        <v>34.448300000000003</v>
      </c>
      <c r="D97" s="461">
        <v>-5.4416139999999942</v>
      </c>
      <c r="E97" s="462">
        <v>0.86358421329261337</v>
      </c>
      <c r="F97" s="460">
        <v>34.919268700000003</v>
      </c>
      <c r="G97" s="461">
        <v>29.099390583333339</v>
      </c>
      <c r="H97" s="461">
        <v>14.4495</v>
      </c>
      <c r="I97" s="461">
        <v>39.527200000000001</v>
      </c>
      <c r="J97" s="461">
        <v>10.427809416666662</v>
      </c>
      <c r="K97" s="463">
        <v>1.1319595590499865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137.27250799999999</v>
      </c>
      <c r="C98" s="461">
        <v>136.65727999999999</v>
      </c>
      <c r="D98" s="461">
        <v>-0.61522800000000188</v>
      </c>
      <c r="E98" s="462">
        <v>0.99551819946350806</v>
      </c>
      <c r="F98" s="460">
        <v>148.01618379999999</v>
      </c>
      <c r="G98" s="461">
        <v>123.34681983333333</v>
      </c>
      <c r="H98" s="461">
        <v>23.833869999999997</v>
      </c>
      <c r="I98" s="461">
        <v>120.78541</v>
      </c>
      <c r="J98" s="461">
        <v>-2.5614098333333288</v>
      </c>
      <c r="K98" s="463">
        <v>0.8160284024293295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18.999995999999999</v>
      </c>
      <c r="C99" s="461">
        <v>19.440000000000001</v>
      </c>
      <c r="D99" s="461">
        <v>0.44000400000000184</v>
      </c>
      <c r="E99" s="462">
        <v>1.0231581101385496</v>
      </c>
      <c r="F99" s="460">
        <v>19.440000000000001</v>
      </c>
      <c r="G99" s="461">
        <v>16.200000000000003</v>
      </c>
      <c r="H99" s="461">
        <v>4.8600000000000003</v>
      </c>
      <c r="I99" s="461">
        <v>19.440000000000001</v>
      </c>
      <c r="J99" s="461">
        <v>3.2399999999999984</v>
      </c>
      <c r="K99" s="463">
        <v>1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18.999995999999999</v>
      </c>
      <c r="C100" s="461">
        <v>19.440000000000001</v>
      </c>
      <c r="D100" s="461">
        <v>0.44000400000000184</v>
      </c>
      <c r="E100" s="462">
        <v>1.0231581101385496</v>
      </c>
      <c r="F100" s="460">
        <v>19.440000000000001</v>
      </c>
      <c r="G100" s="461">
        <v>16.200000000000003</v>
      </c>
      <c r="H100" s="461">
        <v>4.8600000000000003</v>
      </c>
      <c r="I100" s="461">
        <v>19.440000000000001</v>
      </c>
      <c r="J100" s="461">
        <v>3.2399999999999984</v>
      </c>
      <c r="K100" s="463">
        <v>1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262.94794100000001</v>
      </c>
      <c r="C101" s="461">
        <v>442.73606000000001</v>
      </c>
      <c r="D101" s="461">
        <v>179.78811899999999</v>
      </c>
      <c r="E101" s="462">
        <v>1.6837403568031741</v>
      </c>
      <c r="F101" s="460">
        <v>544.46085360000006</v>
      </c>
      <c r="G101" s="461">
        <v>453.71737800000005</v>
      </c>
      <c r="H101" s="461">
        <v>60.224440000000001</v>
      </c>
      <c r="I101" s="461">
        <v>548.09771000000001</v>
      </c>
      <c r="J101" s="461">
        <v>94.380331999999953</v>
      </c>
      <c r="K101" s="463">
        <v>1.0066797390041045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21.776623000000001</v>
      </c>
      <c r="C102" s="461">
        <v>22.013159999999999</v>
      </c>
      <c r="D102" s="461">
        <v>0.23653699999999844</v>
      </c>
      <c r="E102" s="462">
        <v>1.0108619688185811</v>
      </c>
      <c r="F102" s="460">
        <v>24.101055599999999</v>
      </c>
      <c r="G102" s="461">
        <v>20.084212999999998</v>
      </c>
      <c r="H102" s="461">
        <v>2.0191600000000003</v>
      </c>
      <c r="I102" s="461">
        <v>13.663790000000001</v>
      </c>
      <c r="J102" s="461">
        <v>-6.4204229999999978</v>
      </c>
      <c r="K102" s="463">
        <v>0.56693740833492789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19.26896</v>
      </c>
      <c r="D103" s="461">
        <v>19.26896</v>
      </c>
      <c r="E103" s="462">
        <v>0</v>
      </c>
      <c r="F103" s="460">
        <v>11.7941517</v>
      </c>
      <c r="G103" s="461">
        <v>9.8284597500000004</v>
      </c>
      <c r="H103" s="461">
        <v>2.7188699999999999</v>
      </c>
      <c r="I103" s="461">
        <v>6.8452600000000006</v>
      </c>
      <c r="J103" s="461">
        <v>-2.9831997499999998</v>
      </c>
      <c r="K103" s="463">
        <v>0.5803944339634024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0</v>
      </c>
      <c r="D104" s="461">
        <v>0</v>
      </c>
      <c r="E104" s="462">
        <v>0</v>
      </c>
      <c r="F104" s="460">
        <v>0</v>
      </c>
      <c r="G104" s="461">
        <v>0</v>
      </c>
      <c r="H104" s="461">
        <v>0</v>
      </c>
      <c r="I104" s="461">
        <v>3.0249999999999999</v>
      </c>
      <c r="J104" s="461">
        <v>3.0249999999999999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241.17131799999999</v>
      </c>
      <c r="C105" s="461">
        <v>260.78978000000001</v>
      </c>
      <c r="D105" s="461">
        <v>19.618462000000022</v>
      </c>
      <c r="E105" s="462">
        <v>1.0813465803591122</v>
      </c>
      <c r="F105" s="460">
        <v>262.44664590000002</v>
      </c>
      <c r="G105" s="461">
        <v>218.70553825000002</v>
      </c>
      <c r="H105" s="461">
        <v>24.564330000000002</v>
      </c>
      <c r="I105" s="461">
        <v>213.02624</v>
      </c>
      <c r="J105" s="461">
        <v>-5.6792982500000164</v>
      </c>
      <c r="K105" s="463">
        <v>0.81169351305472326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140.66416000000001</v>
      </c>
      <c r="D106" s="461">
        <v>140.66416000000001</v>
      </c>
      <c r="E106" s="462">
        <v>0</v>
      </c>
      <c r="F106" s="460">
        <v>246.11900039999998</v>
      </c>
      <c r="G106" s="461">
        <v>205.09916699999997</v>
      </c>
      <c r="H106" s="461">
        <v>30.922080000000001</v>
      </c>
      <c r="I106" s="461">
        <v>311.53742</v>
      </c>
      <c r="J106" s="461">
        <v>106.43825300000003</v>
      </c>
      <c r="K106" s="463">
        <v>1.2657999564994171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13.96</v>
      </c>
      <c r="D107" s="461">
        <v>13.96</v>
      </c>
      <c r="E107" s="462">
        <v>0</v>
      </c>
      <c r="F107" s="460">
        <v>11.0288203</v>
      </c>
      <c r="G107" s="461">
        <v>9.1906835833333336</v>
      </c>
      <c r="H107" s="461">
        <v>0</v>
      </c>
      <c r="I107" s="461">
        <v>0</v>
      </c>
      <c r="J107" s="461">
        <v>-9.1906835833333336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0</v>
      </c>
      <c r="C108" s="461">
        <v>13.96</v>
      </c>
      <c r="D108" s="461">
        <v>13.96</v>
      </c>
      <c r="E108" s="462">
        <v>0</v>
      </c>
      <c r="F108" s="460">
        <v>11.0288203</v>
      </c>
      <c r="G108" s="461">
        <v>9.1906835833333336</v>
      </c>
      <c r="H108" s="461">
        <v>0</v>
      </c>
      <c r="I108" s="461">
        <v>0</v>
      </c>
      <c r="J108" s="461">
        <v>-9.1906835833333336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846.05948100000001</v>
      </c>
      <c r="C109" s="461">
        <v>1152.9244899999999</v>
      </c>
      <c r="D109" s="461">
        <v>306.86500899999987</v>
      </c>
      <c r="E109" s="462">
        <v>1.3626990960934575</v>
      </c>
      <c r="F109" s="460">
        <v>901.5101224</v>
      </c>
      <c r="G109" s="461">
        <v>751.25843533333341</v>
      </c>
      <c r="H109" s="461">
        <v>97.833759999999998</v>
      </c>
      <c r="I109" s="461">
        <v>1214.39698</v>
      </c>
      <c r="J109" s="461">
        <v>463.13854466666658</v>
      </c>
      <c r="K109" s="463">
        <v>1.3470697109501473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33.694000000000003</v>
      </c>
      <c r="D110" s="461">
        <v>33.694000000000003</v>
      </c>
      <c r="E110" s="462">
        <v>0</v>
      </c>
      <c r="F110" s="460">
        <v>28.605174099999999</v>
      </c>
      <c r="G110" s="461">
        <v>23.837645083333335</v>
      </c>
      <c r="H110" s="461">
        <v>0</v>
      </c>
      <c r="I110" s="461">
        <v>0</v>
      </c>
      <c r="J110" s="461">
        <v>-23.837645083333335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503.99976099999998</v>
      </c>
      <c r="C111" s="461">
        <v>639.21172000000001</v>
      </c>
      <c r="D111" s="461">
        <v>135.21195900000004</v>
      </c>
      <c r="E111" s="462">
        <v>1.2682778236476189</v>
      </c>
      <c r="F111" s="460">
        <v>565</v>
      </c>
      <c r="G111" s="461">
        <v>470.83333333333337</v>
      </c>
      <c r="H111" s="461">
        <v>71.033050000000003</v>
      </c>
      <c r="I111" s="461">
        <v>452.19202000000001</v>
      </c>
      <c r="J111" s="461">
        <v>-18.641313333333358</v>
      </c>
      <c r="K111" s="463">
        <v>0.80033985840707966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15</v>
      </c>
      <c r="C112" s="461">
        <v>15.544499999999999</v>
      </c>
      <c r="D112" s="461">
        <v>0.54449999999999932</v>
      </c>
      <c r="E112" s="462">
        <v>1.0363</v>
      </c>
      <c r="F112" s="460">
        <v>12</v>
      </c>
      <c r="G112" s="461">
        <v>10</v>
      </c>
      <c r="H112" s="461">
        <v>10.9505</v>
      </c>
      <c r="I112" s="461">
        <v>12.96618</v>
      </c>
      <c r="J112" s="461">
        <v>2.9661799999999996</v>
      </c>
      <c r="K112" s="463">
        <v>1.0805149999999999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281.64302600000002</v>
      </c>
      <c r="C113" s="461">
        <v>282.88072999999997</v>
      </c>
      <c r="D113" s="461">
        <v>1.2377039999999511</v>
      </c>
      <c r="E113" s="462">
        <v>1.0043945842280502</v>
      </c>
      <c r="F113" s="460">
        <v>295.9049483</v>
      </c>
      <c r="G113" s="461">
        <v>246.58745691666667</v>
      </c>
      <c r="H113" s="461">
        <v>13.37421</v>
      </c>
      <c r="I113" s="461">
        <v>287.48532</v>
      </c>
      <c r="J113" s="461">
        <v>40.897863083333334</v>
      </c>
      <c r="K113" s="463">
        <v>0.97154617268696752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45.416694</v>
      </c>
      <c r="C114" s="461">
        <v>181.59354000000002</v>
      </c>
      <c r="D114" s="461">
        <v>136.17684600000001</v>
      </c>
      <c r="E114" s="462">
        <v>3.9983874651906635</v>
      </c>
      <c r="F114" s="460">
        <v>0</v>
      </c>
      <c r="G114" s="461">
        <v>0</v>
      </c>
      <c r="H114" s="461">
        <v>2.476</v>
      </c>
      <c r="I114" s="461">
        <v>24.955560000000002</v>
      </c>
      <c r="J114" s="461">
        <v>24.955560000000002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0</v>
      </c>
      <c r="D115" s="461">
        <v>0</v>
      </c>
      <c r="E115" s="462">
        <v>0</v>
      </c>
      <c r="F115" s="460">
        <v>0</v>
      </c>
      <c r="G115" s="461">
        <v>0</v>
      </c>
      <c r="H115" s="461">
        <v>0</v>
      </c>
      <c r="I115" s="461">
        <v>434.61990000000003</v>
      </c>
      <c r="J115" s="461">
        <v>434.61990000000003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0</v>
      </c>
      <c r="D116" s="461">
        <v>0</v>
      </c>
      <c r="E116" s="462">
        <v>0</v>
      </c>
      <c r="F116" s="460">
        <v>0</v>
      </c>
      <c r="G116" s="461">
        <v>0</v>
      </c>
      <c r="H116" s="461">
        <v>0</v>
      </c>
      <c r="I116" s="461">
        <v>2.1779999999999999</v>
      </c>
      <c r="J116" s="461">
        <v>2.1779999999999999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139.99998000000002</v>
      </c>
      <c r="C117" s="461">
        <v>216.42180999999999</v>
      </c>
      <c r="D117" s="461">
        <v>76.421829999999972</v>
      </c>
      <c r="E117" s="462">
        <v>1.5458702922671843</v>
      </c>
      <c r="F117" s="460">
        <v>456.73775079999996</v>
      </c>
      <c r="G117" s="461">
        <v>380.6147923333333</v>
      </c>
      <c r="H117" s="461">
        <v>53.970599999999997</v>
      </c>
      <c r="I117" s="461">
        <v>437.44576000000001</v>
      </c>
      <c r="J117" s="461">
        <v>56.830967666666709</v>
      </c>
      <c r="K117" s="463">
        <v>0.95776133948593256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0</v>
      </c>
      <c r="C118" s="461">
        <v>1.7130000000000001</v>
      </c>
      <c r="D118" s="461">
        <v>1.7130000000000001</v>
      </c>
      <c r="E118" s="462">
        <v>0</v>
      </c>
      <c r="F118" s="460">
        <v>0</v>
      </c>
      <c r="G118" s="461">
        <v>0</v>
      </c>
      <c r="H118" s="461">
        <v>0</v>
      </c>
      <c r="I118" s="461">
        <v>2.06589</v>
      </c>
      <c r="J118" s="461">
        <v>2.06589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0</v>
      </c>
      <c r="C119" s="461">
        <v>2.1688800000000001</v>
      </c>
      <c r="D119" s="461">
        <v>2.1688800000000001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69.999995999999996</v>
      </c>
      <c r="C120" s="461">
        <v>94.646460000000005</v>
      </c>
      <c r="D120" s="461">
        <v>24.646464000000009</v>
      </c>
      <c r="E120" s="462">
        <v>1.3520923629767065</v>
      </c>
      <c r="F120" s="460">
        <v>92.906085600000011</v>
      </c>
      <c r="G120" s="461">
        <v>77.421738000000005</v>
      </c>
      <c r="H120" s="461">
        <v>53.280900000000003</v>
      </c>
      <c r="I120" s="461">
        <v>150.18076000000002</v>
      </c>
      <c r="J120" s="461">
        <v>72.759022000000016</v>
      </c>
      <c r="K120" s="463">
        <v>1.6164792546162337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48.279000000000003</v>
      </c>
      <c r="J121" s="461">
        <v>48.279000000000003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69.999984000000097</v>
      </c>
      <c r="C122" s="461">
        <v>57.027790000000003</v>
      </c>
      <c r="D122" s="461">
        <v>-12.972194000000094</v>
      </c>
      <c r="E122" s="462">
        <v>0.81468290049894765</v>
      </c>
      <c r="F122" s="460">
        <v>163.83166519999997</v>
      </c>
      <c r="G122" s="461">
        <v>136.52638766666664</v>
      </c>
      <c r="H122" s="461">
        <v>0</v>
      </c>
      <c r="I122" s="461">
        <v>64.560760000000002</v>
      </c>
      <c r="J122" s="461">
        <v>-71.965627666666634</v>
      </c>
      <c r="K122" s="463">
        <v>0.39406765426687496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60.865679999999998</v>
      </c>
      <c r="D123" s="461">
        <v>60.865679999999998</v>
      </c>
      <c r="E123" s="462">
        <v>0</v>
      </c>
      <c r="F123" s="460">
        <v>200</v>
      </c>
      <c r="G123" s="461">
        <v>166.66666666666669</v>
      </c>
      <c r="H123" s="461">
        <v>0.68970000000000009</v>
      </c>
      <c r="I123" s="461">
        <v>172.35935000000001</v>
      </c>
      <c r="J123" s="461">
        <v>5.6926833333333207</v>
      </c>
      <c r="K123" s="463">
        <v>0.86179675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48279.848778</v>
      </c>
      <c r="C124" s="461">
        <v>50544.595009999997</v>
      </c>
      <c r="D124" s="461">
        <v>2264.7462319999977</v>
      </c>
      <c r="E124" s="462">
        <v>1.0469087267115051</v>
      </c>
      <c r="F124" s="460">
        <v>54002.062784000096</v>
      </c>
      <c r="G124" s="461">
        <v>45001.718986666747</v>
      </c>
      <c r="H124" s="461">
        <v>10257.46356</v>
      </c>
      <c r="I124" s="461">
        <v>48500.952189999996</v>
      </c>
      <c r="J124" s="461">
        <v>3499.2332033332495</v>
      </c>
      <c r="K124" s="463">
        <v>0.8981314729401414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34805.300000000003</v>
      </c>
      <c r="C125" s="461">
        <v>37300.936000000002</v>
      </c>
      <c r="D125" s="461">
        <v>2495.6359999999986</v>
      </c>
      <c r="E125" s="462">
        <v>1.0717027579133063</v>
      </c>
      <c r="F125" s="460">
        <v>39671.655934299997</v>
      </c>
      <c r="G125" s="461">
        <v>33059.713278583331</v>
      </c>
      <c r="H125" s="461">
        <v>7645.3159999999998</v>
      </c>
      <c r="I125" s="461">
        <v>35877.728999999999</v>
      </c>
      <c r="J125" s="461">
        <v>2818.0157214166684</v>
      </c>
      <c r="K125" s="463">
        <v>0.90436681189756485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34320.32</v>
      </c>
      <c r="C126" s="461">
        <v>36918.608999999997</v>
      </c>
      <c r="D126" s="461">
        <v>2598.288999999997</v>
      </c>
      <c r="E126" s="462">
        <v>1.0757070155523025</v>
      </c>
      <c r="F126" s="460">
        <v>39147.843573099999</v>
      </c>
      <c r="G126" s="461">
        <v>32623.202977583333</v>
      </c>
      <c r="H126" s="461">
        <v>2949.32</v>
      </c>
      <c r="I126" s="461">
        <v>30736.552</v>
      </c>
      <c r="J126" s="461">
        <v>-1886.6509775833329</v>
      </c>
      <c r="K126" s="463">
        <v>0.78514036009687838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34320.32</v>
      </c>
      <c r="C127" s="461">
        <v>36918.608999999997</v>
      </c>
      <c r="D127" s="461">
        <v>2598.288999999997</v>
      </c>
      <c r="E127" s="462">
        <v>1.0757070155523025</v>
      </c>
      <c r="F127" s="460">
        <v>39147.843573099999</v>
      </c>
      <c r="G127" s="461">
        <v>32623.202977583333</v>
      </c>
      <c r="H127" s="461">
        <v>2949.32</v>
      </c>
      <c r="I127" s="461">
        <v>30736.552</v>
      </c>
      <c r="J127" s="461">
        <v>-1886.6509775833329</v>
      </c>
      <c r="K127" s="463">
        <v>0.78514036009687838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245.04</v>
      </c>
      <c r="C128" s="461">
        <v>50.56</v>
      </c>
      <c r="D128" s="461">
        <v>-194.48</v>
      </c>
      <c r="E128" s="462">
        <v>0.20633365981064317</v>
      </c>
      <c r="F128" s="460">
        <v>163.02653219999999</v>
      </c>
      <c r="G128" s="461">
        <v>135.85544349999998</v>
      </c>
      <c r="H128" s="461">
        <v>36.182000000000002</v>
      </c>
      <c r="I128" s="461">
        <v>174.13200000000001</v>
      </c>
      <c r="J128" s="461">
        <v>38.276556500000027</v>
      </c>
      <c r="K128" s="463">
        <v>1.0681206160134467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245.04</v>
      </c>
      <c r="C129" s="461">
        <v>50.56</v>
      </c>
      <c r="D129" s="461">
        <v>-194.48</v>
      </c>
      <c r="E129" s="462">
        <v>0.20633365981064317</v>
      </c>
      <c r="F129" s="460">
        <v>163.02653219999999</v>
      </c>
      <c r="G129" s="461">
        <v>135.85544349999998</v>
      </c>
      <c r="H129" s="461">
        <v>36.182000000000002</v>
      </c>
      <c r="I129" s="461">
        <v>174.13200000000001</v>
      </c>
      <c r="J129" s="461">
        <v>38.276556500000027</v>
      </c>
      <c r="K129" s="463">
        <v>1.0681206160134467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115.74</v>
      </c>
      <c r="C130" s="461">
        <v>226.517</v>
      </c>
      <c r="D130" s="461">
        <v>110.777</v>
      </c>
      <c r="E130" s="462">
        <v>1.9571194055641956</v>
      </c>
      <c r="F130" s="460">
        <v>207.40132500000001</v>
      </c>
      <c r="G130" s="461">
        <v>172.83443750000001</v>
      </c>
      <c r="H130" s="461">
        <v>72.903000000000006</v>
      </c>
      <c r="I130" s="461">
        <v>294.13400000000001</v>
      </c>
      <c r="J130" s="461">
        <v>121.29956250000001</v>
      </c>
      <c r="K130" s="463">
        <v>1.4181876610479707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115.74</v>
      </c>
      <c r="C131" s="461">
        <v>226.517</v>
      </c>
      <c r="D131" s="461">
        <v>110.777</v>
      </c>
      <c r="E131" s="462">
        <v>1.9571194055641956</v>
      </c>
      <c r="F131" s="460">
        <v>207.40132500000001</v>
      </c>
      <c r="G131" s="461">
        <v>172.83443750000001</v>
      </c>
      <c r="H131" s="461">
        <v>72.903000000000006</v>
      </c>
      <c r="I131" s="461">
        <v>294.13400000000001</v>
      </c>
      <c r="J131" s="461">
        <v>121.29956250000001</v>
      </c>
      <c r="K131" s="463">
        <v>1.4181876610479707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124.2</v>
      </c>
      <c r="C132" s="461">
        <v>105.25</v>
      </c>
      <c r="D132" s="461">
        <v>-18.950000000000003</v>
      </c>
      <c r="E132" s="462">
        <v>0.84742351046698872</v>
      </c>
      <c r="F132" s="460">
        <v>153.38450399999999</v>
      </c>
      <c r="G132" s="461">
        <v>127.82041999999998</v>
      </c>
      <c r="H132" s="461">
        <v>5.25</v>
      </c>
      <c r="I132" s="461">
        <v>91.25</v>
      </c>
      <c r="J132" s="461">
        <v>-36.570419999999984</v>
      </c>
      <c r="K132" s="463">
        <v>0.59491016119855245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124.2</v>
      </c>
      <c r="C133" s="461">
        <v>105.25</v>
      </c>
      <c r="D133" s="461">
        <v>-18.950000000000003</v>
      </c>
      <c r="E133" s="462">
        <v>0.84742351046698872</v>
      </c>
      <c r="F133" s="460">
        <v>153.38450399999999</v>
      </c>
      <c r="G133" s="461">
        <v>127.82041999999998</v>
      </c>
      <c r="H133" s="461">
        <v>5.25</v>
      </c>
      <c r="I133" s="461">
        <v>91.25</v>
      </c>
      <c r="J133" s="461">
        <v>-36.570419999999984</v>
      </c>
      <c r="K133" s="463">
        <v>0.59491016119855245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4581.6610000000001</v>
      </c>
      <c r="I134" s="461">
        <v>4581.6610000000001</v>
      </c>
      <c r="J134" s="461">
        <v>4581.6610000000001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4581.6610000000001</v>
      </c>
      <c r="I135" s="461">
        <v>4581.6610000000001</v>
      </c>
      <c r="J135" s="461">
        <v>4581.6610000000001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12575.45</v>
      </c>
      <c r="C136" s="461">
        <v>12500.705019999999</v>
      </c>
      <c r="D136" s="461">
        <v>-74.744980000001306</v>
      </c>
      <c r="E136" s="462">
        <v>0.99405627790655593</v>
      </c>
      <c r="F136" s="460">
        <v>13374.394317099999</v>
      </c>
      <c r="G136" s="461">
        <v>11145.328597583331</v>
      </c>
      <c r="H136" s="461">
        <v>2551.6986900000002</v>
      </c>
      <c r="I136" s="461">
        <v>12002.585210000001</v>
      </c>
      <c r="J136" s="461">
        <v>857.25661241666967</v>
      </c>
      <c r="K136" s="463">
        <v>0.89743018827057808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3346.14</v>
      </c>
      <c r="C137" s="461">
        <v>3332.1541000000002</v>
      </c>
      <c r="D137" s="461">
        <v>-13.985899999999674</v>
      </c>
      <c r="E137" s="462">
        <v>0.9958202884517684</v>
      </c>
      <c r="F137" s="460">
        <v>3566.1722359</v>
      </c>
      <c r="G137" s="461">
        <v>2971.8101965833334</v>
      </c>
      <c r="H137" s="461">
        <v>267.39438999999999</v>
      </c>
      <c r="I137" s="461">
        <v>2783.90769</v>
      </c>
      <c r="J137" s="461">
        <v>-187.90250658333343</v>
      </c>
      <c r="K137" s="463">
        <v>0.780643083352765</v>
      </c>
      <c r="L137" s="150"/>
      <c r="M137" s="459" t="str">
        <f t="shared" si="2"/>
        <v>X</v>
      </c>
    </row>
    <row r="138" spans="1:13" ht="14.45" customHeight="1" x14ac:dyDescent="0.2">
      <c r="A138" s="464" t="s">
        <v>404</v>
      </c>
      <c r="B138" s="460">
        <v>3346.14</v>
      </c>
      <c r="C138" s="461">
        <v>3332.1541000000002</v>
      </c>
      <c r="D138" s="461">
        <v>-13.985899999999674</v>
      </c>
      <c r="E138" s="462">
        <v>0.9958202884517684</v>
      </c>
      <c r="F138" s="460">
        <v>3566.1722359</v>
      </c>
      <c r="G138" s="461">
        <v>2971.8101965833334</v>
      </c>
      <c r="H138" s="461">
        <v>267.39438999999999</v>
      </c>
      <c r="I138" s="461">
        <v>2783.90769</v>
      </c>
      <c r="J138" s="461">
        <v>-187.90250658333343</v>
      </c>
      <c r="K138" s="463">
        <v>0.780643083352765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9229.31</v>
      </c>
      <c r="C139" s="461">
        <v>9168.5509199999997</v>
      </c>
      <c r="D139" s="461">
        <v>-60.759079999999813</v>
      </c>
      <c r="E139" s="462">
        <v>0.99341672562737626</v>
      </c>
      <c r="F139" s="460">
        <v>9808.2220811999996</v>
      </c>
      <c r="G139" s="461">
        <v>8173.5184010000003</v>
      </c>
      <c r="H139" s="461">
        <v>736.82091000000003</v>
      </c>
      <c r="I139" s="461">
        <v>7671.1941299999999</v>
      </c>
      <c r="J139" s="461">
        <v>-502.32427100000041</v>
      </c>
      <c r="K139" s="463">
        <v>0.7821187230970057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9229.31</v>
      </c>
      <c r="C140" s="461">
        <v>9168.5509199999997</v>
      </c>
      <c r="D140" s="461">
        <v>-60.759079999999813</v>
      </c>
      <c r="E140" s="462">
        <v>0.99341672562737626</v>
      </c>
      <c r="F140" s="460">
        <v>9808.2220811999996</v>
      </c>
      <c r="G140" s="461">
        <v>8173.5184010000003</v>
      </c>
      <c r="H140" s="461">
        <v>736.82091000000003</v>
      </c>
      <c r="I140" s="461">
        <v>7671.1941299999999</v>
      </c>
      <c r="J140" s="461">
        <v>-502.32427100000041</v>
      </c>
      <c r="K140" s="463">
        <v>0.7821187230970057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412.05260999999996</v>
      </c>
      <c r="I141" s="461">
        <v>412.05260999999996</v>
      </c>
      <c r="J141" s="461">
        <v>412.05260999999996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412.05260999999996</v>
      </c>
      <c r="I142" s="461">
        <v>412.05260999999996</v>
      </c>
      <c r="J142" s="461">
        <v>412.05260999999996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1135.4307800000001</v>
      </c>
      <c r="I143" s="461">
        <v>1135.4307800000001</v>
      </c>
      <c r="J143" s="461">
        <v>1135.4307800000001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0</v>
      </c>
      <c r="D144" s="461">
        <v>0</v>
      </c>
      <c r="E144" s="462">
        <v>0</v>
      </c>
      <c r="F144" s="460">
        <v>0</v>
      </c>
      <c r="G144" s="461">
        <v>0</v>
      </c>
      <c r="H144" s="461">
        <v>1135.4307800000001</v>
      </c>
      <c r="I144" s="461">
        <v>1135.4307800000001</v>
      </c>
      <c r="J144" s="461">
        <v>1135.4307800000001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154.358778</v>
      </c>
      <c r="C145" s="461">
        <v>0</v>
      </c>
      <c r="D145" s="461">
        <v>-154.358778</v>
      </c>
      <c r="E145" s="462">
        <v>0</v>
      </c>
      <c r="F145" s="460">
        <v>162.57941539999999</v>
      </c>
      <c r="G145" s="461">
        <v>135.48284616666666</v>
      </c>
      <c r="H145" s="461">
        <v>0</v>
      </c>
      <c r="I145" s="461">
        <v>0</v>
      </c>
      <c r="J145" s="461">
        <v>-135.48284616666666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154.358778</v>
      </c>
      <c r="C146" s="461">
        <v>0</v>
      </c>
      <c r="D146" s="461">
        <v>-154.358778</v>
      </c>
      <c r="E146" s="462">
        <v>0</v>
      </c>
      <c r="F146" s="460">
        <v>162.57941539999999</v>
      </c>
      <c r="G146" s="461">
        <v>135.48284616666666</v>
      </c>
      <c r="H146" s="461">
        <v>0</v>
      </c>
      <c r="I146" s="461">
        <v>0</v>
      </c>
      <c r="J146" s="461">
        <v>-135.48284616666666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154.358778</v>
      </c>
      <c r="C147" s="461">
        <v>0</v>
      </c>
      <c r="D147" s="461">
        <v>-154.358778</v>
      </c>
      <c r="E147" s="462">
        <v>0</v>
      </c>
      <c r="F147" s="460">
        <v>162.57941539999999</v>
      </c>
      <c r="G147" s="461">
        <v>135.48284616666666</v>
      </c>
      <c r="H147" s="461">
        <v>0</v>
      </c>
      <c r="I147" s="461">
        <v>0</v>
      </c>
      <c r="J147" s="461">
        <v>-135.48284616666666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744.74</v>
      </c>
      <c r="C148" s="461">
        <v>742.95398999999998</v>
      </c>
      <c r="D148" s="461">
        <v>-1.786010000000033</v>
      </c>
      <c r="E148" s="462">
        <v>0.99760183419716941</v>
      </c>
      <c r="F148" s="460">
        <v>793.43311719999997</v>
      </c>
      <c r="G148" s="461">
        <v>661.19426433333331</v>
      </c>
      <c r="H148" s="461">
        <v>60.448869999999999</v>
      </c>
      <c r="I148" s="461">
        <v>620.63797999999997</v>
      </c>
      <c r="J148" s="461">
        <v>-40.556284333333338</v>
      </c>
      <c r="K148" s="463">
        <v>0.7822183956603822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744.74</v>
      </c>
      <c r="C149" s="461">
        <v>742.95398999999998</v>
      </c>
      <c r="D149" s="461">
        <v>-1.786010000000033</v>
      </c>
      <c r="E149" s="462">
        <v>0.99760183419716941</v>
      </c>
      <c r="F149" s="460">
        <v>793.43311719999997</v>
      </c>
      <c r="G149" s="461">
        <v>661.19426433333331</v>
      </c>
      <c r="H149" s="461">
        <v>60.448869999999999</v>
      </c>
      <c r="I149" s="461">
        <v>620.63797999999997</v>
      </c>
      <c r="J149" s="461">
        <v>-40.556284333333338</v>
      </c>
      <c r="K149" s="463">
        <v>0.7822183956603822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744.74</v>
      </c>
      <c r="C150" s="461">
        <v>742.95398999999998</v>
      </c>
      <c r="D150" s="461">
        <v>-1.786010000000033</v>
      </c>
      <c r="E150" s="462">
        <v>0.99760183419716941</v>
      </c>
      <c r="F150" s="460">
        <v>793.43311719999997</v>
      </c>
      <c r="G150" s="461">
        <v>661.19426433333331</v>
      </c>
      <c r="H150" s="461">
        <v>60.448869999999999</v>
      </c>
      <c r="I150" s="461">
        <v>620.63797999999997</v>
      </c>
      <c r="J150" s="461">
        <v>-40.556284333333338</v>
      </c>
      <c r="K150" s="463">
        <v>0.7822183956603822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48980.322708</v>
      </c>
      <c r="C151" s="461">
        <v>51028.824159999996</v>
      </c>
      <c r="D151" s="461">
        <v>2048.5014519999968</v>
      </c>
      <c r="E151" s="462">
        <v>1.0418229472315301</v>
      </c>
      <c r="F151" s="460">
        <v>47573.979391500005</v>
      </c>
      <c r="G151" s="461">
        <v>39644.982826250001</v>
      </c>
      <c r="H151" s="461">
        <v>6004.1614400000008</v>
      </c>
      <c r="I151" s="461">
        <v>35602.655890000002</v>
      </c>
      <c r="J151" s="461">
        <v>-4042.3269362499996</v>
      </c>
      <c r="K151" s="463">
        <v>0.74836404995713046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48499.999999</v>
      </c>
      <c r="C152" s="461">
        <v>50648.119979999996</v>
      </c>
      <c r="D152" s="461">
        <v>2148.1199809999962</v>
      </c>
      <c r="E152" s="462">
        <v>1.0442911336297791</v>
      </c>
      <c r="F152" s="460">
        <v>47172.000000299995</v>
      </c>
      <c r="G152" s="461">
        <v>39310.000000249995</v>
      </c>
      <c r="H152" s="461">
        <v>5981.5614400000004</v>
      </c>
      <c r="I152" s="461">
        <v>35387.415639999999</v>
      </c>
      <c r="J152" s="461">
        <v>-3922.5843602499954</v>
      </c>
      <c r="K152" s="463">
        <v>0.75017840328531649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48499.999999</v>
      </c>
      <c r="C153" s="461">
        <v>50648.119979999996</v>
      </c>
      <c r="D153" s="461">
        <v>2148.1199809999962</v>
      </c>
      <c r="E153" s="462">
        <v>1.0442911336297791</v>
      </c>
      <c r="F153" s="460">
        <v>47172.000000299995</v>
      </c>
      <c r="G153" s="461">
        <v>39310.000000249995</v>
      </c>
      <c r="H153" s="461">
        <v>5981.5614400000004</v>
      </c>
      <c r="I153" s="461">
        <v>35387.415639999999</v>
      </c>
      <c r="J153" s="461">
        <v>-3922.5843602499954</v>
      </c>
      <c r="K153" s="463">
        <v>0.75017840328531649</v>
      </c>
      <c r="L153" s="150"/>
      <c r="M153" s="459" t="str">
        <f t="shared" si="2"/>
        <v>X</v>
      </c>
    </row>
    <row r="154" spans="1:13" ht="14.45" customHeight="1" x14ac:dyDescent="0.2">
      <c r="A154" s="464" t="s">
        <v>420</v>
      </c>
      <c r="B154" s="460">
        <v>9600</v>
      </c>
      <c r="C154" s="461">
        <v>9144.5734900000007</v>
      </c>
      <c r="D154" s="461">
        <v>-455.42650999999933</v>
      </c>
      <c r="E154" s="462">
        <v>0.95255973854166676</v>
      </c>
      <c r="F154" s="460">
        <v>9423.9999999000011</v>
      </c>
      <c r="G154" s="461">
        <v>7853.3333332500015</v>
      </c>
      <c r="H154" s="461">
        <v>719.38</v>
      </c>
      <c r="I154" s="461">
        <v>7294.3590000000004</v>
      </c>
      <c r="J154" s="461">
        <v>-558.97433325000111</v>
      </c>
      <c r="K154" s="463">
        <v>0.77401941851415546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38799.999999</v>
      </c>
      <c r="C155" s="461">
        <v>41201.203000000001</v>
      </c>
      <c r="D155" s="461">
        <v>2401.2030010000017</v>
      </c>
      <c r="E155" s="462">
        <v>1.0618866752851002</v>
      </c>
      <c r="F155" s="460">
        <v>37437.000000200002</v>
      </c>
      <c r="G155" s="461">
        <v>31197.50000016667</v>
      </c>
      <c r="H155" s="461">
        <v>5262.1814400000003</v>
      </c>
      <c r="I155" s="461">
        <v>28011.03844</v>
      </c>
      <c r="J155" s="461">
        <v>-3186.4615601666701</v>
      </c>
      <c r="K155" s="463">
        <v>0.74821803135535314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100</v>
      </c>
      <c r="C156" s="461">
        <v>302.34348999999997</v>
      </c>
      <c r="D156" s="461">
        <v>202.34348999999997</v>
      </c>
      <c r="E156" s="462">
        <v>3.0234348999999998</v>
      </c>
      <c r="F156" s="460">
        <v>311.00000019999999</v>
      </c>
      <c r="G156" s="461">
        <v>259.16666683333335</v>
      </c>
      <c r="H156" s="461">
        <v>0</v>
      </c>
      <c r="I156" s="461">
        <v>82.018199999999993</v>
      </c>
      <c r="J156" s="461">
        <v>-177.14846683333337</v>
      </c>
      <c r="K156" s="463">
        <v>0.26372411558602948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480.32270899999997</v>
      </c>
      <c r="C157" s="461">
        <v>380.70418000000001</v>
      </c>
      <c r="D157" s="461">
        <v>-99.618528999999967</v>
      </c>
      <c r="E157" s="462">
        <v>0.79260083453601615</v>
      </c>
      <c r="F157" s="460">
        <v>401.97939120000001</v>
      </c>
      <c r="G157" s="461">
        <v>334.98282600000005</v>
      </c>
      <c r="H157" s="461">
        <v>22.6</v>
      </c>
      <c r="I157" s="461">
        <v>215.24025</v>
      </c>
      <c r="J157" s="461">
        <v>-119.74257600000004</v>
      </c>
      <c r="K157" s="463">
        <v>0.53545095771566509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37.007179999999998</v>
      </c>
      <c r="D158" s="461">
        <v>37.007179999999998</v>
      </c>
      <c r="E158" s="462">
        <v>0</v>
      </c>
      <c r="F158" s="460">
        <v>46.109593200000006</v>
      </c>
      <c r="G158" s="461">
        <v>38.424661000000008</v>
      </c>
      <c r="H158" s="461">
        <v>1</v>
      </c>
      <c r="I158" s="461">
        <v>14.090249999999999</v>
      </c>
      <c r="J158" s="461">
        <v>-24.33441100000001</v>
      </c>
      <c r="K158" s="463">
        <v>0.30558174605626315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10.22148</v>
      </c>
      <c r="D159" s="461">
        <v>10.22148</v>
      </c>
      <c r="E159" s="462">
        <v>0</v>
      </c>
      <c r="F159" s="460">
        <v>10.9016448</v>
      </c>
      <c r="G159" s="461">
        <v>9.0847040000000003</v>
      </c>
      <c r="H159" s="461">
        <v>0</v>
      </c>
      <c r="I159" s="461">
        <v>3.8249999999999999E-2</v>
      </c>
      <c r="J159" s="461">
        <v>-9.0464540000000007</v>
      </c>
      <c r="K159" s="463">
        <v>3.5086448606360759E-3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11.512499999999999</v>
      </c>
      <c r="D160" s="461">
        <v>11.512499999999999</v>
      </c>
      <c r="E160" s="462">
        <v>0</v>
      </c>
      <c r="F160" s="460">
        <v>18.3532416</v>
      </c>
      <c r="G160" s="461">
        <v>15.294368</v>
      </c>
      <c r="H160" s="461">
        <v>0</v>
      </c>
      <c r="I160" s="461">
        <v>-0.5</v>
      </c>
      <c r="J160" s="461">
        <v>-15.794368</v>
      </c>
      <c r="K160" s="463">
        <v>-2.7243143794282096E-2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8.4124999999999996</v>
      </c>
      <c r="D161" s="461">
        <v>8.4124999999999996</v>
      </c>
      <c r="E161" s="462">
        <v>0</v>
      </c>
      <c r="F161" s="460">
        <v>9.3377543999999997</v>
      </c>
      <c r="G161" s="461">
        <v>7.7814620000000003</v>
      </c>
      <c r="H161" s="461">
        <v>1</v>
      </c>
      <c r="I161" s="461">
        <v>14.552</v>
      </c>
      <c r="J161" s="461">
        <v>6.7705379999999993</v>
      </c>
      <c r="K161" s="463">
        <v>1.5584046631168624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6.8606999999999996</v>
      </c>
      <c r="D162" s="461">
        <v>6.8606999999999996</v>
      </c>
      <c r="E162" s="462">
        <v>0</v>
      </c>
      <c r="F162" s="460">
        <v>7.5169524000000001</v>
      </c>
      <c r="G162" s="461">
        <v>6.2641270000000002</v>
      </c>
      <c r="H162" s="461">
        <v>0</v>
      </c>
      <c r="I162" s="461">
        <v>0</v>
      </c>
      <c r="J162" s="461">
        <v>-6.2641270000000002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480.32270899999997</v>
      </c>
      <c r="C163" s="461">
        <v>320.55</v>
      </c>
      <c r="D163" s="461">
        <v>-159.77270899999996</v>
      </c>
      <c r="E163" s="462">
        <v>0.66736382434918362</v>
      </c>
      <c r="F163" s="460">
        <v>340.21748400000001</v>
      </c>
      <c r="G163" s="461">
        <v>283.51456999999999</v>
      </c>
      <c r="H163" s="461">
        <v>21.6</v>
      </c>
      <c r="I163" s="461">
        <v>201.15</v>
      </c>
      <c r="J163" s="461">
        <v>-82.364569999999986</v>
      </c>
      <c r="K163" s="463">
        <v>0.5912394555242787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480.32270899999997</v>
      </c>
      <c r="C164" s="461">
        <v>320.55</v>
      </c>
      <c r="D164" s="461">
        <v>-159.77270899999996</v>
      </c>
      <c r="E164" s="462">
        <v>0.66736382434918362</v>
      </c>
      <c r="F164" s="460">
        <v>340.21748400000001</v>
      </c>
      <c r="G164" s="461">
        <v>283.51456999999999</v>
      </c>
      <c r="H164" s="461">
        <v>21.6</v>
      </c>
      <c r="I164" s="461">
        <v>201.15</v>
      </c>
      <c r="J164" s="461">
        <v>-82.364569999999986</v>
      </c>
      <c r="K164" s="463">
        <v>0.5912394555242787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16.5</v>
      </c>
      <c r="D165" s="461">
        <v>16.5</v>
      </c>
      <c r="E165" s="462">
        <v>0</v>
      </c>
      <c r="F165" s="460">
        <v>12.9818604</v>
      </c>
      <c r="G165" s="461">
        <v>10.818217000000001</v>
      </c>
      <c r="H165" s="461">
        <v>0</v>
      </c>
      <c r="I165" s="461">
        <v>0</v>
      </c>
      <c r="J165" s="461">
        <v>-10.818217000000001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16.5</v>
      </c>
      <c r="D166" s="461">
        <v>16.5</v>
      </c>
      <c r="E166" s="462">
        <v>0</v>
      </c>
      <c r="F166" s="460">
        <v>12.9818604</v>
      </c>
      <c r="G166" s="461">
        <v>10.818217000000001</v>
      </c>
      <c r="H166" s="461">
        <v>0</v>
      </c>
      <c r="I166" s="461">
        <v>0</v>
      </c>
      <c r="J166" s="461">
        <v>-10.818217000000001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6.6470000000000002</v>
      </c>
      <c r="D167" s="461">
        <v>6.6470000000000002</v>
      </c>
      <c r="E167" s="462">
        <v>0</v>
      </c>
      <c r="F167" s="460">
        <v>2.6704535999999996</v>
      </c>
      <c r="G167" s="461">
        <v>2.2253779999999996</v>
      </c>
      <c r="H167" s="461">
        <v>0</v>
      </c>
      <c r="I167" s="461">
        <v>0</v>
      </c>
      <c r="J167" s="461">
        <v>-2.2253779999999996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6.6470000000000002</v>
      </c>
      <c r="D168" s="461">
        <v>6.6470000000000002</v>
      </c>
      <c r="E168" s="462">
        <v>0</v>
      </c>
      <c r="F168" s="460">
        <v>2.6704535999999996</v>
      </c>
      <c r="G168" s="461">
        <v>2.2253779999999996</v>
      </c>
      <c r="H168" s="461">
        <v>0</v>
      </c>
      <c r="I168" s="461">
        <v>0</v>
      </c>
      <c r="J168" s="461">
        <v>-2.2253779999999996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2778.000012</v>
      </c>
      <c r="C169" s="461">
        <v>3210.6979700000002</v>
      </c>
      <c r="D169" s="461">
        <v>432.6979580000002</v>
      </c>
      <c r="E169" s="462">
        <v>1.1557588035028419</v>
      </c>
      <c r="F169" s="460">
        <v>2632.8512480999998</v>
      </c>
      <c r="G169" s="461">
        <v>2194.04270675</v>
      </c>
      <c r="H169" s="461">
        <v>219.26589000000001</v>
      </c>
      <c r="I169" s="461">
        <v>2374.3559700000001</v>
      </c>
      <c r="J169" s="461">
        <v>180.31326325000009</v>
      </c>
      <c r="K169" s="463">
        <v>0.90181926218332953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2778.000012</v>
      </c>
      <c r="C170" s="461">
        <v>2763.1191100000001</v>
      </c>
      <c r="D170" s="461">
        <v>-14.880901999999878</v>
      </c>
      <c r="E170" s="462">
        <v>0.99464330383883381</v>
      </c>
      <c r="F170" s="460">
        <v>2622.3558339000001</v>
      </c>
      <c r="G170" s="461">
        <v>2185.2965282499999</v>
      </c>
      <c r="H170" s="461">
        <v>205.82279</v>
      </c>
      <c r="I170" s="461">
        <v>2296.3018700000002</v>
      </c>
      <c r="J170" s="461">
        <v>111.0053417500003</v>
      </c>
      <c r="K170" s="463">
        <v>0.87566372203001586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2778.000012</v>
      </c>
      <c r="C171" s="461">
        <v>2763.1191100000001</v>
      </c>
      <c r="D171" s="461">
        <v>-14.880901999999878</v>
      </c>
      <c r="E171" s="462">
        <v>0.99464330383883381</v>
      </c>
      <c r="F171" s="460">
        <v>2622.3558339000001</v>
      </c>
      <c r="G171" s="461">
        <v>2185.2965282499999</v>
      </c>
      <c r="H171" s="461">
        <v>205.82279</v>
      </c>
      <c r="I171" s="461">
        <v>2296.3018700000002</v>
      </c>
      <c r="J171" s="461">
        <v>111.0053417500003</v>
      </c>
      <c r="K171" s="463">
        <v>0.87566372203001586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582.99999600000001</v>
      </c>
      <c r="C172" s="461">
        <v>581.37747999999999</v>
      </c>
      <c r="D172" s="461">
        <v>-1.6225160000000187</v>
      </c>
      <c r="E172" s="462">
        <v>0.99721695366872687</v>
      </c>
      <c r="F172" s="460">
        <v>749.29202579999992</v>
      </c>
      <c r="G172" s="461">
        <v>624.41002149999997</v>
      </c>
      <c r="H172" s="461">
        <v>51.48509</v>
      </c>
      <c r="I172" s="461">
        <v>503.22978000000001</v>
      </c>
      <c r="J172" s="461">
        <v>-121.18024149999997</v>
      </c>
      <c r="K172" s="463">
        <v>0.67160701391785727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1879.000008</v>
      </c>
      <c r="C173" s="461">
        <v>1865.212</v>
      </c>
      <c r="D173" s="461">
        <v>-13.788007999999991</v>
      </c>
      <c r="E173" s="462">
        <v>0.9926620500578518</v>
      </c>
      <c r="F173" s="460">
        <v>1600.2142689</v>
      </c>
      <c r="G173" s="461">
        <v>1333.51189075</v>
      </c>
      <c r="H173" s="461">
        <v>137.49700000000001</v>
      </c>
      <c r="I173" s="461">
        <v>1544.6079999999999</v>
      </c>
      <c r="J173" s="461">
        <v>211.09610924999993</v>
      </c>
      <c r="K173" s="463">
        <v>0.96525073549167628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305.00000399999999</v>
      </c>
      <c r="C174" s="461">
        <v>305.73500000000001</v>
      </c>
      <c r="D174" s="461">
        <v>0.73499600000002374</v>
      </c>
      <c r="E174" s="462">
        <v>1.0024098229192155</v>
      </c>
      <c r="F174" s="460">
        <v>269.64099959999999</v>
      </c>
      <c r="G174" s="461">
        <v>224.70083299999999</v>
      </c>
      <c r="H174" s="461">
        <v>16.154</v>
      </c>
      <c r="I174" s="461">
        <v>241.42500000000001</v>
      </c>
      <c r="J174" s="461">
        <v>16.724167000000023</v>
      </c>
      <c r="K174" s="463">
        <v>0.89535716140402566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3</v>
      </c>
      <c r="C175" s="461">
        <v>3.1626300000000001</v>
      </c>
      <c r="D175" s="461">
        <v>0.16263000000000005</v>
      </c>
      <c r="E175" s="462">
        <v>1.0542100000000001</v>
      </c>
      <c r="F175" s="460">
        <v>2.5725396000000003</v>
      </c>
      <c r="G175" s="461">
        <v>2.143783</v>
      </c>
      <c r="H175" s="461">
        <v>0.68670000000000009</v>
      </c>
      <c r="I175" s="461">
        <v>6.4030899999999997</v>
      </c>
      <c r="J175" s="461">
        <v>4.2593069999999997</v>
      </c>
      <c r="K175" s="463">
        <v>2.4890151350828571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8.0000040000000006</v>
      </c>
      <c r="C176" s="461">
        <v>7.6319999999999997</v>
      </c>
      <c r="D176" s="461">
        <v>-0.36800400000000089</v>
      </c>
      <c r="E176" s="462">
        <v>0.95399952300023838</v>
      </c>
      <c r="F176" s="460">
        <v>0.63600000000000001</v>
      </c>
      <c r="G176" s="461">
        <v>0.53</v>
      </c>
      <c r="H176" s="461">
        <v>0</v>
      </c>
      <c r="I176" s="461">
        <v>0.63600000000000001</v>
      </c>
      <c r="J176" s="461">
        <v>0.10599999999999998</v>
      </c>
      <c r="K176" s="463">
        <v>1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447.57885999999996</v>
      </c>
      <c r="D177" s="461">
        <v>447.57885999999996</v>
      </c>
      <c r="E177" s="462">
        <v>0</v>
      </c>
      <c r="F177" s="460">
        <v>10.495414199999999</v>
      </c>
      <c r="G177" s="461">
        <v>8.7461784999999992</v>
      </c>
      <c r="H177" s="461">
        <v>13.443100000000001</v>
      </c>
      <c r="I177" s="461">
        <v>78.054100000000005</v>
      </c>
      <c r="J177" s="461">
        <v>69.307921500000006</v>
      </c>
      <c r="K177" s="463">
        <v>7.436971853859756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79.616789999999995</v>
      </c>
      <c r="D178" s="461">
        <v>79.616789999999995</v>
      </c>
      <c r="E178" s="462">
        <v>0</v>
      </c>
      <c r="F178" s="460">
        <v>0</v>
      </c>
      <c r="G178" s="461">
        <v>0</v>
      </c>
      <c r="H178" s="461">
        <v>0</v>
      </c>
      <c r="I178" s="461">
        <v>31.823</v>
      </c>
      <c r="J178" s="461">
        <v>31.823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445</v>
      </c>
      <c r="B179" s="460">
        <v>0</v>
      </c>
      <c r="C179" s="461">
        <v>79.616789999999995</v>
      </c>
      <c r="D179" s="461">
        <v>79.616789999999995</v>
      </c>
      <c r="E179" s="462">
        <v>0</v>
      </c>
      <c r="F179" s="460">
        <v>0</v>
      </c>
      <c r="G179" s="461">
        <v>0</v>
      </c>
      <c r="H179" s="461">
        <v>0</v>
      </c>
      <c r="I179" s="461">
        <v>31.823</v>
      </c>
      <c r="J179" s="461">
        <v>31.823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20.848669999999998</v>
      </c>
      <c r="D180" s="461">
        <v>20.848669999999998</v>
      </c>
      <c r="E180" s="462">
        <v>0</v>
      </c>
      <c r="F180" s="460">
        <v>0</v>
      </c>
      <c r="G180" s="461">
        <v>0</v>
      </c>
      <c r="H180" s="461">
        <v>0</v>
      </c>
      <c r="I180" s="461">
        <v>19.731999999999999</v>
      </c>
      <c r="J180" s="461">
        <v>19.731999999999999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9.5696000000000012</v>
      </c>
      <c r="D181" s="461">
        <v>9.5696000000000012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6.36775</v>
      </c>
      <c r="D182" s="461">
        <v>6.36775</v>
      </c>
      <c r="E182" s="462">
        <v>0</v>
      </c>
      <c r="F182" s="460">
        <v>0</v>
      </c>
      <c r="G182" s="461">
        <v>0</v>
      </c>
      <c r="H182" s="461">
        <v>0</v>
      </c>
      <c r="I182" s="461">
        <v>5.4580000000000002</v>
      </c>
      <c r="J182" s="461">
        <v>5.4580000000000002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4.9113199999999999</v>
      </c>
      <c r="D183" s="461">
        <v>4.9113199999999999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</v>
      </c>
      <c r="D184" s="461">
        <v>0</v>
      </c>
      <c r="E184" s="462">
        <v>0</v>
      </c>
      <c r="F184" s="460">
        <v>0</v>
      </c>
      <c r="G184" s="461">
        <v>0</v>
      </c>
      <c r="H184" s="461">
        <v>0</v>
      </c>
      <c r="I184" s="461">
        <v>14.273999999999999</v>
      </c>
      <c r="J184" s="461">
        <v>14.273999999999999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20.739000000000001</v>
      </c>
      <c r="D185" s="461">
        <v>20.739000000000001</v>
      </c>
      <c r="E185" s="462">
        <v>0</v>
      </c>
      <c r="F185" s="460">
        <v>10.495414199999999</v>
      </c>
      <c r="G185" s="461">
        <v>8.7461784999999992</v>
      </c>
      <c r="H185" s="461">
        <v>13.443100000000001</v>
      </c>
      <c r="I185" s="461">
        <v>22.2761</v>
      </c>
      <c r="J185" s="461">
        <v>13.5299215</v>
      </c>
      <c r="K185" s="463">
        <v>2.1224603027101114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0</v>
      </c>
      <c r="D186" s="461">
        <v>0</v>
      </c>
      <c r="E186" s="462">
        <v>0</v>
      </c>
      <c r="F186" s="460">
        <v>0</v>
      </c>
      <c r="G186" s="461">
        <v>0</v>
      </c>
      <c r="H186" s="461">
        <v>13.443100000000001</v>
      </c>
      <c r="I186" s="461">
        <v>13.443100000000001</v>
      </c>
      <c r="J186" s="461">
        <v>13.443100000000001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4.4770000000000003</v>
      </c>
      <c r="D187" s="461">
        <v>4.4770000000000003</v>
      </c>
      <c r="E187" s="462">
        <v>0</v>
      </c>
      <c r="F187" s="460">
        <v>10.495414199999999</v>
      </c>
      <c r="G187" s="461">
        <v>8.7461784999999992</v>
      </c>
      <c r="H187" s="461">
        <v>0</v>
      </c>
      <c r="I187" s="461">
        <v>8.8330000000000002</v>
      </c>
      <c r="J187" s="461">
        <v>8.6821500000000995E-2</v>
      </c>
      <c r="K187" s="463">
        <v>0.84160566049884922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16.262</v>
      </c>
      <c r="D188" s="461">
        <v>16.262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248.76499999999999</v>
      </c>
      <c r="D189" s="461">
        <v>248.76499999999999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4.2229999999999999</v>
      </c>
      <c r="J189" s="461">
        <v>4.2229999999999999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248.76499999999999</v>
      </c>
      <c r="D190" s="461">
        <v>248.76499999999999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4.2229999999999999</v>
      </c>
      <c r="J190" s="461">
        <v>4.2229999999999999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77.609399999999994</v>
      </c>
      <c r="D191" s="461">
        <v>77.609399999999994</v>
      </c>
      <c r="E191" s="462">
        <v>0</v>
      </c>
      <c r="F191" s="460">
        <v>0</v>
      </c>
      <c r="G191" s="461">
        <v>0</v>
      </c>
      <c r="H191" s="461">
        <v>0</v>
      </c>
      <c r="I191" s="461">
        <v>0</v>
      </c>
      <c r="J191" s="461">
        <v>0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77.609399999999994</v>
      </c>
      <c r="D192" s="461">
        <v>77.609399999999994</v>
      </c>
      <c r="E192" s="462">
        <v>0</v>
      </c>
      <c r="F192" s="460">
        <v>0</v>
      </c>
      <c r="G192" s="461">
        <v>0</v>
      </c>
      <c r="H192" s="461">
        <v>0</v>
      </c>
      <c r="I192" s="461">
        <v>0</v>
      </c>
      <c r="J192" s="461">
        <v>0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104048.81268700001</v>
      </c>
      <c r="C193" s="461">
        <v>105801.43578</v>
      </c>
      <c r="D193" s="461">
        <v>1752.6230929999874</v>
      </c>
      <c r="E193" s="462">
        <v>1.0168442392348314</v>
      </c>
      <c r="F193" s="460">
        <v>59970.632243500004</v>
      </c>
      <c r="G193" s="461">
        <v>49975.526869583337</v>
      </c>
      <c r="H193" s="461">
        <v>16980.906280000003</v>
      </c>
      <c r="I193" s="461">
        <v>93000.012000000002</v>
      </c>
      <c r="J193" s="461">
        <v>43024.485130416666</v>
      </c>
      <c r="K193" s="463">
        <v>1.5507592386618523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44648.843961999999</v>
      </c>
      <c r="C194" s="461">
        <v>41202.05012</v>
      </c>
      <c r="D194" s="461">
        <v>-3446.7938419999991</v>
      </c>
      <c r="E194" s="462">
        <v>0.92280217053472835</v>
      </c>
      <c r="F194" s="460">
        <v>249.25462539999998</v>
      </c>
      <c r="G194" s="461">
        <v>207.7121878333333</v>
      </c>
      <c r="H194" s="461">
        <v>3839.8372599999998</v>
      </c>
      <c r="I194" s="461">
        <v>42304.926920000005</v>
      </c>
      <c r="J194" s="461">
        <v>42097.214732166671</v>
      </c>
      <c r="K194" s="463">
        <v>169.72574471631052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44648.843961999999</v>
      </c>
      <c r="C195" s="461">
        <v>41202.05012</v>
      </c>
      <c r="D195" s="461">
        <v>-3446.7938419999991</v>
      </c>
      <c r="E195" s="462">
        <v>0.92280217053472835</v>
      </c>
      <c r="F195" s="460">
        <v>249.25462539999998</v>
      </c>
      <c r="G195" s="461">
        <v>207.7121878333333</v>
      </c>
      <c r="H195" s="461">
        <v>3839.8372599999998</v>
      </c>
      <c r="I195" s="461">
        <v>42304.926920000005</v>
      </c>
      <c r="J195" s="461">
        <v>42097.214732166671</v>
      </c>
      <c r="K195" s="463">
        <v>169.72574471631052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202.15569500000001</v>
      </c>
      <c r="C196" s="461">
        <v>254.52247</v>
      </c>
      <c r="D196" s="461">
        <v>52.36677499999999</v>
      </c>
      <c r="E196" s="462">
        <v>1.2590417994407725</v>
      </c>
      <c r="F196" s="460">
        <v>249.25462539999998</v>
      </c>
      <c r="G196" s="461">
        <v>207.7121878333333</v>
      </c>
      <c r="H196" s="461">
        <v>13.48512</v>
      </c>
      <c r="I196" s="461">
        <v>151.21792000000002</v>
      </c>
      <c r="J196" s="461">
        <v>-56.494267833333282</v>
      </c>
      <c r="K196" s="463">
        <v>0.60668049693091086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130.57307700000001</v>
      </c>
      <c r="C197" s="461">
        <v>182.6266</v>
      </c>
      <c r="D197" s="461">
        <v>52.053522999999984</v>
      </c>
      <c r="E197" s="462">
        <v>1.3986543336188668</v>
      </c>
      <c r="F197" s="460">
        <v>179.28972959999999</v>
      </c>
      <c r="G197" s="461">
        <v>149.408108</v>
      </c>
      <c r="H197" s="461">
        <v>13.48512</v>
      </c>
      <c r="I197" s="461">
        <v>121.51286</v>
      </c>
      <c r="J197" s="461">
        <v>-27.895247999999995</v>
      </c>
      <c r="K197" s="463">
        <v>0.67774579319796135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66.702865000000003</v>
      </c>
      <c r="C198" s="461">
        <v>62.919879999999999</v>
      </c>
      <c r="D198" s="461">
        <v>-3.7829850000000036</v>
      </c>
      <c r="E198" s="462">
        <v>0.94328601927368483</v>
      </c>
      <c r="F198" s="460">
        <v>60.769286200000003</v>
      </c>
      <c r="G198" s="461">
        <v>50.641071833333335</v>
      </c>
      <c r="H198" s="461">
        <v>0</v>
      </c>
      <c r="I198" s="461">
        <v>27.21686</v>
      </c>
      <c r="J198" s="461">
        <v>-23.424211833333334</v>
      </c>
      <c r="K198" s="463">
        <v>0.44787197121956651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4.879753</v>
      </c>
      <c r="C199" s="461">
        <v>8.9759899999999995</v>
      </c>
      <c r="D199" s="461">
        <v>4.0962369999999995</v>
      </c>
      <c r="E199" s="462">
        <v>1.8394353156809371</v>
      </c>
      <c r="F199" s="460">
        <v>9.1956095999999992</v>
      </c>
      <c r="G199" s="461">
        <v>7.6630079999999987</v>
      </c>
      <c r="H199" s="461">
        <v>0</v>
      </c>
      <c r="I199" s="461">
        <v>2.4882</v>
      </c>
      <c r="J199" s="461">
        <v>-5.1748079999999987</v>
      </c>
      <c r="K199" s="463">
        <v>0.27058564991710832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12.741768</v>
      </c>
      <c r="C200" s="461">
        <v>87.639830000000003</v>
      </c>
      <c r="D200" s="461">
        <v>74.89806200000001</v>
      </c>
      <c r="E200" s="462">
        <v>6.8781530161277464</v>
      </c>
      <c r="F200" s="460">
        <v>0</v>
      </c>
      <c r="G200" s="461">
        <v>0</v>
      </c>
      <c r="H200" s="461">
        <v>-0.79559999999999997</v>
      </c>
      <c r="I200" s="461">
        <v>62.387989999999995</v>
      </c>
      <c r="J200" s="461">
        <v>62.387989999999995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4.1293599999999993</v>
      </c>
      <c r="D201" s="461">
        <v>4.1293599999999993</v>
      </c>
      <c r="E201" s="462">
        <v>0</v>
      </c>
      <c r="F201" s="460">
        <v>0</v>
      </c>
      <c r="G201" s="461">
        <v>0</v>
      </c>
      <c r="H201" s="461">
        <v>1.0886400000000001</v>
      </c>
      <c r="I201" s="461">
        <v>4.4538599999999997</v>
      </c>
      <c r="J201" s="461">
        <v>4.4538599999999997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12.741768</v>
      </c>
      <c r="C202" s="461">
        <v>83.510469999999998</v>
      </c>
      <c r="D202" s="461">
        <v>70.76870199999999</v>
      </c>
      <c r="E202" s="462">
        <v>6.5540724018833174</v>
      </c>
      <c r="F202" s="460">
        <v>0</v>
      </c>
      <c r="G202" s="461">
        <v>0</v>
      </c>
      <c r="H202" s="461">
        <v>-1.8842399999999999</v>
      </c>
      <c r="I202" s="461">
        <v>57.934129999999996</v>
      </c>
      <c r="J202" s="461">
        <v>57.934129999999996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44433.946498999998</v>
      </c>
      <c r="C203" s="461">
        <v>38614.588830000001</v>
      </c>
      <c r="D203" s="461">
        <v>-5819.3576689999973</v>
      </c>
      <c r="E203" s="462">
        <v>0.86903351767030268</v>
      </c>
      <c r="F203" s="460">
        <v>0</v>
      </c>
      <c r="G203" s="461">
        <v>0</v>
      </c>
      <c r="H203" s="461">
        <v>3571.69578</v>
      </c>
      <c r="I203" s="461">
        <v>40804.106439999996</v>
      </c>
      <c r="J203" s="461">
        <v>40804.106439999996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44433.946498999998</v>
      </c>
      <c r="C204" s="461">
        <v>38614.588830000001</v>
      </c>
      <c r="D204" s="461">
        <v>-5819.3576689999973</v>
      </c>
      <c r="E204" s="462">
        <v>0.86903351767030268</v>
      </c>
      <c r="F204" s="460">
        <v>0</v>
      </c>
      <c r="G204" s="461">
        <v>0</v>
      </c>
      <c r="H204" s="461">
        <v>3571.69578</v>
      </c>
      <c r="I204" s="461">
        <v>40804.106439999996</v>
      </c>
      <c r="J204" s="461">
        <v>40804.106439999996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2245.2989900000002</v>
      </c>
      <c r="D205" s="461">
        <v>2245.2989900000002</v>
      </c>
      <c r="E205" s="462">
        <v>0</v>
      </c>
      <c r="F205" s="460">
        <v>0</v>
      </c>
      <c r="G205" s="461">
        <v>0</v>
      </c>
      <c r="H205" s="461">
        <v>255.45195999999999</v>
      </c>
      <c r="I205" s="461">
        <v>1287.2145700000001</v>
      </c>
      <c r="J205" s="461">
        <v>1287.2145700000001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2245.2989900000002</v>
      </c>
      <c r="D206" s="461">
        <v>2245.2989900000002</v>
      </c>
      <c r="E206" s="462">
        <v>0</v>
      </c>
      <c r="F206" s="460">
        <v>0</v>
      </c>
      <c r="G206" s="461">
        <v>0</v>
      </c>
      <c r="H206" s="461">
        <v>255.45195999999999</v>
      </c>
      <c r="I206" s="461">
        <v>1287.2145700000001</v>
      </c>
      <c r="J206" s="461">
        <v>1287.2145700000001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59253.275616999999</v>
      </c>
      <c r="C207" s="461">
        <v>64432.737659999999</v>
      </c>
      <c r="D207" s="461">
        <v>5179.4620429999995</v>
      </c>
      <c r="E207" s="462">
        <v>1.0874122483367652</v>
      </c>
      <c r="F207" s="460">
        <v>59471.377618099999</v>
      </c>
      <c r="G207" s="461">
        <v>49559.481348416666</v>
      </c>
      <c r="H207" s="461">
        <v>7579.1156500000006</v>
      </c>
      <c r="I207" s="461">
        <v>45021.831709999999</v>
      </c>
      <c r="J207" s="461">
        <v>-4537.6496384166676</v>
      </c>
      <c r="K207" s="463">
        <v>0.75703361033791983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58900.000001</v>
      </c>
      <c r="C208" s="461">
        <v>64026.71026</v>
      </c>
      <c r="D208" s="461">
        <v>5126.7102589999995</v>
      </c>
      <c r="E208" s="462">
        <v>1.0870409212039551</v>
      </c>
      <c r="F208" s="460">
        <v>59249.000000100001</v>
      </c>
      <c r="G208" s="461">
        <v>49374.166666749996</v>
      </c>
      <c r="H208" s="461">
        <v>7559.3379400000003</v>
      </c>
      <c r="I208" s="461">
        <v>44735.76928</v>
      </c>
      <c r="J208" s="461">
        <v>-4638.3973867499953</v>
      </c>
      <c r="K208" s="463">
        <v>0.75504682408014479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58900.000001</v>
      </c>
      <c r="C209" s="461">
        <v>64026.71026</v>
      </c>
      <c r="D209" s="461">
        <v>5126.7102589999995</v>
      </c>
      <c r="E209" s="462">
        <v>1.0870409212039551</v>
      </c>
      <c r="F209" s="460">
        <v>59249.000000100001</v>
      </c>
      <c r="G209" s="461">
        <v>49374.166666749996</v>
      </c>
      <c r="H209" s="461">
        <v>7559.3379400000003</v>
      </c>
      <c r="I209" s="461">
        <v>44735.76928</v>
      </c>
      <c r="J209" s="461">
        <v>-4638.3973867499953</v>
      </c>
      <c r="K209" s="463">
        <v>0.75504682408014479</v>
      </c>
      <c r="L209" s="150"/>
      <c r="M209" s="459" t="str">
        <f t="shared" si="3"/>
        <v>X</v>
      </c>
    </row>
    <row r="210" spans="1:13" ht="14.45" customHeight="1" x14ac:dyDescent="0.2">
      <c r="A210" s="464" t="s">
        <v>476</v>
      </c>
      <c r="B210" s="460">
        <v>14800.000001</v>
      </c>
      <c r="C210" s="461">
        <v>14437.88689</v>
      </c>
      <c r="D210" s="461">
        <v>-362.11311100000057</v>
      </c>
      <c r="E210" s="462">
        <v>0.97553289790705855</v>
      </c>
      <c r="F210" s="460">
        <v>14997</v>
      </c>
      <c r="G210" s="461">
        <v>12497.5</v>
      </c>
      <c r="H210" s="461">
        <v>1113.2162499999999</v>
      </c>
      <c r="I210" s="461">
        <v>11505.860050000001</v>
      </c>
      <c r="J210" s="461">
        <v>-991.63994999999886</v>
      </c>
      <c r="K210" s="463">
        <v>0.76721077882243127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44000</v>
      </c>
      <c r="C211" s="461">
        <v>49286.480600000003</v>
      </c>
      <c r="D211" s="461">
        <v>5286.4806000000026</v>
      </c>
      <c r="E211" s="462">
        <v>1.1201472863636364</v>
      </c>
      <c r="F211" s="460">
        <v>43878.000000100001</v>
      </c>
      <c r="G211" s="461">
        <v>36565.000000083332</v>
      </c>
      <c r="H211" s="461">
        <v>6446.1216900000009</v>
      </c>
      <c r="I211" s="461">
        <v>33147.891029999999</v>
      </c>
      <c r="J211" s="461">
        <v>-3417.1089700833327</v>
      </c>
      <c r="K211" s="463">
        <v>0.75545583276184991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100</v>
      </c>
      <c r="C212" s="461">
        <v>302.34277000000003</v>
      </c>
      <c r="D212" s="461">
        <v>202.34277000000003</v>
      </c>
      <c r="E212" s="462">
        <v>3.0234277000000005</v>
      </c>
      <c r="F212" s="460">
        <v>374</v>
      </c>
      <c r="G212" s="461">
        <v>311.66666666666669</v>
      </c>
      <c r="H212" s="461">
        <v>0</v>
      </c>
      <c r="I212" s="461">
        <v>82.018199999999993</v>
      </c>
      <c r="J212" s="461">
        <v>-229.64846666666671</v>
      </c>
      <c r="K212" s="463">
        <v>0.21929999999999999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105.25</v>
      </c>
      <c r="D213" s="461">
        <v>105.25</v>
      </c>
      <c r="E213" s="462">
        <v>0</v>
      </c>
      <c r="F213" s="460">
        <v>0</v>
      </c>
      <c r="G213" s="461">
        <v>0</v>
      </c>
      <c r="H213" s="461">
        <v>5.25</v>
      </c>
      <c r="I213" s="461">
        <v>105.524</v>
      </c>
      <c r="J213" s="461">
        <v>105.524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0</v>
      </c>
      <c r="D214" s="461">
        <v>0</v>
      </c>
      <c r="E214" s="462">
        <v>0</v>
      </c>
      <c r="F214" s="460">
        <v>0</v>
      </c>
      <c r="G214" s="461">
        <v>0</v>
      </c>
      <c r="H214" s="461">
        <v>0</v>
      </c>
      <c r="I214" s="461">
        <v>14.273999999999999</v>
      </c>
      <c r="J214" s="461">
        <v>14.273999999999999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0</v>
      </c>
      <c r="D215" s="461">
        <v>0</v>
      </c>
      <c r="E215" s="462">
        <v>0</v>
      </c>
      <c r="F215" s="460">
        <v>0</v>
      </c>
      <c r="G215" s="461">
        <v>0</v>
      </c>
      <c r="H215" s="461">
        <v>0</v>
      </c>
      <c r="I215" s="461">
        <v>14.273999999999999</v>
      </c>
      <c r="J215" s="461">
        <v>14.273999999999999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0</v>
      </c>
      <c r="C216" s="461">
        <v>105.25</v>
      </c>
      <c r="D216" s="461">
        <v>105.25</v>
      </c>
      <c r="E216" s="462">
        <v>0</v>
      </c>
      <c r="F216" s="460">
        <v>0</v>
      </c>
      <c r="G216" s="461">
        <v>0</v>
      </c>
      <c r="H216" s="461">
        <v>5.25</v>
      </c>
      <c r="I216" s="461">
        <v>91.25</v>
      </c>
      <c r="J216" s="461">
        <v>91.25</v>
      </c>
      <c r="K216" s="463">
        <v>0</v>
      </c>
      <c r="L216" s="150"/>
      <c r="M216" s="459" t="str">
        <f t="shared" si="3"/>
        <v>X</v>
      </c>
    </row>
    <row r="217" spans="1:13" ht="14.45" customHeight="1" x14ac:dyDescent="0.2">
      <c r="A217" s="464" t="s">
        <v>483</v>
      </c>
      <c r="B217" s="460">
        <v>0</v>
      </c>
      <c r="C217" s="461">
        <v>105.25</v>
      </c>
      <c r="D217" s="461">
        <v>105.25</v>
      </c>
      <c r="E217" s="462">
        <v>0</v>
      </c>
      <c r="F217" s="460">
        <v>0</v>
      </c>
      <c r="G217" s="461">
        <v>0</v>
      </c>
      <c r="H217" s="461">
        <v>5.25</v>
      </c>
      <c r="I217" s="461">
        <v>91.25</v>
      </c>
      <c r="J217" s="461">
        <v>91.25</v>
      </c>
      <c r="K217" s="463">
        <v>0</v>
      </c>
      <c r="L217" s="150"/>
      <c r="M217" s="459" t="str">
        <f t="shared" si="3"/>
        <v/>
      </c>
    </row>
    <row r="218" spans="1:13" ht="14.45" customHeight="1" x14ac:dyDescent="0.2">
      <c r="A218" s="464" t="s">
        <v>484</v>
      </c>
      <c r="B218" s="460">
        <v>353.27561599999996</v>
      </c>
      <c r="C218" s="461">
        <v>300.7774</v>
      </c>
      <c r="D218" s="461">
        <v>-52.498215999999957</v>
      </c>
      <c r="E218" s="462">
        <v>0.85139586877119777</v>
      </c>
      <c r="F218" s="460">
        <v>222.37761799999998</v>
      </c>
      <c r="G218" s="461">
        <v>185.31468166666667</v>
      </c>
      <c r="H218" s="461">
        <v>14.527709999999999</v>
      </c>
      <c r="I218" s="461">
        <v>180.53843000000001</v>
      </c>
      <c r="J218" s="461">
        <v>-4.776251666666667</v>
      </c>
      <c r="K218" s="463">
        <v>0.81185522006985444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-3.5499999999999998E-3</v>
      </c>
      <c r="D219" s="461">
        <v>-3.5499999999999998E-3</v>
      </c>
      <c r="E219" s="462">
        <v>0</v>
      </c>
      <c r="F219" s="460">
        <v>0</v>
      </c>
      <c r="G219" s="461">
        <v>0</v>
      </c>
      <c r="H219" s="461">
        <v>-4.8999999999999998E-4</v>
      </c>
      <c r="I219" s="461">
        <v>-1.25E-3</v>
      </c>
      <c r="J219" s="461">
        <v>-1.25E-3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-3.5499999999999998E-3</v>
      </c>
      <c r="D220" s="461">
        <v>-3.5499999999999998E-3</v>
      </c>
      <c r="E220" s="462">
        <v>0</v>
      </c>
      <c r="F220" s="460">
        <v>0</v>
      </c>
      <c r="G220" s="461">
        <v>0</v>
      </c>
      <c r="H220" s="461">
        <v>-4.8999999999999998E-4</v>
      </c>
      <c r="I220" s="461">
        <v>-1.25E-3</v>
      </c>
      <c r="J220" s="461">
        <v>-1.25E-3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0</v>
      </c>
      <c r="C221" s="461">
        <v>0</v>
      </c>
      <c r="D221" s="461">
        <v>0</v>
      </c>
      <c r="E221" s="462">
        <v>0</v>
      </c>
      <c r="F221" s="460">
        <v>0</v>
      </c>
      <c r="G221" s="461">
        <v>0</v>
      </c>
      <c r="H221" s="461">
        <v>0</v>
      </c>
      <c r="I221" s="461">
        <v>11.696299999999999</v>
      </c>
      <c r="J221" s="461">
        <v>11.696299999999999</v>
      </c>
      <c r="K221" s="463">
        <v>0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0</v>
      </c>
      <c r="C222" s="461">
        <v>0</v>
      </c>
      <c r="D222" s="461">
        <v>0</v>
      </c>
      <c r="E222" s="462">
        <v>0</v>
      </c>
      <c r="F222" s="460">
        <v>0</v>
      </c>
      <c r="G222" s="461">
        <v>0</v>
      </c>
      <c r="H222" s="461">
        <v>0</v>
      </c>
      <c r="I222" s="461">
        <v>11.696299999999999</v>
      </c>
      <c r="J222" s="461">
        <v>11.696299999999999</v>
      </c>
      <c r="K222" s="463">
        <v>0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353.27561599999996</v>
      </c>
      <c r="C223" s="461">
        <v>255.76395000000002</v>
      </c>
      <c r="D223" s="461">
        <v>-97.511665999999934</v>
      </c>
      <c r="E223" s="462">
        <v>0.72397849841977224</v>
      </c>
      <c r="F223" s="460">
        <v>222.37761799999998</v>
      </c>
      <c r="G223" s="461">
        <v>185.31468166666667</v>
      </c>
      <c r="H223" s="461">
        <v>14.5282</v>
      </c>
      <c r="I223" s="461">
        <v>150.36338000000001</v>
      </c>
      <c r="J223" s="461">
        <v>-34.951301666666666</v>
      </c>
      <c r="K223" s="463">
        <v>0.67616238249300797</v>
      </c>
      <c r="L223" s="150"/>
      <c r="M223" s="459" t="str">
        <f t="shared" si="3"/>
        <v>X</v>
      </c>
    </row>
    <row r="224" spans="1:13" ht="14.45" customHeight="1" x14ac:dyDescent="0.2">
      <c r="A224" s="464" t="s">
        <v>490</v>
      </c>
      <c r="B224" s="460">
        <v>300</v>
      </c>
      <c r="C224" s="461">
        <v>145.39500000000001</v>
      </c>
      <c r="D224" s="461">
        <v>-154.60499999999999</v>
      </c>
      <c r="E224" s="462">
        <v>0.48465000000000003</v>
      </c>
      <c r="F224" s="460">
        <v>170</v>
      </c>
      <c r="G224" s="461">
        <v>141.66666666666666</v>
      </c>
      <c r="H224" s="461">
        <v>5.6029999999999998</v>
      </c>
      <c r="I224" s="461">
        <v>88.397999999999996</v>
      </c>
      <c r="J224" s="461">
        <v>-53.268666666666661</v>
      </c>
      <c r="K224" s="463">
        <v>0.51998823529411764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0</v>
      </c>
      <c r="C225" s="461">
        <v>1.7070000000000001</v>
      </c>
      <c r="D225" s="461">
        <v>1.7070000000000001</v>
      </c>
      <c r="E225" s="462">
        <v>0</v>
      </c>
      <c r="F225" s="460">
        <v>1.0447425000000001</v>
      </c>
      <c r="G225" s="461">
        <v>0.87061875000000011</v>
      </c>
      <c r="H225" s="461">
        <v>0.311</v>
      </c>
      <c r="I225" s="461">
        <v>1.9019999999999999</v>
      </c>
      <c r="J225" s="461">
        <v>1.0313812499999999</v>
      </c>
      <c r="K225" s="463">
        <v>1.8205442968004075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53.275615999999999</v>
      </c>
      <c r="C226" s="461">
        <v>43.786000000000001</v>
      </c>
      <c r="D226" s="461">
        <v>-9.4896159999999981</v>
      </c>
      <c r="E226" s="462">
        <v>0.82187693521929439</v>
      </c>
      <c r="F226" s="460">
        <v>0</v>
      </c>
      <c r="G226" s="461">
        <v>0</v>
      </c>
      <c r="H226" s="461">
        <v>1.92</v>
      </c>
      <c r="I226" s="461">
        <v>45.518000000000001</v>
      </c>
      <c r="J226" s="461">
        <v>45.518000000000001</v>
      </c>
      <c r="K226" s="463">
        <v>0</v>
      </c>
      <c r="L226" s="150"/>
      <c r="M226" s="459" t="str">
        <f t="shared" si="3"/>
        <v/>
      </c>
    </row>
    <row r="227" spans="1:13" ht="14.45" customHeight="1" x14ac:dyDescent="0.2">
      <c r="A227" s="464" t="s">
        <v>493</v>
      </c>
      <c r="B227" s="460">
        <v>0</v>
      </c>
      <c r="C227" s="461">
        <v>64.875950000000003</v>
      </c>
      <c r="D227" s="461">
        <v>64.875950000000003</v>
      </c>
      <c r="E227" s="462">
        <v>0</v>
      </c>
      <c r="F227" s="460">
        <v>51.3328755</v>
      </c>
      <c r="G227" s="461">
        <v>42.777396249999995</v>
      </c>
      <c r="H227" s="461">
        <v>6.6941999999999995</v>
      </c>
      <c r="I227" s="461">
        <v>14.54538</v>
      </c>
      <c r="J227" s="461">
        <v>-28.232016249999994</v>
      </c>
      <c r="K227" s="463">
        <v>0.28335408562880915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45.017000000000003</v>
      </c>
      <c r="D228" s="461">
        <v>45.017000000000003</v>
      </c>
      <c r="E228" s="462">
        <v>0</v>
      </c>
      <c r="F228" s="460">
        <v>0</v>
      </c>
      <c r="G228" s="461">
        <v>0</v>
      </c>
      <c r="H228" s="461">
        <v>0</v>
      </c>
      <c r="I228" s="461">
        <v>18.48</v>
      </c>
      <c r="J228" s="461">
        <v>18.48</v>
      </c>
      <c r="K228" s="463">
        <v>0</v>
      </c>
      <c r="L228" s="150"/>
      <c r="M228" s="459" t="str">
        <f t="shared" si="3"/>
        <v>X</v>
      </c>
    </row>
    <row r="229" spans="1:13" ht="14.45" customHeight="1" x14ac:dyDescent="0.2">
      <c r="A229" s="464" t="s">
        <v>495</v>
      </c>
      <c r="B229" s="460">
        <v>0</v>
      </c>
      <c r="C229" s="461">
        <v>45.017000000000003</v>
      </c>
      <c r="D229" s="461">
        <v>45.017000000000003</v>
      </c>
      <c r="E229" s="462">
        <v>0</v>
      </c>
      <c r="F229" s="460">
        <v>0</v>
      </c>
      <c r="G229" s="461">
        <v>0</v>
      </c>
      <c r="H229" s="461">
        <v>0</v>
      </c>
      <c r="I229" s="461">
        <v>18.48</v>
      </c>
      <c r="J229" s="461">
        <v>18.48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146.693108</v>
      </c>
      <c r="C230" s="461">
        <v>166.648</v>
      </c>
      <c r="D230" s="461">
        <v>19.954892000000001</v>
      </c>
      <c r="E230" s="462">
        <v>1.1360315578016114</v>
      </c>
      <c r="F230" s="460">
        <v>250</v>
      </c>
      <c r="G230" s="461">
        <v>208.33333333333331</v>
      </c>
      <c r="H230" s="461">
        <v>5561.9533700000002</v>
      </c>
      <c r="I230" s="461">
        <v>5673.2533700000004</v>
      </c>
      <c r="J230" s="461">
        <v>5464.9200366666673</v>
      </c>
      <c r="K230" s="463">
        <v>22.693013480000001</v>
      </c>
      <c r="L230" s="150"/>
      <c r="M230" s="459" t="str">
        <f t="shared" si="3"/>
        <v/>
      </c>
    </row>
    <row r="231" spans="1:13" ht="14.45" customHeight="1" x14ac:dyDescent="0.2">
      <c r="A231" s="464" t="s">
        <v>497</v>
      </c>
      <c r="B231" s="460">
        <v>146.693108</v>
      </c>
      <c r="C231" s="461">
        <v>166.648</v>
      </c>
      <c r="D231" s="461">
        <v>19.954892000000001</v>
      </c>
      <c r="E231" s="462">
        <v>1.1360315578016114</v>
      </c>
      <c r="F231" s="460">
        <v>250</v>
      </c>
      <c r="G231" s="461">
        <v>208.33333333333331</v>
      </c>
      <c r="H231" s="461">
        <v>5561.9533700000002</v>
      </c>
      <c r="I231" s="461">
        <v>5673.2533700000004</v>
      </c>
      <c r="J231" s="461">
        <v>5464.9200366666673</v>
      </c>
      <c r="K231" s="463">
        <v>22.693013480000001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146.693108</v>
      </c>
      <c r="C232" s="461">
        <v>166.648</v>
      </c>
      <c r="D232" s="461">
        <v>19.954892000000001</v>
      </c>
      <c r="E232" s="462">
        <v>1.1360315578016114</v>
      </c>
      <c r="F232" s="460">
        <v>250</v>
      </c>
      <c r="G232" s="461">
        <v>208.33333333333331</v>
      </c>
      <c r="H232" s="461">
        <v>5561.9533700000002</v>
      </c>
      <c r="I232" s="461">
        <v>5673.2533700000004</v>
      </c>
      <c r="J232" s="461">
        <v>5464.9200366666673</v>
      </c>
      <c r="K232" s="463">
        <v>22.693013480000001</v>
      </c>
      <c r="L232" s="150"/>
      <c r="M232" s="459" t="str">
        <f t="shared" si="3"/>
        <v>X</v>
      </c>
    </row>
    <row r="233" spans="1:13" ht="14.45" customHeight="1" x14ac:dyDescent="0.2">
      <c r="A233" s="464" t="s">
        <v>499</v>
      </c>
      <c r="B233" s="460">
        <v>146.693108</v>
      </c>
      <c r="C233" s="461">
        <v>166.648</v>
      </c>
      <c r="D233" s="461">
        <v>19.954892000000001</v>
      </c>
      <c r="E233" s="462">
        <v>1.1360315578016114</v>
      </c>
      <c r="F233" s="460">
        <v>250</v>
      </c>
      <c r="G233" s="461">
        <v>208.33333333333331</v>
      </c>
      <c r="H233" s="461">
        <v>0</v>
      </c>
      <c r="I233" s="461">
        <v>111.3</v>
      </c>
      <c r="J233" s="461">
        <v>-97.033333333333317</v>
      </c>
      <c r="K233" s="463">
        <v>0.44519999999999998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0</v>
      </c>
      <c r="D234" s="461">
        <v>0</v>
      </c>
      <c r="E234" s="462">
        <v>0</v>
      </c>
      <c r="F234" s="460">
        <v>0</v>
      </c>
      <c r="G234" s="461">
        <v>0</v>
      </c>
      <c r="H234" s="461">
        <v>5561.9533700000002</v>
      </c>
      <c r="I234" s="461">
        <v>5561.9533700000002</v>
      </c>
      <c r="J234" s="461">
        <v>5561.9533700000002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7789.3588099999997</v>
      </c>
      <c r="D235" s="461">
        <v>7789.3588099999997</v>
      </c>
      <c r="E235" s="462">
        <v>0</v>
      </c>
      <c r="F235" s="460">
        <v>0</v>
      </c>
      <c r="G235" s="461">
        <v>0</v>
      </c>
      <c r="H235" s="461">
        <v>984.19932999999992</v>
      </c>
      <c r="I235" s="461">
        <v>7429.5998099999997</v>
      </c>
      <c r="J235" s="461">
        <v>7429.5998099999997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7789.3588099999997</v>
      </c>
      <c r="D236" s="461">
        <v>7789.3588099999997</v>
      </c>
      <c r="E236" s="462">
        <v>0</v>
      </c>
      <c r="F236" s="460">
        <v>0</v>
      </c>
      <c r="G236" s="461">
        <v>0</v>
      </c>
      <c r="H236" s="461">
        <v>984.19932999999992</v>
      </c>
      <c r="I236" s="461">
        <v>7429.5998099999997</v>
      </c>
      <c r="J236" s="461">
        <v>7429.5998099999997</v>
      </c>
      <c r="K236" s="463">
        <v>0</v>
      </c>
      <c r="L236" s="150"/>
      <c r="M236" s="459" t="str">
        <f t="shared" si="3"/>
        <v/>
      </c>
    </row>
    <row r="237" spans="1:13" ht="14.45" customHeight="1" x14ac:dyDescent="0.2">
      <c r="A237" s="464" t="s">
        <v>503</v>
      </c>
      <c r="B237" s="460">
        <v>0</v>
      </c>
      <c r="C237" s="461">
        <v>7789.3588099999997</v>
      </c>
      <c r="D237" s="461">
        <v>7789.3588099999997</v>
      </c>
      <c r="E237" s="462">
        <v>0</v>
      </c>
      <c r="F237" s="460">
        <v>0</v>
      </c>
      <c r="G237" s="461">
        <v>0</v>
      </c>
      <c r="H237" s="461">
        <v>984.19932999999992</v>
      </c>
      <c r="I237" s="461">
        <v>7429.5998099999997</v>
      </c>
      <c r="J237" s="461">
        <v>7429.5998099999997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8.8863899999999987</v>
      </c>
      <c r="D238" s="461">
        <v>8.8863899999999987</v>
      </c>
      <c r="E238" s="462">
        <v>0</v>
      </c>
      <c r="F238" s="460">
        <v>0</v>
      </c>
      <c r="G238" s="461">
        <v>0</v>
      </c>
      <c r="H238" s="461">
        <v>0.53601999999999994</v>
      </c>
      <c r="I238" s="461">
        <v>5.0375200000000007</v>
      </c>
      <c r="J238" s="461">
        <v>5.0375200000000007</v>
      </c>
      <c r="K238" s="463">
        <v>0</v>
      </c>
      <c r="L238" s="150"/>
      <c r="M238" s="459" t="str">
        <f t="shared" si="3"/>
        <v>X</v>
      </c>
    </row>
    <row r="239" spans="1:13" ht="14.45" customHeight="1" x14ac:dyDescent="0.2">
      <c r="A239" s="464" t="s">
        <v>505</v>
      </c>
      <c r="B239" s="460">
        <v>0</v>
      </c>
      <c r="C239" s="461">
        <v>8.8863899999999987</v>
      </c>
      <c r="D239" s="461">
        <v>8.8863899999999987</v>
      </c>
      <c r="E239" s="462">
        <v>0</v>
      </c>
      <c r="F239" s="460">
        <v>0</v>
      </c>
      <c r="G239" s="461">
        <v>0</v>
      </c>
      <c r="H239" s="461">
        <v>0.53601999999999994</v>
      </c>
      <c r="I239" s="461">
        <v>5.0375200000000007</v>
      </c>
      <c r="J239" s="461">
        <v>5.0375200000000007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35.335000000000001</v>
      </c>
      <c r="D240" s="461">
        <v>35.335000000000001</v>
      </c>
      <c r="E240" s="462">
        <v>0</v>
      </c>
      <c r="F240" s="460">
        <v>0</v>
      </c>
      <c r="G240" s="461">
        <v>0</v>
      </c>
      <c r="H240" s="461">
        <v>1.02</v>
      </c>
      <c r="I240" s="461">
        <v>22.74</v>
      </c>
      <c r="J240" s="461">
        <v>22.74</v>
      </c>
      <c r="K240" s="463">
        <v>0</v>
      </c>
      <c r="L240" s="150"/>
      <c r="M240" s="459" t="str">
        <f t="shared" si="3"/>
        <v>X</v>
      </c>
    </row>
    <row r="241" spans="1:13" ht="14.45" customHeight="1" x14ac:dyDescent="0.2">
      <c r="A241" s="464" t="s">
        <v>507</v>
      </c>
      <c r="B241" s="460">
        <v>0</v>
      </c>
      <c r="C241" s="461">
        <v>35.335000000000001</v>
      </c>
      <c r="D241" s="461">
        <v>35.335000000000001</v>
      </c>
      <c r="E241" s="462">
        <v>0</v>
      </c>
      <c r="F241" s="460">
        <v>0</v>
      </c>
      <c r="G241" s="461">
        <v>0</v>
      </c>
      <c r="H241" s="461">
        <v>1.02</v>
      </c>
      <c r="I241" s="461">
        <v>22.74</v>
      </c>
      <c r="J241" s="461">
        <v>22.74</v>
      </c>
      <c r="K241" s="463">
        <v>0</v>
      </c>
      <c r="L241" s="150"/>
      <c r="M241" s="459" t="str">
        <f t="shared" si="3"/>
        <v/>
      </c>
    </row>
    <row r="242" spans="1:13" ht="14.45" customHeight="1" x14ac:dyDescent="0.2">
      <c r="A242" s="464" t="s">
        <v>508</v>
      </c>
      <c r="B242" s="460">
        <v>0</v>
      </c>
      <c r="C242" s="461">
        <v>569.4538</v>
      </c>
      <c r="D242" s="461">
        <v>569.4538</v>
      </c>
      <c r="E242" s="462">
        <v>0</v>
      </c>
      <c r="F242" s="460">
        <v>0</v>
      </c>
      <c r="G242" s="461">
        <v>0</v>
      </c>
      <c r="H242" s="461">
        <v>34.556260000000002</v>
      </c>
      <c r="I242" s="461">
        <v>442.81114000000002</v>
      </c>
      <c r="J242" s="461">
        <v>442.81114000000002</v>
      </c>
      <c r="K242" s="463">
        <v>0</v>
      </c>
      <c r="L242" s="150"/>
      <c r="M242" s="459" t="str">
        <f t="shared" si="3"/>
        <v>X</v>
      </c>
    </row>
    <row r="243" spans="1:13" ht="14.45" customHeight="1" x14ac:dyDescent="0.2">
      <c r="A243" s="464" t="s">
        <v>509</v>
      </c>
      <c r="B243" s="460">
        <v>0</v>
      </c>
      <c r="C243" s="461">
        <v>2.1779999999999999</v>
      </c>
      <c r="D243" s="461">
        <v>2.1779999999999999</v>
      </c>
      <c r="E243" s="462">
        <v>0</v>
      </c>
      <c r="F243" s="460">
        <v>0</v>
      </c>
      <c r="G243" s="461">
        <v>0</v>
      </c>
      <c r="H243" s="461">
        <v>0</v>
      </c>
      <c r="I243" s="461">
        <v>0</v>
      </c>
      <c r="J243" s="461">
        <v>0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15.395899999999999</v>
      </c>
      <c r="D244" s="461">
        <v>15.395899999999999</v>
      </c>
      <c r="E244" s="462">
        <v>0</v>
      </c>
      <c r="F244" s="460">
        <v>0</v>
      </c>
      <c r="G244" s="461">
        <v>0</v>
      </c>
      <c r="H244" s="461">
        <v>0</v>
      </c>
      <c r="I244" s="461">
        <v>1.3132000000000001</v>
      </c>
      <c r="J244" s="461">
        <v>1.3132000000000001</v>
      </c>
      <c r="K244" s="463">
        <v>0</v>
      </c>
      <c r="L244" s="150"/>
      <c r="M244" s="459" t="str">
        <f t="shared" si="3"/>
        <v/>
      </c>
    </row>
    <row r="245" spans="1:13" ht="14.45" customHeight="1" x14ac:dyDescent="0.2">
      <c r="A245" s="464" t="s">
        <v>511</v>
      </c>
      <c r="B245" s="460">
        <v>0</v>
      </c>
      <c r="C245" s="461">
        <v>551.87990000000002</v>
      </c>
      <c r="D245" s="461">
        <v>551.87990000000002</v>
      </c>
      <c r="E245" s="462">
        <v>0</v>
      </c>
      <c r="F245" s="460">
        <v>0</v>
      </c>
      <c r="G245" s="461">
        <v>0</v>
      </c>
      <c r="H245" s="461">
        <v>34.556260000000002</v>
      </c>
      <c r="I245" s="461">
        <v>441.49794000000003</v>
      </c>
      <c r="J245" s="461">
        <v>441.49794000000003</v>
      </c>
      <c r="K245" s="463">
        <v>0</v>
      </c>
      <c r="L245" s="150"/>
      <c r="M245" s="459" t="str">
        <f t="shared" si="3"/>
        <v/>
      </c>
    </row>
    <row r="246" spans="1:13" ht="14.45" customHeight="1" x14ac:dyDescent="0.2">
      <c r="A246" s="464" t="s">
        <v>512</v>
      </c>
      <c r="B246" s="460">
        <v>0</v>
      </c>
      <c r="C246" s="461">
        <v>7.9215100000000005</v>
      </c>
      <c r="D246" s="461">
        <v>7.9215100000000005</v>
      </c>
      <c r="E246" s="462">
        <v>0</v>
      </c>
      <c r="F246" s="460">
        <v>0</v>
      </c>
      <c r="G246" s="461">
        <v>0</v>
      </c>
      <c r="H246" s="461">
        <v>1.2966</v>
      </c>
      <c r="I246" s="461">
        <v>16.398220000000002</v>
      </c>
      <c r="J246" s="461">
        <v>16.398220000000002</v>
      </c>
      <c r="K246" s="463">
        <v>0</v>
      </c>
      <c r="L246" s="150"/>
      <c r="M246" s="459" t="str">
        <f t="shared" si="3"/>
        <v>X</v>
      </c>
    </row>
    <row r="247" spans="1:13" ht="14.45" customHeight="1" x14ac:dyDescent="0.2">
      <c r="A247" s="464" t="s">
        <v>513</v>
      </c>
      <c r="B247" s="460">
        <v>0</v>
      </c>
      <c r="C247" s="461">
        <v>7.9215100000000005</v>
      </c>
      <c r="D247" s="461">
        <v>7.9215100000000005</v>
      </c>
      <c r="E247" s="462">
        <v>0</v>
      </c>
      <c r="F247" s="460">
        <v>0</v>
      </c>
      <c r="G247" s="461">
        <v>0</v>
      </c>
      <c r="H247" s="461">
        <v>1.2966</v>
      </c>
      <c r="I247" s="461">
        <v>16.398220000000002</v>
      </c>
      <c r="J247" s="461">
        <v>16.398220000000002</v>
      </c>
      <c r="K247" s="463">
        <v>0</v>
      </c>
      <c r="L247" s="150"/>
      <c r="M247" s="459" t="str">
        <f t="shared" si="3"/>
        <v/>
      </c>
    </row>
    <row r="248" spans="1:13" ht="14.45" customHeight="1" x14ac:dyDescent="0.2">
      <c r="A248" s="464" t="s">
        <v>514</v>
      </c>
      <c r="B248" s="460">
        <v>0</v>
      </c>
      <c r="C248" s="461">
        <v>42.976779999999998</v>
      </c>
      <c r="D248" s="461">
        <v>42.976779999999998</v>
      </c>
      <c r="E248" s="462">
        <v>0</v>
      </c>
      <c r="F248" s="460">
        <v>0</v>
      </c>
      <c r="G248" s="461">
        <v>0</v>
      </c>
      <c r="H248" s="461">
        <v>0</v>
      </c>
      <c r="I248" s="461">
        <v>0</v>
      </c>
      <c r="J248" s="461">
        <v>0</v>
      </c>
      <c r="K248" s="463">
        <v>0</v>
      </c>
      <c r="L248" s="150"/>
      <c r="M248" s="459" t="str">
        <f t="shared" si="3"/>
        <v>X</v>
      </c>
    </row>
    <row r="249" spans="1:13" ht="14.45" customHeight="1" x14ac:dyDescent="0.2">
      <c r="A249" s="464" t="s">
        <v>515</v>
      </c>
      <c r="B249" s="460">
        <v>0</v>
      </c>
      <c r="C249" s="461">
        <v>42.976779999999998</v>
      </c>
      <c r="D249" s="461">
        <v>42.976779999999998</v>
      </c>
      <c r="E249" s="462">
        <v>0</v>
      </c>
      <c r="F249" s="460">
        <v>0</v>
      </c>
      <c r="G249" s="461">
        <v>0</v>
      </c>
      <c r="H249" s="461">
        <v>0</v>
      </c>
      <c r="I249" s="461">
        <v>0</v>
      </c>
      <c r="J249" s="461">
        <v>0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0.84</v>
      </c>
      <c r="D250" s="461">
        <v>0.84</v>
      </c>
      <c r="E250" s="462">
        <v>0</v>
      </c>
      <c r="F250" s="460">
        <v>0</v>
      </c>
      <c r="G250" s="461">
        <v>0</v>
      </c>
      <c r="H250" s="461">
        <v>0</v>
      </c>
      <c r="I250" s="461">
        <v>0.44</v>
      </c>
      <c r="J250" s="461">
        <v>0.44</v>
      </c>
      <c r="K250" s="463">
        <v>0</v>
      </c>
      <c r="L250" s="150"/>
      <c r="M250" s="459" t="str">
        <f t="shared" si="3"/>
        <v>X</v>
      </c>
    </row>
    <row r="251" spans="1:13" ht="14.45" customHeight="1" x14ac:dyDescent="0.2">
      <c r="A251" s="464" t="s">
        <v>517</v>
      </c>
      <c r="B251" s="460">
        <v>0</v>
      </c>
      <c r="C251" s="461">
        <v>0.84</v>
      </c>
      <c r="D251" s="461">
        <v>0.84</v>
      </c>
      <c r="E251" s="462">
        <v>0</v>
      </c>
      <c r="F251" s="460">
        <v>0</v>
      </c>
      <c r="G251" s="461">
        <v>0</v>
      </c>
      <c r="H251" s="461">
        <v>0</v>
      </c>
      <c r="I251" s="461">
        <v>0.44</v>
      </c>
      <c r="J251" s="461">
        <v>0.44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1834.6728400000002</v>
      </c>
      <c r="D252" s="461">
        <v>1834.6728400000002</v>
      </c>
      <c r="E252" s="462">
        <v>0</v>
      </c>
      <c r="F252" s="460">
        <v>0</v>
      </c>
      <c r="G252" s="461">
        <v>0</v>
      </c>
      <c r="H252" s="461">
        <v>296.47917999999999</v>
      </c>
      <c r="I252" s="461">
        <v>1660.15578</v>
      </c>
      <c r="J252" s="461">
        <v>1660.15578</v>
      </c>
      <c r="K252" s="463">
        <v>0</v>
      </c>
      <c r="L252" s="150"/>
      <c r="M252" s="459" t="str">
        <f t="shared" si="3"/>
        <v>X</v>
      </c>
    </row>
    <row r="253" spans="1:13" ht="14.45" customHeight="1" x14ac:dyDescent="0.2">
      <c r="A253" s="464" t="s">
        <v>519</v>
      </c>
      <c r="B253" s="460">
        <v>0</v>
      </c>
      <c r="C253" s="461">
        <v>1834.6728400000002</v>
      </c>
      <c r="D253" s="461">
        <v>1834.6728400000002</v>
      </c>
      <c r="E253" s="462">
        <v>0</v>
      </c>
      <c r="F253" s="460">
        <v>0</v>
      </c>
      <c r="G253" s="461">
        <v>0</v>
      </c>
      <c r="H253" s="461">
        <v>296.47917999999999</v>
      </c>
      <c r="I253" s="461">
        <v>1660.15578</v>
      </c>
      <c r="J253" s="461">
        <v>1660.15578</v>
      </c>
      <c r="K253" s="463">
        <v>0</v>
      </c>
      <c r="L253" s="150"/>
      <c r="M253" s="459" t="str">
        <f t="shared" si="3"/>
        <v/>
      </c>
    </row>
    <row r="254" spans="1:13" ht="14.45" customHeight="1" x14ac:dyDescent="0.2">
      <c r="A254" s="464" t="s">
        <v>520</v>
      </c>
      <c r="B254" s="460">
        <v>0</v>
      </c>
      <c r="C254" s="461">
        <v>142.18100000000001</v>
      </c>
      <c r="D254" s="461">
        <v>142.18100000000001</v>
      </c>
      <c r="E254" s="462">
        <v>0</v>
      </c>
      <c r="F254" s="460">
        <v>0</v>
      </c>
      <c r="G254" s="461">
        <v>0</v>
      </c>
      <c r="H254" s="461">
        <v>23.8</v>
      </c>
      <c r="I254" s="461">
        <v>680.87199999999996</v>
      </c>
      <c r="J254" s="461">
        <v>680.87199999999996</v>
      </c>
      <c r="K254" s="463">
        <v>0</v>
      </c>
      <c r="L254" s="150"/>
      <c r="M254" s="459" t="str">
        <f t="shared" si="3"/>
        <v>X</v>
      </c>
    </row>
    <row r="255" spans="1:13" ht="14.45" customHeight="1" x14ac:dyDescent="0.2">
      <c r="A255" s="464" t="s">
        <v>521</v>
      </c>
      <c r="B255" s="460">
        <v>0</v>
      </c>
      <c r="C255" s="461">
        <v>142.18100000000001</v>
      </c>
      <c r="D255" s="461">
        <v>142.18100000000001</v>
      </c>
      <c r="E255" s="462">
        <v>0</v>
      </c>
      <c r="F255" s="460">
        <v>0</v>
      </c>
      <c r="G255" s="461">
        <v>0</v>
      </c>
      <c r="H255" s="461">
        <v>23.8</v>
      </c>
      <c r="I255" s="461">
        <v>655.51400000000001</v>
      </c>
      <c r="J255" s="461">
        <v>655.51400000000001</v>
      </c>
      <c r="K255" s="463">
        <v>0</v>
      </c>
      <c r="L255" s="150"/>
      <c r="M255" s="459" t="str">
        <f t="shared" si="3"/>
        <v/>
      </c>
    </row>
    <row r="256" spans="1:13" ht="14.45" customHeight="1" x14ac:dyDescent="0.2">
      <c r="A256" s="464" t="s">
        <v>522</v>
      </c>
      <c r="B256" s="460">
        <v>0</v>
      </c>
      <c r="C256" s="461">
        <v>0</v>
      </c>
      <c r="D256" s="461">
        <v>0</v>
      </c>
      <c r="E256" s="462">
        <v>0</v>
      </c>
      <c r="F256" s="460">
        <v>0</v>
      </c>
      <c r="G256" s="461">
        <v>0</v>
      </c>
      <c r="H256" s="461">
        <v>0</v>
      </c>
      <c r="I256" s="461">
        <v>25.358000000000001</v>
      </c>
      <c r="J256" s="461">
        <v>25.358000000000001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5147.0914899999998</v>
      </c>
      <c r="D257" s="461">
        <v>5147.0914899999998</v>
      </c>
      <c r="E257" s="462">
        <v>0</v>
      </c>
      <c r="F257" s="460">
        <v>0</v>
      </c>
      <c r="G257" s="461">
        <v>0</v>
      </c>
      <c r="H257" s="461">
        <v>626.51126999999997</v>
      </c>
      <c r="I257" s="461">
        <v>4601.1451500000003</v>
      </c>
      <c r="J257" s="461">
        <v>4601.1451500000003</v>
      </c>
      <c r="K257" s="463">
        <v>0</v>
      </c>
      <c r="L257" s="150"/>
      <c r="M257" s="459" t="str">
        <f t="shared" si="3"/>
        <v>X</v>
      </c>
    </row>
    <row r="258" spans="1:13" ht="14.45" customHeight="1" x14ac:dyDescent="0.2">
      <c r="A258" s="464" t="s">
        <v>524</v>
      </c>
      <c r="B258" s="460">
        <v>0</v>
      </c>
      <c r="C258" s="461">
        <v>5147.0914899999998</v>
      </c>
      <c r="D258" s="461">
        <v>5147.0914899999998</v>
      </c>
      <c r="E258" s="462">
        <v>0</v>
      </c>
      <c r="F258" s="460">
        <v>0</v>
      </c>
      <c r="G258" s="461">
        <v>0</v>
      </c>
      <c r="H258" s="461">
        <v>626.51126999999997</v>
      </c>
      <c r="I258" s="461">
        <v>4601.1451500000003</v>
      </c>
      <c r="J258" s="461">
        <v>4601.1451500000003</v>
      </c>
      <c r="K258" s="463">
        <v>0</v>
      </c>
      <c r="L258" s="150"/>
      <c r="M258" s="459" t="str">
        <f t="shared" si="3"/>
        <v/>
      </c>
    </row>
    <row r="259" spans="1:13" ht="14.45" customHeight="1" x14ac:dyDescent="0.2">
      <c r="A259" s="464" t="s">
        <v>525</v>
      </c>
      <c r="B259" s="460">
        <v>0</v>
      </c>
      <c r="C259" s="461">
        <v>1353.7800500000001</v>
      </c>
      <c r="D259" s="461">
        <v>1353.7800500000001</v>
      </c>
      <c r="E259" s="462">
        <v>0</v>
      </c>
      <c r="F259" s="460">
        <v>0</v>
      </c>
      <c r="G259" s="461">
        <v>0</v>
      </c>
      <c r="H259" s="461">
        <v>64.770870000000002</v>
      </c>
      <c r="I259" s="461">
        <v>1032.85563</v>
      </c>
      <c r="J259" s="461">
        <v>1032.85563</v>
      </c>
      <c r="K259" s="463">
        <v>0</v>
      </c>
      <c r="L259" s="150"/>
      <c r="M259" s="459" t="str">
        <f t="shared" si="3"/>
        <v/>
      </c>
    </row>
    <row r="260" spans="1:13" ht="14.45" customHeight="1" x14ac:dyDescent="0.2">
      <c r="A260" s="464" t="s">
        <v>526</v>
      </c>
      <c r="B260" s="460">
        <v>0</v>
      </c>
      <c r="C260" s="461">
        <v>1353.7800500000001</v>
      </c>
      <c r="D260" s="461">
        <v>1353.7800500000001</v>
      </c>
      <c r="E260" s="462">
        <v>0</v>
      </c>
      <c r="F260" s="460">
        <v>0</v>
      </c>
      <c r="G260" s="461">
        <v>0</v>
      </c>
      <c r="H260" s="461">
        <v>64.770870000000002</v>
      </c>
      <c r="I260" s="461">
        <v>1032.85563</v>
      </c>
      <c r="J260" s="461">
        <v>1032.85563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 t="s">
        <v>527</v>
      </c>
      <c r="B261" s="460">
        <v>0</v>
      </c>
      <c r="C261" s="461">
        <v>1353.7800500000001</v>
      </c>
      <c r="D261" s="461">
        <v>1353.7800500000001</v>
      </c>
      <c r="E261" s="462">
        <v>0</v>
      </c>
      <c r="F261" s="460">
        <v>0</v>
      </c>
      <c r="G261" s="461">
        <v>0</v>
      </c>
      <c r="H261" s="461">
        <v>64.770870000000002</v>
      </c>
      <c r="I261" s="461">
        <v>1032.85563</v>
      </c>
      <c r="J261" s="461">
        <v>1032.85563</v>
      </c>
      <c r="K261" s="463">
        <v>0</v>
      </c>
      <c r="L261" s="150"/>
      <c r="M261" s="459" t="str">
        <f t="shared" si="3"/>
        <v/>
      </c>
    </row>
    <row r="262" spans="1:13" ht="14.45" customHeight="1" x14ac:dyDescent="0.2">
      <c r="A262" s="464" t="s">
        <v>528</v>
      </c>
      <c r="B262" s="460">
        <v>0</v>
      </c>
      <c r="C262" s="461">
        <v>1353.7800500000001</v>
      </c>
      <c r="D262" s="461">
        <v>1353.7800500000001</v>
      </c>
      <c r="E262" s="462">
        <v>0</v>
      </c>
      <c r="F262" s="460">
        <v>0</v>
      </c>
      <c r="G262" s="461">
        <v>0</v>
      </c>
      <c r="H262" s="461">
        <v>64.770870000000002</v>
      </c>
      <c r="I262" s="461">
        <v>1032.85563</v>
      </c>
      <c r="J262" s="461">
        <v>1032.85563</v>
      </c>
      <c r="K262" s="463">
        <v>0</v>
      </c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464" t="s">
        <v>529</v>
      </c>
      <c r="B263" s="460">
        <v>0</v>
      </c>
      <c r="C263" s="461">
        <v>1350.73525</v>
      </c>
      <c r="D263" s="461">
        <v>1350.73525</v>
      </c>
      <c r="E263" s="462">
        <v>0</v>
      </c>
      <c r="F263" s="460">
        <v>0</v>
      </c>
      <c r="G263" s="461">
        <v>0</v>
      </c>
      <c r="H263" s="461">
        <v>64.770870000000002</v>
      </c>
      <c r="I263" s="461">
        <v>1030.57203</v>
      </c>
      <c r="J263" s="461">
        <v>1030.57203</v>
      </c>
      <c r="K263" s="463">
        <v>0</v>
      </c>
      <c r="L263" s="150"/>
      <c r="M263" s="459" t="str">
        <f t="shared" si="4"/>
        <v/>
      </c>
    </row>
    <row r="264" spans="1:13" ht="14.45" customHeight="1" x14ac:dyDescent="0.2">
      <c r="A264" s="464" t="s">
        <v>530</v>
      </c>
      <c r="B264" s="460">
        <v>0</v>
      </c>
      <c r="C264" s="461">
        <v>3.0448000000000004</v>
      </c>
      <c r="D264" s="461">
        <v>3.0448000000000004</v>
      </c>
      <c r="E264" s="462">
        <v>0</v>
      </c>
      <c r="F264" s="460">
        <v>0</v>
      </c>
      <c r="G264" s="461">
        <v>0</v>
      </c>
      <c r="H264" s="461">
        <v>0</v>
      </c>
      <c r="I264" s="461">
        <v>2.2835999999999999</v>
      </c>
      <c r="J264" s="461">
        <v>2.2835999999999999</v>
      </c>
      <c r="K264" s="463">
        <v>0</v>
      </c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FA84659B-6FA8-4EF2-A9F1-D9D13995095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531</v>
      </c>
      <c r="B5" s="466" t="s">
        <v>532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531</v>
      </c>
      <c r="B6" s="466" t="s">
        <v>533</v>
      </c>
      <c r="C6" s="467">
        <v>75.349410000000006</v>
      </c>
      <c r="D6" s="467">
        <v>61.89792000000002</v>
      </c>
      <c r="E6" s="467"/>
      <c r="F6" s="467">
        <v>58.152839999999998</v>
      </c>
      <c r="G6" s="467">
        <v>0</v>
      </c>
      <c r="H6" s="467">
        <v>58.152839999999998</v>
      </c>
      <c r="I6" s="468" t="s">
        <v>271</v>
      </c>
      <c r="J6" s="469" t="s">
        <v>1</v>
      </c>
    </row>
    <row r="7" spans="1:10" ht="14.45" customHeight="1" x14ac:dyDescent="0.2">
      <c r="A7" s="465" t="s">
        <v>531</v>
      </c>
      <c r="B7" s="466" t="s">
        <v>534</v>
      </c>
      <c r="C7" s="467">
        <v>38.75542999999999</v>
      </c>
      <c r="D7" s="467">
        <v>9.27149</v>
      </c>
      <c r="E7" s="467"/>
      <c r="F7" s="467">
        <v>-0.82695999999999981</v>
      </c>
      <c r="G7" s="467">
        <v>0</v>
      </c>
      <c r="H7" s="467">
        <v>-0.82695999999999981</v>
      </c>
      <c r="I7" s="468" t="s">
        <v>271</v>
      </c>
      <c r="J7" s="469" t="s">
        <v>1</v>
      </c>
    </row>
    <row r="8" spans="1:10" ht="14.45" customHeight="1" x14ac:dyDescent="0.2">
      <c r="A8" s="465" t="s">
        <v>531</v>
      </c>
      <c r="B8" s="466" t="s">
        <v>535</v>
      </c>
      <c r="C8" s="467">
        <v>114.10484</v>
      </c>
      <c r="D8" s="467">
        <v>71.169410000000028</v>
      </c>
      <c r="E8" s="467"/>
      <c r="F8" s="467">
        <v>57.325879999999998</v>
      </c>
      <c r="G8" s="467">
        <v>0</v>
      </c>
      <c r="H8" s="467">
        <v>57.325879999999998</v>
      </c>
      <c r="I8" s="468" t="s">
        <v>271</v>
      </c>
      <c r="J8" s="469" t="s">
        <v>536</v>
      </c>
    </row>
    <row r="10" spans="1:10" ht="14.45" customHeight="1" x14ac:dyDescent="0.2">
      <c r="A10" s="465" t="s">
        <v>531</v>
      </c>
      <c r="B10" s="466" t="s">
        <v>532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537</v>
      </c>
      <c r="B11" s="466" t="s">
        <v>538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537</v>
      </c>
      <c r="B12" s="466" t="s">
        <v>533</v>
      </c>
      <c r="C12" s="467">
        <v>13.427709999999999</v>
      </c>
      <c r="D12" s="467">
        <v>2.0481599999999998</v>
      </c>
      <c r="E12" s="467"/>
      <c r="F12" s="467">
        <v>9.9783799999999996</v>
      </c>
      <c r="G12" s="467">
        <v>0</v>
      </c>
      <c r="H12" s="467">
        <v>9.9783799999999996</v>
      </c>
      <c r="I12" s="468" t="s">
        <v>271</v>
      </c>
      <c r="J12" s="469" t="s">
        <v>1</v>
      </c>
    </row>
    <row r="13" spans="1:10" ht="14.45" customHeight="1" x14ac:dyDescent="0.2">
      <c r="A13" s="465" t="s">
        <v>537</v>
      </c>
      <c r="B13" s="466" t="s">
        <v>534</v>
      </c>
      <c r="C13" s="467">
        <v>0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537</v>
      </c>
      <c r="B14" s="466" t="s">
        <v>539</v>
      </c>
      <c r="C14" s="467">
        <v>13.427709999999999</v>
      </c>
      <c r="D14" s="467">
        <v>2.0481599999999998</v>
      </c>
      <c r="E14" s="467"/>
      <c r="F14" s="467">
        <v>9.9783799999999996</v>
      </c>
      <c r="G14" s="467">
        <v>0</v>
      </c>
      <c r="H14" s="467">
        <v>9.9783799999999996</v>
      </c>
      <c r="I14" s="468" t="s">
        <v>271</v>
      </c>
      <c r="J14" s="469" t="s">
        <v>540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541</v>
      </c>
    </row>
    <row r="16" spans="1:10" ht="14.45" customHeight="1" x14ac:dyDescent="0.2">
      <c r="A16" s="465" t="s">
        <v>542</v>
      </c>
      <c r="B16" s="466" t="s">
        <v>543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542</v>
      </c>
      <c r="B17" s="466" t="s">
        <v>533</v>
      </c>
      <c r="C17" s="467">
        <v>61.921700000000008</v>
      </c>
      <c r="D17" s="467">
        <v>59.849760000000018</v>
      </c>
      <c r="E17" s="467"/>
      <c r="F17" s="467">
        <v>48.174459999999996</v>
      </c>
      <c r="G17" s="467">
        <v>0</v>
      </c>
      <c r="H17" s="467">
        <v>48.174459999999996</v>
      </c>
      <c r="I17" s="468" t="s">
        <v>271</v>
      </c>
      <c r="J17" s="469" t="s">
        <v>1</v>
      </c>
    </row>
    <row r="18" spans="1:10" ht="14.45" customHeight="1" x14ac:dyDescent="0.2">
      <c r="A18" s="465" t="s">
        <v>542</v>
      </c>
      <c r="B18" s="466" t="s">
        <v>534</v>
      </c>
      <c r="C18" s="467">
        <v>38.75542999999999</v>
      </c>
      <c r="D18" s="467">
        <v>9.27149</v>
      </c>
      <c r="E18" s="467"/>
      <c r="F18" s="467">
        <v>-0.82695999999999981</v>
      </c>
      <c r="G18" s="467">
        <v>0</v>
      </c>
      <c r="H18" s="467">
        <v>-0.82695999999999981</v>
      </c>
      <c r="I18" s="468" t="s">
        <v>271</v>
      </c>
      <c r="J18" s="469" t="s">
        <v>1</v>
      </c>
    </row>
    <row r="19" spans="1:10" ht="14.45" customHeight="1" x14ac:dyDescent="0.2">
      <c r="A19" s="465" t="s">
        <v>542</v>
      </c>
      <c r="B19" s="466" t="s">
        <v>544</v>
      </c>
      <c r="C19" s="467">
        <v>100.67713000000001</v>
      </c>
      <c r="D19" s="467">
        <v>69.121250000000018</v>
      </c>
      <c r="E19" s="467"/>
      <c r="F19" s="467">
        <v>47.347499999999997</v>
      </c>
      <c r="G19" s="467">
        <v>0</v>
      </c>
      <c r="H19" s="467">
        <v>47.347499999999997</v>
      </c>
      <c r="I19" s="468" t="s">
        <v>271</v>
      </c>
      <c r="J19" s="469" t="s">
        <v>540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541</v>
      </c>
    </row>
    <row r="21" spans="1:10" ht="14.45" customHeight="1" x14ac:dyDescent="0.2">
      <c r="A21" s="465" t="s">
        <v>531</v>
      </c>
      <c r="B21" s="466" t="s">
        <v>535</v>
      </c>
      <c r="C21" s="467">
        <v>114.10484</v>
      </c>
      <c r="D21" s="467">
        <v>71.169410000000028</v>
      </c>
      <c r="E21" s="467"/>
      <c r="F21" s="467">
        <v>57.325879999999998</v>
      </c>
      <c r="G21" s="467">
        <v>0</v>
      </c>
      <c r="H21" s="467">
        <v>57.325879999999998</v>
      </c>
      <c r="I21" s="468" t="s">
        <v>271</v>
      </c>
      <c r="J21" s="469" t="s">
        <v>536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5080E499-8532-43E3-B620-2E7E9412123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105.88193652659845</v>
      </c>
      <c r="M3" s="98">
        <f>SUBTOTAL(9,M5:M1048576)</f>
        <v>525</v>
      </c>
      <c r="N3" s="99">
        <f>SUBTOTAL(9,N5:N1048576)</f>
        <v>55588.016676464184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531</v>
      </c>
      <c r="B5" s="479" t="s">
        <v>532</v>
      </c>
      <c r="C5" s="480" t="s">
        <v>537</v>
      </c>
      <c r="D5" s="481" t="s">
        <v>538</v>
      </c>
      <c r="E5" s="482">
        <v>50113001</v>
      </c>
      <c r="F5" s="481" t="s">
        <v>545</v>
      </c>
      <c r="G5" s="480" t="s">
        <v>546</v>
      </c>
      <c r="H5" s="480">
        <v>930431</v>
      </c>
      <c r="I5" s="480">
        <v>1000</v>
      </c>
      <c r="J5" s="480" t="s">
        <v>547</v>
      </c>
      <c r="K5" s="480" t="s">
        <v>271</v>
      </c>
      <c r="L5" s="483">
        <v>136.51666666666665</v>
      </c>
      <c r="M5" s="483">
        <v>60</v>
      </c>
      <c r="N5" s="484">
        <v>8190.9999999999991</v>
      </c>
    </row>
    <row r="6" spans="1:14" ht="14.45" customHeight="1" x14ac:dyDescent="0.2">
      <c r="A6" s="485" t="s">
        <v>531</v>
      </c>
      <c r="B6" s="486" t="s">
        <v>532</v>
      </c>
      <c r="C6" s="487" t="s">
        <v>542</v>
      </c>
      <c r="D6" s="488" t="s">
        <v>543</v>
      </c>
      <c r="E6" s="489">
        <v>50113001</v>
      </c>
      <c r="F6" s="488" t="s">
        <v>545</v>
      </c>
      <c r="G6" s="487" t="s">
        <v>546</v>
      </c>
      <c r="H6" s="487">
        <v>100362</v>
      </c>
      <c r="I6" s="487">
        <v>362</v>
      </c>
      <c r="J6" s="487" t="s">
        <v>548</v>
      </c>
      <c r="K6" s="487" t="s">
        <v>549</v>
      </c>
      <c r="L6" s="490">
        <v>72.22</v>
      </c>
      <c r="M6" s="490">
        <v>2</v>
      </c>
      <c r="N6" s="491">
        <v>144.44</v>
      </c>
    </row>
    <row r="7" spans="1:14" ht="14.45" customHeight="1" x14ac:dyDescent="0.2">
      <c r="A7" s="485" t="s">
        <v>531</v>
      </c>
      <c r="B7" s="486" t="s">
        <v>532</v>
      </c>
      <c r="C7" s="487" t="s">
        <v>542</v>
      </c>
      <c r="D7" s="488" t="s">
        <v>543</v>
      </c>
      <c r="E7" s="489">
        <v>50113001</v>
      </c>
      <c r="F7" s="488" t="s">
        <v>545</v>
      </c>
      <c r="G7" s="487" t="s">
        <v>546</v>
      </c>
      <c r="H7" s="487">
        <v>159622</v>
      </c>
      <c r="I7" s="487">
        <v>59622</v>
      </c>
      <c r="J7" s="487" t="s">
        <v>550</v>
      </c>
      <c r="K7" s="487" t="s">
        <v>551</v>
      </c>
      <c r="L7" s="490">
        <v>41.58</v>
      </c>
      <c r="M7" s="490">
        <v>1</v>
      </c>
      <c r="N7" s="491">
        <v>41.58</v>
      </c>
    </row>
    <row r="8" spans="1:14" ht="14.45" customHeight="1" x14ac:dyDescent="0.2">
      <c r="A8" s="485" t="s">
        <v>531</v>
      </c>
      <c r="B8" s="486" t="s">
        <v>532</v>
      </c>
      <c r="C8" s="487" t="s">
        <v>542</v>
      </c>
      <c r="D8" s="488" t="s">
        <v>543</v>
      </c>
      <c r="E8" s="489">
        <v>50113001</v>
      </c>
      <c r="F8" s="488" t="s">
        <v>545</v>
      </c>
      <c r="G8" s="487" t="s">
        <v>546</v>
      </c>
      <c r="H8" s="487">
        <v>176954</v>
      </c>
      <c r="I8" s="487">
        <v>176954</v>
      </c>
      <c r="J8" s="487" t="s">
        <v>552</v>
      </c>
      <c r="K8" s="487" t="s">
        <v>553</v>
      </c>
      <c r="L8" s="490">
        <v>94.299999999999983</v>
      </c>
      <c r="M8" s="490">
        <v>1</v>
      </c>
      <c r="N8" s="491">
        <v>94.299999999999983</v>
      </c>
    </row>
    <row r="9" spans="1:14" ht="14.45" customHeight="1" x14ac:dyDescent="0.2">
      <c r="A9" s="485" t="s">
        <v>531</v>
      </c>
      <c r="B9" s="486" t="s">
        <v>532</v>
      </c>
      <c r="C9" s="487" t="s">
        <v>542</v>
      </c>
      <c r="D9" s="488" t="s">
        <v>543</v>
      </c>
      <c r="E9" s="489">
        <v>50113001</v>
      </c>
      <c r="F9" s="488" t="s">
        <v>545</v>
      </c>
      <c r="G9" s="487" t="s">
        <v>546</v>
      </c>
      <c r="H9" s="487">
        <v>200400</v>
      </c>
      <c r="I9" s="487">
        <v>200400</v>
      </c>
      <c r="J9" s="487" t="s">
        <v>554</v>
      </c>
      <c r="K9" s="487" t="s">
        <v>555</v>
      </c>
      <c r="L9" s="490">
        <v>146.96</v>
      </c>
      <c r="M9" s="490">
        <v>1</v>
      </c>
      <c r="N9" s="491">
        <v>146.96</v>
      </c>
    </row>
    <row r="10" spans="1:14" ht="14.45" customHeight="1" x14ac:dyDescent="0.2">
      <c r="A10" s="485" t="s">
        <v>531</v>
      </c>
      <c r="B10" s="486" t="s">
        <v>532</v>
      </c>
      <c r="C10" s="487" t="s">
        <v>542</v>
      </c>
      <c r="D10" s="488" t="s">
        <v>543</v>
      </c>
      <c r="E10" s="489">
        <v>50113001</v>
      </c>
      <c r="F10" s="488" t="s">
        <v>545</v>
      </c>
      <c r="G10" s="487" t="s">
        <v>546</v>
      </c>
      <c r="H10" s="487">
        <v>500934</v>
      </c>
      <c r="I10" s="487">
        <v>500934</v>
      </c>
      <c r="J10" s="487" t="s">
        <v>556</v>
      </c>
      <c r="K10" s="487" t="s">
        <v>557</v>
      </c>
      <c r="L10" s="490">
        <v>736.12999999999988</v>
      </c>
      <c r="M10" s="490">
        <v>1</v>
      </c>
      <c r="N10" s="491">
        <v>736.12999999999988</v>
      </c>
    </row>
    <row r="11" spans="1:14" ht="14.45" customHeight="1" x14ac:dyDescent="0.2">
      <c r="A11" s="485" t="s">
        <v>531</v>
      </c>
      <c r="B11" s="486" t="s">
        <v>532</v>
      </c>
      <c r="C11" s="487" t="s">
        <v>542</v>
      </c>
      <c r="D11" s="488" t="s">
        <v>543</v>
      </c>
      <c r="E11" s="489">
        <v>50113001</v>
      </c>
      <c r="F11" s="488" t="s">
        <v>545</v>
      </c>
      <c r="G11" s="487" t="s">
        <v>546</v>
      </c>
      <c r="H11" s="487">
        <v>847754</v>
      </c>
      <c r="I11" s="487">
        <v>0</v>
      </c>
      <c r="J11" s="487" t="s">
        <v>558</v>
      </c>
      <c r="K11" s="487" t="s">
        <v>271</v>
      </c>
      <c r="L11" s="490">
        <v>67.094901960784313</v>
      </c>
      <c r="M11" s="490">
        <v>51</v>
      </c>
      <c r="N11" s="491">
        <v>3421.84</v>
      </c>
    </row>
    <row r="12" spans="1:14" ht="14.45" customHeight="1" x14ac:dyDescent="0.2">
      <c r="A12" s="485" t="s">
        <v>531</v>
      </c>
      <c r="B12" s="486" t="s">
        <v>532</v>
      </c>
      <c r="C12" s="487" t="s">
        <v>542</v>
      </c>
      <c r="D12" s="488" t="s">
        <v>543</v>
      </c>
      <c r="E12" s="489">
        <v>50113001</v>
      </c>
      <c r="F12" s="488" t="s">
        <v>545</v>
      </c>
      <c r="G12" s="487" t="s">
        <v>546</v>
      </c>
      <c r="H12" s="487">
        <v>847025</v>
      </c>
      <c r="I12" s="487">
        <v>137119</v>
      </c>
      <c r="J12" s="487" t="s">
        <v>559</v>
      </c>
      <c r="K12" s="487" t="s">
        <v>560</v>
      </c>
      <c r="L12" s="490">
        <v>71.39</v>
      </c>
      <c r="M12" s="490">
        <v>14</v>
      </c>
      <c r="N12" s="491">
        <v>999.45999999999992</v>
      </c>
    </row>
    <row r="13" spans="1:14" ht="14.45" customHeight="1" x14ac:dyDescent="0.2">
      <c r="A13" s="485" t="s">
        <v>531</v>
      </c>
      <c r="B13" s="486" t="s">
        <v>532</v>
      </c>
      <c r="C13" s="487" t="s">
        <v>542</v>
      </c>
      <c r="D13" s="488" t="s">
        <v>543</v>
      </c>
      <c r="E13" s="489">
        <v>50113001</v>
      </c>
      <c r="F13" s="488" t="s">
        <v>545</v>
      </c>
      <c r="G13" s="487" t="s">
        <v>546</v>
      </c>
      <c r="H13" s="487">
        <v>100407</v>
      </c>
      <c r="I13" s="487">
        <v>407</v>
      </c>
      <c r="J13" s="487" t="s">
        <v>561</v>
      </c>
      <c r="K13" s="487" t="s">
        <v>562</v>
      </c>
      <c r="L13" s="490">
        <v>185.04</v>
      </c>
      <c r="M13" s="490">
        <v>1</v>
      </c>
      <c r="N13" s="491">
        <v>185.04</v>
      </c>
    </row>
    <row r="14" spans="1:14" ht="14.45" customHeight="1" x14ac:dyDescent="0.2">
      <c r="A14" s="485" t="s">
        <v>531</v>
      </c>
      <c r="B14" s="486" t="s">
        <v>532</v>
      </c>
      <c r="C14" s="487" t="s">
        <v>542</v>
      </c>
      <c r="D14" s="488" t="s">
        <v>543</v>
      </c>
      <c r="E14" s="489">
        <v>50113001</v>
      </c>
      <c r="F14" s="488" t="s">
        <v>545</v>
      </c>
      <c r="G14" s="487" t="s">
        <v>546</v>
      </c>
      <c r="H14" s="487">
        <v>930043</v>
      </c>
      <c r="I14" s="487">
        <v>0</v>
      </c>
      <c r="J14" s="487" t="s">
        <v>563</v>
      </c>
      <c r="K14" s="487" t="s">
        <v>271</v>
      </c>
      <c r="L14" s="490">
        <v>32.886117678372628</v>
      </c>
      <c r="M14" s="490">
        <v>14</v>
      </c>
      <c r="N14" s="491">
        <v>460.40564749721676</v>
      </c>
    </row>
    <row r="15" spans="1:14" ht="14.45" customHeight="1" x14ac:dyDescent="0.2">
      <c r="A15" s="485" t="s">
        <v>531</v>
      </c>
      <c r="B15" s="486" t="s">
        <v>532</v>
      </c>
      <c r="C15" s="487" t="s">
        <v>542</v>
      </c>
      <c r="D15" s="488" t="s">
        <v>543</v>
      </c>
      <c r="E15" s="489">
        <v>50113001</v>
      </c>
      <c r="F15" s="488" t="s">
        <v>545</v>
      </c>
      <c r="G15" s="487" t="s">
        <v>546</v>
      </c>
      <c r="H15" s="487">
        <v>229191</v>
      </c>
      <c r="I15" s="487">
        <v>229191</v>
      </c>
      <c r="J15" s="487" t="s">
        <v>564</v>
      </c>
      <c r="K15" s="487" t="s">
        <v>565</v>
      </c>
      <c r="L15" s="490">
        <v>141.21</v>
      </c>
      <c r="M15" s="490">
        <v>2</v>
      </c>
      <c r="N15" s="491">
        <v>282.42</v>
      </c>
    </row>
    <row r="16" spans="1:14" ht="14.45" customHeight="1" x14ac:dyDescent="0.2">
      <c r="A16" s="485" t="s">
        <v>531</v>
      </c>
      <c r="B16" s="486" t="s">
        <v>532</v>
      </c>
      <c r="C16" s="487" t="s">
        <v>542</v>
      </c>
      <c r="D16" s="488" t="s">
        <v>543</v>
      </c>
      <c r="E16" s="489">
        <v>50113001</v>
      </c>
      <c r="F16" s="488" t="s">
        <v>545</v>
      </c>
      <c r="G16" s="487" t="s">
        <v>566</v>
      </c>
      <c r="H16" s="487">
        <v>153639</v>
      </c>
      <c r="I16" s="487">
        <v>53639</v>
      </c>
      <c r="J16" s="487" t="s">
        <v>567</v>
      </c>
      <c r="K16" s="487" t="s">
        <v>568</v>
      </c>
      <c r="L16" s="490">
        <v>80.88</v>
      </c>
      <c r="M16" s="490">
        <v>6</v>
      </c>
      <c r="N16" s="491">
        <v>485.28</v>
      </c>
    </row>
    <row r="17" spans="1:14" ht="14.45" customHeight="1" x14ac:dyDescent="0.2">
      <c r="A17" s="485" t="s">
        <v>531</v>
      </c>
      <c r="B17" s="486" t="s">
        <v>532</v>
      </c>
      <c r="C17" s="487" t="s">
        <v>542</v>
      </c>
      <c r="D17" s="488" t="s">
        <v>543</v>
      </c>
      <c r="E17" s="489">
        <v>50113001</v>
      </c>
      <c r="F17" s="488" t="s">
        <v>545</v>
      </c>
      <c r="G17" s="487" t="s">
        <v>546</v>
      </c>
      <c r="H17" s="487">
        <v>198876</v>
      </c>
      <c r="I17" s="487">
        <v>98876</v>
      </c>
      <c r="J17" s="487" t="s">
        <v>569</v>
      </c>
      <c r="K17" s="487" t="s">
        <v>570</v>
      </c>
      <c r="L17" s="490">
        <v>255.2</v>
      </c>
      <c r="M17" s="490">
        <v>57</v>
      </c>
      <c r="N17" s="491">
        <v>14546.4</v>
      </c>
    </row>
    <row r="18" spans="1:14" ht="14.45" customHeight="1" x14ac:dyDescent="0.2">
      <c r="A18" s="485" t="s">
        <v>531</v>
      </c>
      <c r="B18" s="486" t="s">
        <v>532</v>
      </c>
      <c r="C18" s="487" t="s">
        <v>542</v>
      </c>
      <c r="D18" s="488" t="s">
        <v>543</v>
      </c>
      <c r="E18" s="489">
        <v>50113001</v>
      </c>
      <c r="F18" s="488" t="s">
        <v>545</v>
      </c>
      <c r="G18" s="487" t="s">
        <v>546</v>
      </c>
      <c r="H18" s="487">
        <v>198880</v>
      </c>
      <c r="I18" s="487">
        <v>98880</v>
      </c>
      <c r="J18" s="487" t="s">
        <v>569</v>
      </c>
      <c r="K18" s="487" t="s">
        <v>571</v>
      </c>
      <c r="L18" s="490">
        <v>201.30000076122982</v>
      </c>
      <c r="M18" s="490">
        <v>5</v>
      </c>
      <c r="N18" s="491">
        <v>1006.5000038061492</v>
      </c>
    </row>
    <row r="19" spans="1:14" ht="14.45" customHeight="1" x14ac:dyDescent="0.2">
      <c r="A19" s="485" t="s">
        <v>531</v>
      </c>
      <c r="B19" s="486" t="s">
        <v>532</v>
      </c>
      <c r="C19" s="487" t="s">
        <v>542</v>
      </c>
      <c r="D19" s="488" t="s">
        <v>543</v>
      </c>
      <c r="E19" s="489">
        <v>50113001</v>
      </c>
      <c r="F19" s="488" t="s">
        <v>545</v>
      </c>
      <c r="G19" s="487" t="s">
        <v>546</v>
      </c>
      <c r="H19" s="487">
        <v>106091</v>
      </c>
      <c r="I19" s="487">
        <v>6091</v>
      </c>
      <c r="J19" s="487" t="s">
        <v>572</v>
      </c>
      <c r="K19" s="487" t="s">
        <v>573</v>
      </c>
      <c r="L19" s="490">
        <v>89.649999999999991</v>
      </c>
      <c r="M19" s="490">
        <v>3</v>
      </c>
      <c r="N19" s="491">
        <v>268.95</v>
      </c>
    </row>
    <row r="20" spans="1:14" ht="14.45" customHeight="1" x14ac:dyDescent="0.2">
      <c r="A20" s="485" t="s">
        <v>531</v>
      </c>
      <c r="B20" s="486" t="s">
        <v>532</v>
      </c>
      <c r="C20" s="487" t="s">
        <v>542</v>
      </c>
      <c r="D20" s="488" t="s">
        <v>543</v>
      </c>
      <c r="E20" s="489">
        <v>50113001</v>
      </c>
      <c r="F20" s="488" t="s">
        <v>545</v>
      </c>
      <c r="G20" s="487" t="s">
        <v>546</v>
      </c>
      <c r="H20" s="487">
        <v>106093</v>
      </c>
      <c r="I20" s="487">
        <v>6093</v>
      </c>
      <c r="J20" s="487" t="s">
        <v>572</v>
      </c>
      <c r="K20" s="487" t="s">
        <v>574</v>
      </c>
      <c r="L20" s="490">
        <v>171.44999999999996</v>
      </c>
      <c r="M20" s="490">
        <v>6</v>
      </c>
      <c r="N20" s="491">
        <v>1028.6999999999998</v>
      </c>
    </row>
    <row r="21" spans="1:14" ht="14.45" customHeight="1" x14ac:dyDescent="0.2">
      <c r="A21" s="485" t="s">
        <v>531</v>
      </c>
      <c r="B21" s="486" t="s">
        <v>532</v>
      </c>
      <c r="C21" s="487" t="s">
        <v>542</v>
      </c>
      <c r="D21" s="488" t="s">
        <v>543</v>
      </c>
      <c r="E21" s="489">
        <v>50113001</v>
      </c>
      <c r="F21" s="488" t="s">
        <v>545</v>
      </c>
      <c r="G21" s="487" t="s">
        <v>566</v>
      </c>
      <c r="H21" s="487">
        <v>100308</v>
      </c>
      <c r="I21" s="487">
        <v>100308</v>
      </c>
      <c r="J21" s="487" t="s">
        <v>575</v>
      </c>
      <c r="K21" s="487" t="s">
        <v>576</v>
      </c>
      <c r="L21" s="490">
        <v>39.355698924731179</v>
      </c>
      <c r="M21" s="490">
        <v>93</v>
      </c>
      <c r="N21" s="491">
        <v>3660.08</v>
      </c>
    </row>
    <row r="22" spans="1:14" ht="14.45" customHeight="1" x14ac:dyDescent="0.2">
      <c r="A22" s="485" t="s">
        <v>531</v>
      </c>
      <c r="B22" s="486" t="s">
        <v>532</v>
      </c>
      <c r="C22" s="487" t="s">
        <v>542</v>
      </c>
      <c r="D22" s="488" t="s">
        <v>543</v>
      </c>
      <c r="E22" s="489">
        <v>50113001</v>
      </c>
      <c r="F22" s="488" t="s">
        <v>545</v>
      </c>
      <c r="G22" s="487" t="s">
        <v>546</v>
      </c>
      <c r="H22" s="487">
        <v>207897</v>
      </c>
      <c r="I22" s="487">
        <v>207897</v>
      </c>
      <c r="J22" s="487" t="s">
        <v>577</v>
      </c>
      <c r="K22" s="487" t="s">
        <v>578</v>
      </c>
      <c r="L22" s="490">
        <v>44.640000000000008</v>
      </c>
      <c r="M22" s="490">
        <v>6</v>
      </c>
      <c r="N22" s="491">
        <v>267.84000000000003</v>
      </c>
    </row>
    <row r="23" spans="1:14" ht="14.45" customHeight="1" x14ac:dyDescent="0.2">
      <c r="A23" s="485" t="s">
        <v>531</v>
      </c>
      <c r="B23" s="486" t="s">
        <v>532</v>
      </c>
      <c r="C23" s="487" t="s">
        <v>542</v>
      </c>
      <c r="D23" s="488" t="s">
        <v>543</v>
      </c>
      <c r="E23" s="489">
        <v>50113001</v>
      </c>
      <c r="F23" s="488" t="s">
        <v>545</v>
      </c>
      <c r="G23" s="487" t="s">
        <v>546</v>
      </c>
      <c r="H23" s="487">
        <v>207898</v>
      </c>
      <c r="I23" s="487">
        <v>207898</v>
      </c>
      <c r="J23" s="487" t="s">
        <v>577</v>
      </c>
      <c r="K23" s="487" t="s">
        <v>579</v>
      </c>
      <c r="L23" s="490">
        <v>63.199999999999996</v>
      </c>
      <c r="M23" s="490">
        <v>11</v>
      </c>
      <c r="N23" s="491">
        <v>695.19999999999993</v>
      </c>
    </row>
    <row r="24" spans="1:14" ht="14.45" customHeight="1" x14ac:dyDescent="0.2">
      <c r="A24" s="485" t="s">
        <v>531</v>
      </c>
      <c r="B24" s="486" t="s">
        <v>532</v>
      </c>
      <c r="C24" s="487" t="s">
        <v>542</v>
      </c>
      <c r="D24" s="488" t="s">
        <v>543</v>
      </c>
      <c r="E24" s="489">
        <v>50113001</v>
      </c>
      <c r="F24" s="488" t="s">
        <v>545</v>
      </c>
      <c r="G24" s="487" t="s">
        <v>546</v>
      </c>
      <c r="H24" s="487">
        <v>207899</v>
      </c>
      <c r="I24" s="487">
        <v>207899</v>
      </c>
      <c r="J24" s="487" t="s">
        <v>577</v>
      </c>
      <c r="K24" s="487" t="s">
        <v>580</v>
      </c>
      <c r="L24" s="490">
        <v>70.59</v>
      </c>
      <c r="M24" s="490">
        <v>5</v>
      </c>
      <c r="N24" s="491">
        <v>352.95000000000005</v>
      </c>
    </row>
    <row r="25" spans="1:14" ht="14.45" customHeight="1" x14ac:dyDescent="0.2">
      <c r="A25" s="485" t="s">
        <v>531</v>
      </c>
      <c r="B25" s="486" t="s">
        <v>532</v>
      </c>
      <c r="C25" s="487" t="s">
        <v>542</v>
      </c>
      <c r="D25" s="488" t="s">
        <v>543</v>
      </c>
      <c r="E25" s="489">
        <v>50113001</v>
      </c>
      <c r="F25" s="488" t="s">
        <v>545</v>
      </c>
      <c r="G25" s="487" t="s">
        <v>546</v>
      </c>
      <c r="H25" s="487">
        <v>207891</v>
      </c>
      <c r="I25" s="487">
        <v>207891</v>
      </c>
      <c r="J25" s="487" t="s">
        <v>581</v>
      </c>
      <c r="K25" s="487" t="s">
        <v>582</v>
      </c>
      <c r="L25" s="490">
        <v>119.11999999999998</v>
      </c>
      <c r="M25" s="490">
        <v>5</v>
      </c>
      <c r="N25" s="491">
        <v>595.59999999999991</v>
      </c>
    </row>
    <row r="26" spans="1:14" ht="14.45" customHeight="1" x14ac:dyDescent="0.2">
      <c r="A26" s="485" t="s">
        <v>531</v>
      </c>
      <c r="B26" s="486" t="s">
        <v>532</v>
      </c>
      <c r="C26" s="487" t="s">
        <v>542</v>
      </c>
      <c r="D26" s="488" t="s">
        <v>543</v>
      </c>
      <c r="E26" s="489">
        <v>50113001</v>
      </c>
      <c r="F26" s="488" t="s">
        <v>545</v>
      </c>
      <c r="G26" s="487" t="s">
        <v>546</v>
      </c>
      <c r="H26" s="487">
        <v>202878</v>
      </c>
      <c r="I26" s="487">
        <v>202878</v>
      </c>
      <c r="J26" s="487" t="s">
        <v>583</v>
      </c>
      <c r="K26" s="487" t="s">
        <v>584</v>
      </c>
      <c r="L26" s="490">
        <v>46.419999999999995</v>
      </c>
      <c r="M26" s="490">
        <v>6</v>
      </c>
      <c r="N26" s="491">
        <v>278.52</v>
      </c>
    </row>
    <row r="27" spans="1:14" ht="14.45" customHeight="1" x14ac:dyDescent="0.2">
      <c r="A27" s="485" t="s">
        <v>531</v>
      </c>
      <c r="B27" s="486" t="s">
        <v>532</v>
      </c>
      <c r="C27" s="487" t="s">
        <v>542</v>
      </c>
      <c r="D27" s="488" t="s">
        <v>543</v>
      </c>
      <c r="E27" s="489">
        <v>50113001</v>
      </c>
      <c r="F27" s="488" t="s">
        <v>545</v>
      </c>
      <c r="G27" s="487" t="s">
        <v>546</v>
      </c>
      <c r="H27" s="487">
        <v>397412</v>
      </c>
      <c r="I27" s="487">
        <v>0</v>
      </c>
      <c r="J27" s="487" t="s">
        <v>585</v>
      </c>
      <c r="K27" s="487" t="s">
        <v>586</v>
      </c>
      <c r="L27" s="490">
        <v>206.99000000000004</v>
      </c>
      <c r="M27" s="490">
        <v>15</v>
      </c>
      <c r="N27" s="491">
        <v>3104.8500000000004</v>
      </c>
    </row>
    <row r="28" spans="1:14" ht="14.45" customHeight="1" x14ac:dyDescent="0.2">
      <c r="A28" s="485" t="s">
        <v>531</v>
      </c>
      <c r="B28" s="486" t="s">
        <v>532</v>
      </c>
      <c r="C28" s="487" t="s">
        <v>542</v>
      </c>
      <c r="D28" s="488" t="s">
        <v>543</v>
      </c>
      <c r="E28" s="489">
        <v>50113001</v>
      </c>
      <c r="F28" s="488" t="s">
        <v>545</v>
      </c>
      <c r="G28" s="487" t="s">
        <v>546</v>
      </c>
      <c r="H28" s="487">
        <v>501582</v>
      </c>
      <c r="I28" s="487">
        <v>0</v>
      </c>
      <c r="J28" s="487" t="s">
        <v>587</v>
      </c>
      <c r="K28" s="487" t="s">
        <v>271</v>
      </c>
      <c r="L28" s="490">
        <v>619.88724013810952</v>
      </c>
      <c r="M28" s="490">
        <v>1</v>
      </c>
      <c r="N28" s="491">
        <v>619.88724013810952</v>
      </c>
    </row>
    <row r="29" spans="1:14" ht="14.45" customHeight="1" x14ac:dyDescent="0.2">
      <c r="A29" s="485" t="s">
        <v>531</v>
      </c>
      <c r="B29" s="486" t="s">
        <v>532</v>
      </c>
      <c r="C29" s="487" t="s">
        <v>542</v>
      </c>
      <c r="D29" s="488" t="s">
        <v>543</v>
      </c>
      <c r="E29" s="489">
        <v>50113001</v>
      </c>
      <c r="F29" s="488" t="s">
        <v>545</v>
      </c>
      <c r="G29" s="487" t="s">
        <v>546</v>
      </c>
      <c r="H29" s="487">
        <v>501829</v>
      </c>
      <c r="I29" s="487">
        <v>0</v>
      </c>
      <c r="J29" s="487" t="s">
        <v>588</v>
      </c>
      <c r="K29" s="487" t="s">
        <v>589</v>
      </c>
      <c r="L29" s="490">
        <v>306.49244720811373</v>
      </c>
      <c r="M29" s="490">
        <v>7</v>
      </c>
      <c r="N29" s="491">
        <v>2145.447130456796</v>
      </c>
    </row>
    <row r="30" spans="1:14" ht="14.45" customHeight="1" x14ac:dyDescent="0.2">
      <c r="A30" s="485" t="s">
        <v>531</v>
      </c>
      <c r="B30" s="486" t="s">
        <v>532</v>
      </c>
      <c r="C30" s="487" t="s">
        <v>542</v>
      </c>
      <c r="D30" s="488" t="s">
        <v>543</v>
      </c>
      <c r="E30" s="489">
        <v>50113001</v>
      </c>
      <c r="F30" s="488" t="s">
        <v>545</v>
      </c>
      <c r="G30" s="487" t="s">
        <v>546</v>
      </c>
      <c r="H30" s="487">
        <v>500326</v>
      </c>
      <c r="I30" s="487">
        <v>1000</v>
      </c>
      <c r="J30" s="487" t="s">
        <v>590</v>
      </c>
      <c r="K30" s="487" t="s">
        <v>271</v>
      </c>
      <c r="L30" s="490">
        <v>169.67947590303794</v>
      </c>
      <c r="M30" s="490">
        <v>1</v>
      </c>
      <c r="N30" s="491">
        <v>169.67947590303794</v>
      </c>
    </row>
    <row r="31" spans="1:14" ht="14.45" customHeight="1" x14ac:dyDescent="0.2">
      <c r="A31" s="485" t="s">
        <v>531</v>
      </c>
      <c r="B31" s="486" t="s">
        <v>532</v>
      </c>
      <c r="C31" s="487" t="s">
        <v>542</v>
      </c>
      <c r="D31" s="488" t="s">
        <v>543</v>
      </c>
      <c r="E31" s="489">
        <v>50113001</v>
      </c>
      <c r="F31" s="488" t="s">
        <v>545</v>
      </c>
      <c r="G31" s="487" t="s">
        <v>546</v>
      </c>
      <c r="H31" s="487">
        <v>900873</v>
      </c>
      <c r="I31" s="487">
        <v>0</v>
      </c>
      <c r="J31" s="487" t="s">
        <v>591</v>
      </c>
      <c r="K31" s="487" t="s">
        <v>271</v>
      </c>
      <c r="L31" s="490">
        <v>63.391196443816</v>
      </c>
      <c r="M31" s="490">
        <v>6</v>
      </c>
      <c r="N31" s="491">
        <v>380.347178662896</v>
      </c>
    </row>
    <row r="32" spans="1:14" ht="14.45" customHeight="1" x14ac:dyDescent="0.2">
      <c r="A32" s="485" t="s">
        <v>531</v>
      </c>
      <c r="B32" s="486" t="s">
        <v>532</v>
      </c>
      <c r="C32" s="487" t="s">
        <v>542</v>
      </c>
      <c r="D32" s="488" t="s">
        <v>543</v>
      </c>
      <c r="E32" s="489">
        <v>50113001</v>
      </c>
      <c r="F32" s="488" t="s">
        <v>545</v>
      </c>
      <c r="G32" s="487" t="s">
        <v>546</v>
      </c>
      <c r="H32" s="487">
        <v>183106</v>
      </c>
      <c r="I32" s="487">
        <v>83106</v>
      </c>
      <c r="J32" s="487" t="s">
        <v>592</v>
      </c>
      <c r="K32" s="487" t="s">
        <v>593</v>
      </c>
      <c r="L32" s="490">
        <v>172.16</v>
      </c>
      <c r="M32" s="490">
        <v>4</v>
      </c>
      <c r="N32" s="491">
        <v>688.64</v>
      </c>
    </row>
    <row r="33" spans="1:14" ht="14.45" customHeight="1" x14ac:dyDescent="0.2">
      <c r="A33" s="485" t="s">
        <v>531</v>
      </c>
      <c r="B33" s="486" t="s">
        <v>532</v>
      </c>
      <c r="C33" s="487" t="s">
        <v>542</v>
      </c>
      <c r="D33" s="488" t="s">
        <v>543</v>
      </c>
      <c r="E33" s="489">
        <v>50113001</v>
      </c>
      <c r="F33" s="488" t="s">
        <v>545</v>
      </c>
      <c r="G33" s="487" t="s">
        <v>546</v>
      </c>
      <c r="H33" s="487">
        <v>185512</v>
      </c>
      <c r="I33" s="487">
        <v>185512</v>
      </c>
      <c r="J33" s="487" t="s">
        <v>594</v>
      </c>
      <c r="K33" s="487" t="s">
        <v>595</v>
      </c>
      <c r="L33" s="490">
        <v>73.73</v>
      </c>
      <c r="M33" s="490">
        <v>1</v>
      </c>
      <c r="N33" s="491">
        <v>73.73</v>
      </c>
    </row>
    <row r="34" spans="1:14" ht="14.45" customHeight="1" x14ac:dyDescent="0.2">
      <c r="A34" s="485" t="s">
        <v>531</v>
      </c>
      <c r="B34" s="486" t="s">
        <v>532</v>
      </c>
      <c r="C34" s="487" t="s">
        <v>542</v>
      </c>
      <c r="D34" s="488" t="s">
        <v>543</v>
      </c>
      <c r="E34" s="489">
        <v>50113001</v>
      </c>
      <c r="F34" s="488" t="s">
        <v>545</v>
      </c>
      <c r="G34" s="487" t="s">
        <v>546</v>
      </c>
      <c r="H34" s="487">
        <v>234736</v>
      </c>
      <c r="I34" s="487">
        <v>234736</v>
      </c>
      <c r="J34" s="487" t="s">
        <v>596</v>
      </c>
      <c r="K34" s="487" t="s">
        <v>597</v>
      </c>
      <c r="L34" s="490">
        <v>120.53999999999999</v>
      </c>
      <c r="M34" s="490">
        <v>17</v>
      </c>
      <c r="N34" s="491">
        <v>2049.1799999999998</v>
      </c>
    </row>
    <row r="35" spans="1:14" ht="14.45" customHeight="1" x14ac:dyDescent="0.2">
      <c r="A35" s="485" t="s">
        <v>531</v>
      </c>
      <c r="B35" s="486" t="s">
        <v>532</v>
      </c>
      <c r="C35" s="487" t="s">
        <v>542</v>
      </c>
      <c r="D35" s="488" t="s">
        <v>543</v>
      </c>
      <c r="E35" s="489">
        <v>50113001</v>
      </c>
      <c r="F35" s="488" t="s">
        <v>545</v>
      </c>
      <c r="G35" s="487" t="s">
        <v>546</v>
      </c>
      <c r="H35" s="487">
        <v>116593</v>
      </c>
      <c r="I35" s="487">
        <v>16593</v>
      </c>
      <c r="J35" s="487" t="s">
        <v>598</v>
      </c>
      <c r="K35" s="487" t="s">
        <v>599</v>
      </c>
      <c r="L35" s="490">
        <v>140.07000000000002</v>
      </c>
      <c r="M35" s="490">
        <v>10</v>
      </c>
      <c r="N35" s="491">
        <v>1400.7000000000003</v>
      </c>
    </row>
    <row r="36" spans="1:14" ht="14.45" customHeight="1" x14ac:dyDescent="0.2">
      <c r="A36" s="485" t="s">
        <v>531</v>
      </c>
      <c r="B36" s="486" t="s">
        <v>532</v>
      </c>
      <c r="C36" s="487" t="s">
        <v>542</v>
      </c>
      <c r="D36" s="488" t="s">
        <v>543</v>
      </c>
      <c r="E36" s="489">
        <v>50113001</v>
      </c>
      <c r="F36" s="488" t="s">
        <v>545</v>
      </c>
      <c r="G36" s="487" t="s">
        <v>546</v>
      </c>
      <c r="H36" s="487">
        <v>200863</v>
      </c>
      <c r="I36" s="487">
        <v>200863</v>
      </c>
      <c r="J36" s="487" t="s">
        <v>600</v>
      </c>
      <c r="K36" s="487" t="s">
        <v>601</v>
      </c>
      <c r="L36" s="490">
        <v>85.44999999999996</v>
      </c>
      <c r="M36" s="490">
        <v>1</v>
      </c>
      <c r="N36" s="491">
        <v>85.44999999999996</v>
      </c>
    </row>
    <row r="37" spans="1:14" ht="14.45" customHeight="1" x14ac:dyDescent="0.2">
      <c r="A37" s="485" t="s">
        <v>531</v>
      </c>
      <c r="B37" s="486" t="s">
        <v>532</v>
      </c>
      <c r="C37" s="487" t="s">
        <v>542</v>
      </c>
      <c r="D37" s="488" t="s">
        <v>543</v>
      </c>
      <c r="E37" s="489">
        <v>50113001</v>
      </c>
      <c r="F37" s="488" t="s">
        <v>545</v>
      </c>
      <c r="G37" s="487" t="s">
        <v>271</v>
      </c>
      <c r="H37" s="487">
        <v>232609</v>
      </c>
      <c r="I37" s="487">
        <v>232609</v>
      </c>
      <c r="J37" s="487" t="s">
        <v>602</v>
      </c>
      <c r="K37" s="487" t="s">
        <v>603</v>
      </c>
      <c r="L37" s="490">
        <v>25.08</v>
      </c>
      <c r="M37" s="490">
        <v>4</v>
      </c>
      <c r="N37" s="491">
        <v>100.32</v>
      </c>
    </row>
    <row r="38" spans="1:14" ht="14.45" customHeight="1" x14ac:dyDescent="0.2">
      <c r="A38" s="485" t="s">
        <v>531</v>
      </c>
      <c r="B38" s="486" t="s">
        <v>532</v>
      </c>
      <c r="C38" s="487" t="s">
        <v>542</v>
      </c>
      <c r="D38" s="488" t="s">
        <v>543</v>
      </c>
      <c r="E38" s="489">
        <v>50113001</v>
      </c>
      <c r="F38" s="488" t="s">
        <v>545</v>
      </c>
      <c r="G38" s="487" t="s">
        <v>546</v>
      </c>
      <c r="H38" s="487">
        <v>207820</v>
      </c>
      <c r="I38" s="487">
        <v>207820</v>
      </c>
      <c r="J38" s="487" t="s">
        <v>604</v>
      </c>
      <c r="K38" s="487" t="s">
        <v>605</v>
      </c>
      <c r="L38" s="490">
        <v>32.158000000000001</v>
      </c>
      <c r="M38" s="490">
        <v>5</v>
      </c>
      <c r="N38" s="491">
        <v>160.79</v>
      </c>
    </row>
    <row r="39" spans="1:14" ht="14.45" customHeight="1" x14ac:dyDescent="0.2">
      <c r="A39" s="485" t="s">
        <v>531</v>
      </c>
      <c r="B39" s="486" t="s">
        <v>532</v>
      </c>
      <c r="C39" s="487" t="s">
        <v>542</v>
      </c>
      <c r="D39" s="488" t="s">
        <v>543</v>
      </c>
      <c r="E39" s="489">
        <v>50113001</v>
      </c>
      <c r="F39" s="488" t="s">
        <v>545</v>
      </c>
      <c r="G39" s="487" t="s">
        <v>546</v>
      </c>
      <c r="H39" s="487">
        <v>207819</v>
      </c>
      <c r="I39" s="487">
        <v>207819</v>
      </c>
      <c r="J39" s="487" t="s">
        <v>606</v>
      </c>
      <c r="K39" s="487" t="s">
        <v>607</v>
      </c>
      <c r="L39" s="490">
        <v>22.3</v>
      </c>
      <c r="M39" s="490">
        <v>4</v>
      </c>
      <c r="N39" s="491">
        <v>89.2</v>
      </c>
    </row>
    <row r="40" spans="1:14" ht="14.45" customHeight="1" x14ac:dyDescent="0.2">
      <c r="A40" s="485" t="s">
        <v>531</v>
      </c>
      <c r="B40" s="486" t="s">
        <v>532</v>
      </c>
      <c r="C40" s="487" t="s">
        <v>542</v>
      </c>
      <c r="D40" s="488" t="s">
        <v>543</v>
      </c>
      <c r="E40" s="489">
        <v>50113001</v>
      </c>
      <c r="F40" s="488" t="s">
        <v>545</v>
      </c>
      <c r="G40" s="487" t="s">
        <v>546</v>
      </c>
      <c r="H40" s="487">
        <v>192160</v>
      </c>
      <c r="I40" s="487">
        <v>92160</v>
      </c>
      <c r="J40" s="487" t="s">
        <v>608</v>
      </c>
      <c r="K40" s="487" t="s">
        <v>609</v>
      </c>
      <c r="L40" s="490">
        <v>66.081649484536086</v>
      </c>
      <c r="M40" s="490">
        <v>97</v>
      </c>
      <c r="N40" s="491">
        <v>6409.92</v>
      </c>
    </row>
    <row r="41" spans="1:14" ht="14.45" customHeight="1" thickBot="1" x14ac:dyDescent="0.25">
      <c r="A41" s="492" t="s">
        <v>531</v>
      </c>
      <c r="B41" s="493" t="s">
        <v>532</v>
      </c>
      <c r="C41" s="494" t="s">
        <v>542</v>
      </c>
      <c r="D41" s="495" t="s">
        <v>543</v>
      </c>
      <c r="E41" s="496">
        <v>50113001</v>
      </c>
      <c r="F41" s="495" t="s">
        <v>545</v>
      </c>
      <c r="G41" s="494" t="s">
        <v>546</v>
      </c>
      <c r="H41" s="494">
        <v>92195</v>
      </c>
      <c r="I41" s="494">
        <v>92195</v>
      </c>
      <c r="J41" s="494" t="s">
        <v>608</v>
      </c>
      <c r="K41" s="494" t="s">
        <v>610</v>
      </c>
      <c r="L41" s="497">
        <v>220.28000000000006</v>
      </c>
      <c r="M41" s="497">
        <v>1</v>
      </c>
      <c r="N41" s="498">
        <v>220.28000000000006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455D424-0354-43CB-9953-B6185D61B82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611</v>
      </c>
      <c r="B5" s="476">
        <v>100.32</v>
      </c>
      <c r="C5" s="503">
        <v>2.3628723785118051E-2</v>
      </c>
      <c r="D5" s="476">
        <v>4145.3599999999997</v>
      </c>
      <c r="E5" s="503">
        <v>0.97637127621488207</v>
      </c>
      <c r="F5" s="477">
        <v>4245.6799999999994</v>
      </c>
    </row>
    <row r="6" spans="1:6" ht="14.45" customHeight="1" thickBot="1" x14ac:dyDescent="0.25">
      <c r="A6" s="506" t="s">
        <v>3</v>
      </c>
      <c r="B6" s="507">
        <v>100.32</v>
      </c>
      <c r="C6" s="508">
        <v>2.3628723785118051E-2</v>
      </c>
      <c r="D6" s="507">
        <v>4145.3599999999997</v>
      </c>
      <c r="E6" s="508">
        <v>0.97637127621488207</v>
      </c>
      <c r="F6" s="509">
        <v>4245.6799999999994</v>
      </c>
    </row>
    <row r="7" spans="1:6" ht="14.45" customHeight="1" thickBot="1" x14ac:dyDescent="0.25"/>
    <row r="8" spans="1:6" ht="14.45" customHeight="1" x14ac:dyDescent="0.2">
      <c r="A8" s="516" t="s">
        <v>612</v>
      </c>
      <c r="B8" s="483"/>
      <c r="C8" s="504">
        <v>0</v>
      </c>
      <c r="D8" s="483">
        <v>3660.0799999999995</v>
      </c>
      <c r="E8" s="504">
        <v>1</v>
      </c>
      <c r="F8" s="484">
        <v>3660.0799999999995</v>
      </c>
    </row>
    <row r="9" spans="1:6" ht="14.45" customHeight="1" x14ac:dyDescent="0.2">
      <c r="A9" s="517" t="s">
        <v>613</v>
      </c>
      <c r="B9" s="490">
        <v>100.32</v>
      </c>
      <c r="C9" s="512">
        <v>1</v>
      </c>
      <c r="D9" s="490"/>
      <c r="E9" s="512">
        <v>0</v>
      </c>
      <c r="F9" s="491">
        <v>100.32</v>
      </c>
    </row>
    <row r="10" spans="1:6" ht="14.45" customHeight="1" thickBot="1" x14ac:dyDescent="0.25">
      <c r="A10" s="518" t="s">
        <v>614</v>
      </c>
      <c r="B10" s="513"/>
      <c r="C10" s="514">
        <v>0</v>
      </c>
      <c r="D10" s="513">
        <v>485.28</v>
      </c>
      <c r="E10" s="514">
        <v>1</v>
      </c>
      <c r="F10" s="515">
        <v>485.28</v>
      </c>
    </row>
    <row r="11" spans="1:6" ht="14.45" customHeight="1" thickBot="1" x14ac:dyDescent="0.25">
      <c r="A11" s="506" t="s">
        <v>3</v>
      </c>
      <c r="B11" s="507">
        <v>100.32</v>
      </c>
      <c r="C11" s="508">
        <v>2.3628723785118051E-2</v>
      </c>
      <c r="D11" s="507">
        <v>4145.3599999999997</v>
      </c>
      <c r="E11" s="508">
        <v>0.97637127621488207</v>
      </c>
      <c r="F11" s="509">
        <v>4245.6799999999994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C70FD636-CB0E-4AA0-89BA-2675F7B06D1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2020-12-03T14:18:37Z</dcterms:modified>
</cp:coreProperties>
</file>