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D8D1EFF4-603A-4CCA-9852-AF28AB792705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E11" i="431"/>
  <c r="E19" i="431"/>
  <c r="F12" i="431"/>
  <c r="F20" i="431"/>
  <c r="G13" i="431"/>
  <c r="H14" i="431"/>
  <c r="I15" i="431"/>
  <c r="J16" i="431"/>
  <c r="L10" i="431"/>
  <c r="M11" i="431"/>
  <c r="N20" i="431"/>
  <c r="P14" i="431"/>
  <c r="Q15" i="431"/>
  <c r="D11" i="431"/>
  <c r="H23" i="431"/>
  <c r="J17" i="431"/>
  <c r="L19" i="431"/>
  <c r="N21" i="431"/>
  <c r="P23" i="431"/>
  <c r="L12" i="431"/>
  <c r="P16" i="431"/>
  <c r="P17" i="431"/>
  <c r="C18" i="431"/>
  <c r="F13" i="431"/>
  <c r="G22" i="431"/>
  <c r="I16" i="431"/>
  <c r="K18" i="431"/>
  <c r="M20" i="431"/>
  <c r="O22" i="431"/>
  <c r="Q16" i="431"/>
  <c r="K11" i="431"/>
  <c r="O23" i="431"/>
  <c r="O16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J18" i="431"/>
  <c r="M13" i="431"/>
  <c r="M21" i="431"/>
  <c r="N14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N13" i="431"/>
  <c r="L20" i="431"/>
  <c r="Q9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Q20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L11" i="431"/>
  <c r="J10" i="431"/>
  <c r="N22" i="431"/>
  <c r="Q10" i="431"/>
  <c r="Q21" i="431"/>
  <c r="K19" i="431"/>
  <c r="Q17" i="431"/>
  <c r="Q18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D18" i="431"/>
  <c r="G21" i="431"/>
  <c r="H22" i="431"/>
  <c r="I23" i="431"/>
  <c r="K9" i="431"/>
  <c r="K17" i="431"/>
  <c r="L18" i="431"/>
  <c r="M19" i="431"/>
  <c r="N12" i="431"/>
  <c r="O13" i="431"/>
  <c r="O21" i="431"/>
  <c r="P22" i="431"/>
  <c r="Q23" i="431"/>
  <c r="C10" i="431"/>
  <c r="D19" i="431"/>
  <c r="E12" i="431"/>
  <c r="E20" i="431"/>
  <c r="F21" i="431"/>
  <c r="G14" i="431"/>
  <c r="H15" i="431"/>
  <c r="J9" i="431"/>
  <c r="K10" i="431"/>
  <c r="M12" i="431"/>
  <c r="O14" i="431"/>
  <c r="P15" i="431"/>
  <c r="I17" i="431"/>
  <c r="O15" i="431"/>
  <c r="P9" i="431"/>
  <c r="S23" i="431" l="1"/>
  <c r="R23" i="431"/>
  <c r="S22" i="431"/>
  <c r="R22" i="431"/>
  <c r="S14" i="431"/>
  <c r="R14" i="431"/>
  <c r="S18" i="431"/>
  <c r="R18" i="431"/>
  <c r="R17" i="431"/>
  <c r="S17" i="431"/>
  <c r="S21" i="431"/>
  <c r="R21" i="431"/>
  <c r="R10" i="431"/>
  <c r="S10" i="431"/>
  <c r="S13" i="431"/>
  <c r="R13" i="431"/>
  <c r="S20" i="431"/>
  <c r="R20" i="431"/>
  <c r="S12" i="431"/>
  <c r="R12" i="431"/>
  <c r="S9" i="431"/>
  <c r="R9" i="431"/>
  <c r="R19" i="431"/>
  <c r="S19" i="431"/>
  <c r="S11" i="431"/>
  <c r="R11" i="431"/>
  <c r="R16" i="431"/>
  <c r="S16" i="431"/>
  <c r="S15" i="431"/>
  <c r="R15" i="431"/>
  <c r="O8" i="431"/>
  <c r="G8" i="431"/>
  <c r="I8" i="431"/>
  <c r="P8" i="431"/>
  <c r="K8" i="431"/>
  <c r="H8" i="431"/>
  <c r="E8" i="431"/>
  <c r="Q8" i="431"/>
  <c r="F8" i="431"/>
  <c r="D8" i="431"/>
  <c r="J8" i="431"/>
  <c r="M8" i="431"/>
  <c r="C8" i="431"/>
  <c r="L8" i="431"/>
  <c r="N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D16" i="414"/>
  <c r="D19" i="414"/>
  <c r="C16" i="414"/>
  <c r="D4" i="414"/>
  <c r="C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4" i="414"/>
  <c r="D24" i="414"/>
  <c r="Q3" i="347" l="1"/>
  <c r="S3" i="347"/>
  <c r="U3" i="347"/>
  <c r="H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G15" i="339"/>
  <c r="H15" i="339"/>
  <c r="J13" i="339"/>
  <c r="B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<sst xmlns="http://schemas.openxmlformats.org/spreadsheetml/2006/main" count="9165" uniqueCount="1726">
  <si>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</si>
  <si>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</si>
  <si>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</si>
  <si>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</si>
  <si>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</si>
  <si>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</si>
  <si>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</si>
  <si>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</si>
  <si>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</si>
  <si>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</si>
  <si>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</si>
  <si>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</si>
  <si>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</si>
  <si>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</si>
  <si>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</si>
  <si>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</si>
  <si>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</si>
  <si>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</si>
  <si>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</si>
  <si>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</si>
  <si>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</si>
  <si>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</si>
  <si>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</si>
  <si>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</si>
  <si>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</si>
  <si>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</si>
  <si>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</si>
  <si>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</si>
  <si>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</si>
  <si>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</si>
  <si>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</si>
  <si>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</si>
  <si>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</si>
  <si>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</si>
  <si>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</si>
  <si>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</si>
  <si>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</si>
  <si>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</si>
  <si>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</si>
  <si>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</si>
  <si>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</si>
  <si>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</si>
  <si>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</si>
  <si>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</si>
  <si>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</si>
  <si>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</si>
  <si>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</si>
  <si>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</si>
  <si>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</si>
  <si>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</si>
  <si>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</si>
  <si>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</si>
  <si>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</si>
  <si>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</si>
  <si>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</si>
  <si>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</si>
  <si>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</si>
  <si>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</si>
  <si>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</si>
  <si>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</si>
  <si>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</si>
  <si>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</si>
  <si>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</si>
  <si>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</si>
  <si>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</si>
  <si>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</si>
  <si>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</si>
  <si>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</si>
  <si>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</si>
  <si>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</si>
  <si>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</si>
  <si>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</si>
  <si>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</si>
  <si>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</si>
  <si>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</si>
  <si>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</si>
  <si>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</si>
  <si>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</si>
  <si>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</si>
  <si>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</si>
  <si>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</si>
  <si>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</si>
  <si>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</si>
  <si>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</si>
  <si>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</si>
  <si>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</si>
  <si>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</si>
  <si>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</si>
  <si>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</si>
  <si>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</si>
  <si>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</si>
  <si>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</si>
  <si>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</si>
  <si>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</si>
  <si>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</si>
  <si>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</si>
  <si>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</si>
  <si>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</si>
  <si>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</si>
  <si>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</si>
  <si>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</si>
  <si>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</si>
  <si>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</si>
  <si>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</si>
  <si>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</si>
  <si>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</si>
  <si>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</si>
  <si>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</si>
  <si>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</si>
  <si>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</si>
  <si>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</si>
  <si>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</si>
  <si>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</si>
  <si>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</si>
  <si>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</si>
  <si>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</si>
  <si>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</si>
  <si>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</si>
  <si>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</si>
  <si>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</si>
  <si>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</si>
  <si>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</si>
  <si>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</si>
  <si>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</si>
  <si>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</si>
  <si>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</si>
  <si>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</si>
  <si>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</si>
  <si>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</si>
  <si>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</si>
  <si>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</si>
  <si>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</si>
  <si>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</si>
  <si>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</si>
  <si>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</si>
  <si>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</si>
  <si>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</si>
  <si>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</si>
  <si>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</si>
  <si>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</si>
  <si>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</si>
  <si>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</si>
  <si>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</si>
  <si>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</si>
  <si>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</si>
  <si>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</si>
  <si>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</si>
  <si>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</si>
  <si>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</si>
  <si>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</si>
  <si>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</si>
  <si>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</si>
  <si>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</si>
  <si>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</si>
  <si>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</si>
  <si>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</si>
  <si>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</si>
  <si>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</si>
  <si>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</si>
  <si>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</si>
  <si>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</si>
  <si>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</si>
  <si>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</si>
  <si>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</si>
  <si>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</si>
  <si>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</si>
  <si>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</si>
  <si>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</si>
  <si>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</si>
  <si>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</si>
  <si>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</si>
  <si>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</si>
  <si>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</si>
  <si>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</si>
  <si>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</si>
  <si>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</si>
  <si>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</si>
  <si>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</si>
  <si>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</si>
  <si>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</si>
  <si>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</si>
  <si>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</si>
  <si>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</si>
  <si>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</si>
  <si>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</si>
  <si>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</si>
  <si>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</si>
  <si>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</si>
  <si>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</si>
  <si>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</si>
  <si>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</si>
  <si>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</si>
  <si>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</si>
  <si>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</si>
  <si>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</si>
  <si>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</si>
  <si>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</si>
  <si>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</si>
  <si>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</si>
  <si>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</si>
  <si>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</si>
  <si>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</si>
  <si>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</si>
  <si>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</si>
  <si>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</si>
  <si>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</si>
  <si>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</si>
  <si>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</si>
  <si>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</si>
  <si>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</si>
  <si>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</si>
  <si>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</si>
  <si>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</si>
  <si>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</si>
  <si>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</si>
  <si>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</si>
  <si>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</si>
  <si>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</si>
  <si>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</si>
  <si>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</si>
  <si>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</si>
  <si>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</si>
  <si>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</si>
  <si>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</si>
  <si>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</si>
  <si>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</si>
  <si>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</si>
  <si>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</si>
  <si>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</si>
  <si>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</si>
  <si>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</si>
  <si>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</si>
  <si>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</si>
  <si>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</si>
  <si>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</si>
  <si>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</si>
  <si>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</si>
  <si>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</si>
  <si>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</si>
  <si>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</si>
  <si>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</si>
  <si>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</si>
  <si>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</si>
  <si>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</si>
  <si>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</si>
  <si>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</si>
  <si>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</si>
  <si>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</si>
  <si>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</si>
  <si>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</si>
  <si>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</si>
  <si>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</si>
  <si>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</si>
  <si>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</si>
  <si>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</si>
  <si>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</si>
  <si>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</si>
  <si>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</si>
  <si>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</si>
  <si>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</si>
  <si>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</si>
  <si>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</si>
  <si>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</si>
  <si>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</si>
  <si>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</si>
  <si>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</si>
  <si>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</si>
  <si>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</si>
  <si>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</si>
  <si>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</si>
  <si>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Transfůzní oddělení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</si>
  <si>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</si>
  <si>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</si>
  <si>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</si>
  <si>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</si>
  <si>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</si>
  <si>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</si>
  <si>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</si>
  <si>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</si>
  <si>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</si>
  <si>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50113008     Léky - krev.deriváty ZUL (TO)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</si>
  <si>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</si>
  <si>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</si>
  <si>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</si>
  <si>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</si>
  <si>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</si>
  <si>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</si>
  <si>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</si>
  <si>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</si>
  <si>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</si>
  <si>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</si>
  <si>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</si>
  <si>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</si>
  <si>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50116     Potraviny</t>
  </si>
  <si>
    <t xml:space="preserve">                    50116003     Dárci krve</t>
  </si>
  <si>
    <t xml:space="preserve">                    50116010     Nápoje - horké provozy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</si>
  <si>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</si>
  <si>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</si>
  <si>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</si>
  <si>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</si>
  <si>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</si>
  <si>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</si>
  <si>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</si>
  <si>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</si>
  <si>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</si>
  <si>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</si>
  <si>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</si>
  <si>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</si>
  <si>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</si>
  <si>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</si>
  <si>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</si>
  <si>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</si>
  <si>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</si>
  <si>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</si>
  <si>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</si>
  <si>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</si>
  <si>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</si>
  <si>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</si>
  <si>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50119002     Prádlo pacientů (sk.T12)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</si>
  <si>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</si>
  <si>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</si>
  <si>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</si>
  <si>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</si>
  <si>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</si>
  <si>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</si>
  <si>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</si>
  <si>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</si>
  <si>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</si>
  <si>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</si>
  <si>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</si>
  <si>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</si>
  <si>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</si>
  <si>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</si>
  <si>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</si>
  <si>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     507     Aktivace</t>
  </si>
  <si>
    <t xml:space="preserve">               50700     Aktivace oběžného majetku</t>
  </si>
  <si>
    <t xml:space="preserve">                    50700031     Aktivace krevní přípravky</t>
  </si>
  <si>
    <t xml:space="preserve">                    50700032     Aktivace plazma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</si>
  <si>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</si>
  <si>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</si>
  <si>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</si>
  <si>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</si>
  <si>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</si>
  <si>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</si>
  <si>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</si>
  <si>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</si>
  <si>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</si>
  <si>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51102030     Opravy - požární techniky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</si>
  <si>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</si>
  <si>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</si>
  <si>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</si>
  <si>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</si>
  <si>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</si>
  <si>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</si>
  <si>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</si>
  <si>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51202     Cestovné pacientů</t>
  </si>
  <si>
    <t xml:space="preserve">                    51202001     Cestovné pacientů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</si>
  <si>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</si>
  <si>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</si>
  <si>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</si>
  <si>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</si>
  <si>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</si>
  <si>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</si>
  <si>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</si>
  <si>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</si>
  <si>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</si>
  <si>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</si>
  <si>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</si>
  <si>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</si>
  <si>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</si>
  <si>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</si>
  <si>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51807     Stravné, pohoštění - dodavatelsky</t>
  </si>
  <si>
    <t xml:space="preserve">                    51807012     Konference - pohoštění zajištěné dodavat.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</si>
  <si>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</si>
  <si>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</si>
  <si>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</si>
  <si>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</si>
  <si>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</si>
  <si>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</si>
  <si>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</si>
  <si>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</si>
  <si>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</si>
  <si>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</si>
  <si>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</si>
  <si>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</si>
  <si>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</si>
  <si>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</si>
  <si>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</si>
  <si>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</si>
  <si>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</si>
  <si>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</si>
  <si>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</si>
  <si>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</si>
  <si>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</si>
  <si>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</si>
  <si>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</si>
  <si>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</si>
  <si>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</si>
  <si>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</si>
  <si>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</si>
  <si>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</si>
  <si>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</si>
  <si>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</si>
  <si>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</si>
  <si>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</si>
  <si>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</si>
  <si>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</si>
  <si>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</si>
  <si>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</si>
  <si>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544     Prodaný materiál</t>
  </si>
  <si>
    <t xml:space="preserve">               54401     Prodané krevní přípravky</t>
  </si>
  <si>
    <t xml:space="preserve">                    54401001     Prodané krevní přípravky</t>
  </si>
  <si>
    <t xml:space="preserve">                    54401002     Prodaná plazma</t>
  </si>
  <si>
    <t xml:space="preserve">                    54401003     Prodané krevní deriváty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</si>
  <si>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</si>
  <si>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</si>
  <si>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</si>
  <si>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</si>
  <si>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</si>
  <si>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</si>
  <si>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54921     Odměny dárcům</t>
  </si>
  <si>
    <t xml:space="preserve">                    54921000     Odměny dárcům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</si>
  <si>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</si>
  <si>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</si>
  <si>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</si>
  <si>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</si>
  <si>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</si>
  <si>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</si>
  <si>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</si>
  <si>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</si>
  <si>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</si>
  <si>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</si>
  <si>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</si>
  <si>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55110015     Odpisy DHM - ostatní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</si>
  <si>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</si>
  <si>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</si>
  <si>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</si>
  <si>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</si>
  <si>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</si>
  <si>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</si>
  <si>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</si>
  <si>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55804     DDHM - výpočetní technika</t>
  </si>
  <si>
    <t xml:space="preserve">                    55804002     DDHM - telefony (sk.P_49)</t>
  </si>
  <si>
    <t xml:space="preserve">                    55804080     DDHM - výpočetní technika (vecné dary)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</si>
  <si>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</si>
  <si>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</si>
  <si>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</si>
  <si>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</si>
  <si>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</si>
  <si>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</si>
  <si>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</si>
  <si>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</si>
  <si>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</si>
  <si>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</si>
  <si>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</si>
  <si>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</si>
  <si>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</si>
  <si>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</si>
  <si>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</si>
  <si>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</si>
  <si>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</si>
  <si>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</si>
  <si>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</si>
  <si>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644     Výnosy z prodeje materiálu</t>
  </si>
  <si>
    <t xml:space="preserve">               64423     Výnosy z prodeje materiálu   </t>
  </si>
  <si>
    <t xml:space="preserve">                    64423001     Prodej krevních výrobků TO</t>
  </si>
  <si>
    <t xml:space="preserve">                    64423011     Prodej plazmy TO</t>
  </si>
  <si>
    <t xml:space="preserve">                    64423013     Prodej krevních derivátů TO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</si>
  <si>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</si>
  <si>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</si>
  <si>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</si>
  <si>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</si>
  <si>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</si>
  <si>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</si>
  <si>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64910     Bonusy</t>
  </si>
  <si>
    <t xml:space="preserve">                    64910004     Bonusy finanční - ostatní</t>
  </si>
  <si>
    <t xml:space="preserve">               64924     Ostatní služby - mimo zdrav.výkony  FAKTURACE</t>
  </si>
  <si>
    <t xml:space="preserve">                    64924437     Zpracování AT</t>
  </si>
  <si>
    <t xml:space="preserve">                    64924442     Telekom.služby, soukr. hovory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</si>
  <si>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</si>
  <si>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</si>
  <si>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</si>
  <si>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</si>
  <si>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</si>
  <si>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</si>
  <si>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</si>
  <si>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67101000     Transfery MZ - ostatní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</si>
  <si>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</si>
  <si>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</si>
  <si>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</si>
  <si>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</si>
  <si>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</si>
  <si>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</si>
  <si>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</si>
  <si>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</si>
  <si>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</si>
  <si>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</si>
  <si>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</si>
  <si>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</si>
  <si>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</si>
  <si>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</si>
  <si>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</si>
  <si>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</si>
  <si>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</si>
  <si>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</si>
  <si>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</si>
  <si>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</si>
  <si>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</si>
  <si>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79920004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</si>
  <si>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</si>
  <si>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</si>
  <si>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</si>
  <si>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</si>
  <si>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</si>
  <si>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</si>
  <si>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</si>
  <si>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</si>
  <si>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35</t>
  </si>
  <si>
    <t>TO: Transfuzní oddělení</t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</si>
  <si>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</si>
  <si>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</si>
  <si>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</si>
  <si>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</si>
  <si>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</si>
  <si>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</si>
  <si>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</si>
  <si>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</si>
  <si>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</si>
  <si>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</si>
  <si>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</si>
  <si>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</si>
  <si>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léky - paušál (LEK)</t>
  </si>
  <si>
    <t>O</t>
  </si>
  <si>
    <t>KL AQUA PURIF. KUL,FAG 5 kg</t>
  </si>
  <si>
    <t>ADRENALIN LECIVA</t>
  </si>
  <si>
    <t>INJ 5X1ML/1MG</t>
  </si>
  <si>
    <t>Calcium 500 forte eff 20 tbl Generica</t>
  </si>
  <si>
    <t>CALCIUM BIOTIKA</t>
  </si>
  <si>
    <t>INJ 10X10ML/1GM</t>
  </si>
  <si>
    <t>DZ TRIXO LIND 100 ml</t>
  </si>
  <si>
    <t>P</t>
  </si>
  <si>
    <t>FLONIDAN</t>
  </si>
  <si>
    <t>TBL 30X10MG</t>
  </si>
  <si>
    <t>FYZIOLOGICKÝ ROZTOK VIAFLO</t>
  </si>
  <si>
    <t>INF SOL 10X1000ML</t>
  </si>
  <si>
    <t>INF SOL 20X500ML</t>
  </si>
  <si>
    <t>GUTRON 2.5MG</t>
  </si>
  <si>
    <t>TBL 50X2.5MG</t>
  </si>
  <si>
    <t>HIRUDOID</t>
  </si>
  <si>
    <t>DRM CRM 1X40GM</t>
  </si>
  <si>
    <t>IBALGIN 400</t>
  </si>
  <si>
    <t>400MG TBL FLM 36</t>
  </si>
  <si>
    <t>400MG TBL FLM 24</t>
  </si>
  <si>
    <t>IBALGIN DUO EFFECT</t>
  </si>
  <si>
    <t>50MG/G+2MG/G CRM 50G</t>
  </si>
  <si>
    <t>INFADOLAN</t>
  </si>
  <si>
    <t>1600IU/G+300IU/G UNG 30G II</t>
  </si>
  <si>
    <t>IR  0.9%SOD.CHLOR.FOR IRR. 6X1000 ML</t>
  </si>
  <si>
    <t>Fres. Versylene</t>
  </si>
  <si>
    <t>IR NATRII CITRAS DIH. 46,7 % 40 ml</t>
  </si>
  <si>
    <t>KL VASELINUM ALBUM, 100G</t>
  </si>
  <si>
    <t>MAALOX SUSPENZE</t>
  </si>
  <si>
    <t>35MG/ML+40MG/ML POR SUS 1X250ML II</t>
  </si>
  <si>
    <t>MALTOFER FOL TABLETY</t>
  </si>
  <si>
    <t>POR TBL MND 30</t>
  </si>
  <si>
    <t>PARALEN 500</t>
  </si>
  <si>
    <t>POR TBL NOB 24X500MG</t>
  </si>
  <si>
    <t>TARDYFERON-FOL</t>
  </si>
  <si>
    <t>POR TBL RET 30</t>
  </si>
  <si>
    <t>3590 - TO: výroba</t>
  </si>
  <si>
    <t>C05BA01 - ORGANO-HEPARINOID</t>
  </si>
  <si>
    <t>R06AX13 - LORATADIN</t>
  </si>
  <si>
    <t>C05BA01</t>
  </si>
  <si>
    <t>100308</t>
  </si>
  <si>
    <t>300MG/100G CRM 40G</t>
  </si>
  <si>
    <t>R06AX13</t>
  </si>
  <si>
    <t>53639</t>
  </si>
  <si>
    <t>10MG TBL NOB 30</t>
  </si>
  <si>
    <t>Přehled plnění pozitivního listu - spotřeba léčivých přípravků - orientační přehled</t>
  </si>
  <si>
    <t>35 - TO: Transfuzní oddělení</t>
  </si>
  <si>
    <t>3541 - TO: laboratoř - SVLS</t>
  </si>
  <si>
    <t>Transfůzní oddělení</t>
  </si>
  <si>
    <t>HVLP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</si>
  <si>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</si>
  <si>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</si>
  <si>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</si>
  <si>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</si>
  <si>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</si>
  <si>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Entrová Alice</t>
  </si>
  <si>
    <t>Holusková Iva</t>
  </si>
  <si>
    <t>Smital Jan</t>
  </si>
  <si>
    <t>Sulovská Ivana</t>
  </si>
  <si>
    <t>BETAMETHASON A ANTIBIOTIKA</t>
  </si>
  <si>
    <t>17170</t>
  </si>
  <si>
    <t>BELOGENT</t>
  </si>
  <si>
    <t>0,5MG/G+1MG/G CRM 30G</t>
  </si>
  <si>
    <t>CEFUROXIM</t>
  </si>
  <si>
    <t>18547</t>
  </si>
  <si>
    <t>XORIMAX</t>
  </si>
  <si>
    <t>500MG TBL FLM 10</t>
  </si>
  <si>
    <t>200901</t>
  </si>
  <si>
    <t>500MG TBL FLM 14</t>
  </si>
  <si>
    <t>DIOSMIN, KOMBINACE</t>
  </si>
  <si>
    <t>201992</t>
  </si>
  <si>
    <t>DETRALEX</t>
  </si>
  <si>
    <t>500MG TBL FLM 120</t>
  </si>
  <si>
    <t>JINÁ ANTIBIOTIKA PRO LOKÁLNÍ APLIKACI</t>
  </si>
  <si>
    <t>1066</t>
  </si>
  <si>
    <t>FRAMYKOIN</t>
  </si>
  <si>
    <t>250IU/G+5,2MG/G UNG 10G</t>
  </si>
  <si>
    <t>JODOVANÝ POVIDON</t>
  </si>
  <si>
    <t>62320</t>
  </si>
  <si>
    <t>BETADINE</t>
  </si>
  <si>
    <t>100MG/G UNG 20G</t>
  </si>
  <si>
    <t>LEVOCETIRIZIN</t>
  </si>
  <si>
    <t>32720</t>
  </si>
  <si>
    <t>XYZAL</t>
  </si>
  <si>
    <t>5MG TBL FLM 50</t>
  </si>
  <si>
    <t>ROSUVASTATIN</t>
  </si>
  <si>
    <t>145574</t>
  </si>
  <si>
    <t>ROSUMOP</t>
  </si>
  <si>
    <t>20MG TBL FLM 100</t>
  </si>
  <si>
    <t>SULFAMETHOXAZOL A TRIMETHOPRIM</t>
  </si>
  <si>
    <t>3377</t>
  </si>
  <si>
    <t>BISEPTOL</t>
  </si>
  <si>
    <t>400MG/80MG TBL NOB 20</t>
  </si>
  <si>
    <t>GESTODEN A ETHINYLESTRADIOL</t>
  </si>
  <si>
    <t>97557</t>
  </si>
  <si>
    <t>LINDYNETTE 20</t>
  </si>
  <si>
    <t>75MCG/20MCG TBL OBD 3X21</t>
  </si>
  <si>
    <t>KODEIN</t>
  </si>
  <si>
    <t>56993</t>
  </si>
  <si>
    <t>CODEIN SLOVAKOFARMA</t>
  </si>
  <si>
    <t>30MG TBL NOB 10</t>
  </si>
  <si>
    <t>ZOLPIDEM</t>
  </si>
  <si>
    <t>233360</t>
  </si>
  <si>
    <t>ZOLPIDEM MYLAN</t>
  </si>
  <si>
    <t>10MG TBL FLM 20</t>
  </si>
  <si>
    <t>ALOPURINOL</t>
  </si>
  <si>
    <t>127263</t>
  </si>
  <si>
    <t>ALOPURINOL SANDOZ</t>
  </si>
  <si>
    <t>100MG TBL NOB 100</t>
  </si>
  <si>
    <t>ANTIBIOTIKA V KOMBINACI S OSTATNÍMI LÉČIVY</t>
  </si>
  <si>
    <t>1077</t>
  </si>
  <si>
    <t>OPHTHALMO-FRAMYKOIN COMP.</t>
  </si>
  <si>
    <t>OPH UNG 5G</t>
  </si>
  <si>
    <t>ATORVASTATIN</t>
  </si>
  <si>
    <t>50318</t>
  </si>
  <si>
    <t>TULIP</t>
  </si>
  <si>
    <t>20MG TBL FLM 90X1</t>
  </si>
  <si>
    <t>DESLORATADIN</t>
  </si>
  <si>
    <t>178682</t>
  </si>
  <si>
    <t>JOVESTO</t>
  </si>
  <si>
    <t>5MG TBL FLM 30 I</t>
  </si>
  <si>
    <t>DESOGESTREL A ETHINYLESTRADIOL</t>
  </si>
  <si>
    <t>132565</t>
  </si>
  <si>
    <t>MARVELON</t>
  </si>
  <si>
    <t>0,15MG/0,03MG TBL NOB 3X21</t>
  </si>
  <si>
    <t>14075</t>
  </si>
  <si>
    <t>500MG TBL FLM 60</t>
  </si>
  <si>
    <t>132908</t>
  </si>
  <si>
    <t>OMEPRAZOL</t>
  </si>
  <si>
    <t>122114</t>
  </si>
  <si>
    <t>APO-OME 20</t>
  </si>
  <si>
    <t>20MG CPS ETD 100</t>
  </si>
  <si>
    <t>25366</t>
  </si>
  <si>
    <t>HELICID 20 ZENTIVA</t>
  </si>
  <si>
    <t>20MG CPS ETD 90 I</t>
  </si>
  <si>
    <t>PERINDOPRIL A DIURETIKA</t>
  </si>
  <si>
    <t>161623</t>
  </si>
  <si>
    <t>PRENEWEL</t>
  </si>
  <si>
    <t>8MG/2,5MG TBL NOB 30</t>
  </si>
  <si>
    <t>TOLPERISON</t>
  </si>
  <si>
    <t>57525</t>
  </si>
  <si>
    <t>MYDOCALM</t>
  </si>
  <si>
    <t>150MG TBL FLM 30</t>
  </si>
  <si>
    <t>ALPRAZOLAM</t>
  </si>
  <si>
    <t>6618</t>
  </si>
  <si>
    <t>NEUROL</t>
  </si>
  <si>
    <t>0,5MG TBL NOB 30</t>
  </si>
  <si>
    <t>AZITHROMYCIN</t>
  </si>
  <si>
    <t>45010</t>
  </si>
  <si>
    <t>AZITROMYCIN SANDOZ</t>
  </si>
  <si>
    <t>500MG TBL FLM 3</t>
  </si>
  <si>
    <t>BISOPROLOL</t>
  </si>
  <si>
    <t>233579</t>
  </si>
  <si>
    <t>BISOPROLOL MYLAN</t>
  </si>
  <si>
    <t>5MG TBL FLM 30</t>
  </si>
  <si>
    <t>CETIRIZIN</t>
  </si>
  <si>
    <t>66030</t>
  </si>
  <si>
    <t>ZODAC</t>
  </si>
  <si>
    <t>10MG TBL FLM 30</t>
  </si>
  <si>
    <t>DIKLOFENAK</t>
  </si>
  <si>
    <t>54539</t>
  </si>
  <si>
    <t>DOLMINA</t>
  </si>
  <si>
    <t>75MG/3ML INJ SOL 5X3ML</t>
  </si>
  <si>
    <t>FLUTIKASON-FUROÁT</t>
  </si>
  <si>
    <t>29816</t>
  </si>
  <si>
    <t>AVAMYS</t>
  </si>
  <si>
    <t>27,5MCG/VSTŘIK NAS SPR SUS 1X120DÁV</t>
  </si>
  <si>
    <t>HYDROKORTISON</t>
  </si>
  <si>
    <t>2668</t>
  </si>
  <si>
    <t>OPHTHALMO-HYDROCORTISON LÉČIVA</t>
  </si>
  <si>
    <t>5MG/G OPH UNG 5G</t>
  </si>
  <si>
    <t>56992</t>
  </si>
  <si>
    <t>15MG TBL NOB 10</t>
  </si>
  <si>
    <t>KOMBINACE RŮZNÝCH ANTIBIOTIK</t>
  </si>
  <si>
    <t>1076</t>
  </si>
  <si>
    <t>OPHTHALMO-FRAMYKOIN</t>
  </si>
  <si>
    <t>KOMPLEX ŽELEZA S ISOMALTOSOU</t>
  </si>
  <si>
    <t>16594</t>
  </si>
  <si>
    <t>MALTOFER TABLETY</t>
  </si>
  <si>
    <t>100MG TBL MND 30</t>
  </si>
  <si>
    <t>NIFUROXAZID</t>
  </si>
  <si>
    <t>214593</t>
  </si>
  <si>
    <t>ERCEFURYL</t>
  </si>
  <si>
    <t>200MG CPS DUR 14</t>
  </si>
  <si>
    <t>NIMESULID</t>
  </si>
  <si>
    <t>12892</t>
  </si>
  <si>
    <t>AULIN</t>
  </si>
  <si>
    <t>100MG TBL NOB 30</t>
  </si>
  <si>
    <t>17187</t>
  </si>
  <si>
    <t>NIMESIL</t>
  </si>
  <si>
    <t>100MG POR GRA SUS 30</t>
  </si>
  <si>
    <t>NORFLOXACIN</t>
  </si>
  <si>
    <t>93465</t>
  </si>
  <si>
    <t>NOLICIN</t>
  </si>
  <si>
    <t>400MG TBL FLM 20</t>
  </si>
  <si>
    <t>NYSTATIN, KOMBINACE</t>
  </si>
  <si>
    <t>59450</t>
  </si>
  <si>
    <t>POLYGYNAX</t>
  </si>
  <si>
    <t>35000IU/35000IU/100000IU VAG CPS MOL 6 I</t>
  </si>
  <si>
    <t>215605</t>
  </si>
  <si>
    <t>20MG CPS ETD 28 I</t>
  </si>
  <si>
    <t>PANTOPRAZOL</t>
  </si>
  <si>
    <t>214435</t>
  </si>
  <si>
    <t>CONTROLOC</t>
  </si>
  <si>
    <t>20MG TBL ENT 100</t>
  </si>
  <si>
    <t>214433</t>
  </si>
  <si>
    <t>20MG TBL ENT 28 I</t>
  </si>
  <si>
    <t>PITOFENON A ANALGETIKA</t>
  </si>
  <si>
    <t>176954</t>
  </si>
  <si>
    <t>ALGIFEN NEO</t>
  </si>
  <si>
    <t>500MG/ML+5MG/ML POR GTT SOL 1X50ML</t>
  </si>
  <si>
    <t>88708</t>
  </si>
  <si>
    <t>ALGIFEN</t>
  </si>
  <si>
    <t>500MG/5,25MG/0,1MG TBL NOB 20</t>
  </si>
  <si>
    <t>RŮZNÉ JINÉ KOMBINACE ŽELEZA</t>
  </si>
  <si>
    <t>119653</t>
  </si>
  <si>
    <t>SORBIFER DURULES</t>
  </si>
  <si>
    <t>320MG/60MG TBL RET 60</t>
  </si>
  <si>
    <t>SUMATRIPTAN</t>
  </si>
  <si>
    <t>234945</t>
  </si>
  <si>
    <t>SUMATRIPTAN MYLAN</t>
  </si>
  <si>
    <t>50MG TBL FLM 6</t>
  </si>
  <si>
    <t>TELMISARTAN A DIURETIKA</t>
  </si>
  <si>
    <t>189684</t>
  </si>
  <si>
    <t>TEZEO HCT</t>
  </si>
  <si>
    <t>80MG/12,5MG TBL NOB 28</t>
  </si>
  <si>
    <t>TOBRAMYCIN</t>
  </si>
  <si>
    <t>86264</t>
  </si>
  <si>
    <t>TOBREX</t>
  </si>
  <si>
    <t>3MG/ML OPH GTT SOL 1X5ML</t>
  </si>
  <si>
    <t>TRAZODON</t>
  </si>
  <si>
    <t>188157</t>
  </si>
  <si>
    <t>TRITTICO PROLONG</t>
  </si>
  <si>
    <t>150MG TBL PRO 14</t>
  </si>
  <si>
    <t>TRIMETHOPRIM</t>
  </si>
  <si>
    <t>89816</t>
  </si>
  <si>
    <t>TRIPRIM</t>
  </si>
  <si>
    <t>200MG TBL NOB 20</t>
  </si>
  <si>
    <t>233366</t>
  </si>
  <si>
    <t>10MG TBL FLM 50</t>
  </si>
  <si>
    <t>SALMETEROL A FLUTIKASON</t>
  </si>
  <si>
    <t>205583</t>
  </si>
  <si>
    <t>AIRFLUSAN FORSPIRO</t>
  </si>
  <si>
    <t>50MCG/250MCG INH PLV DOS 1X60DÁV</t>
  </si>
  <si>
    <t>OXYBUPROKAIN</t>
  </si>
  <si>
    <t>20053</t>
  </si>
  <si>
    <t>BENOXI</t>
  </si>
  <si>
    <t>4MG/ML OPH GTT SOL 1X10ML</t>
  </si>
  <si>
    <t>SODNÁ SŮL LEVOTHYROXINU</t>
  </si>
  <si>
    <t>69189</t>
  </si>
  <si>
    <t>EUTHYROX</t>
  </si>
  <si>
    <t>50MCG TBL NOB 100 II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</si>
  <si>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</si>
  <si>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</si>
  <si>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</si>
  <si>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H03AA01 - SODNÁ SŮL LEVOTHYROXINU</t>
  </si>
  <si>
    <t>N05CF02 - ZOLPIDEM</t>
  </si>
  <si>
    <t>R06AX27 - DESLORATADIN</t>
  </si>
  <si>
    <t>C07AB07 - BISOPROLOL</t>
  </si>
  <si>
    <t>N05BA12 - ALPRAZOLAM</t>
  </si>
  <si>
    <t>C10AA05 - ATORVASTATIN</t>
  </si>
  <si>
    <t>R06AE07 - CETIRIZIN</t>
  </si>
  <si>
    <t>J01DC02 - CEFUROXIM</t>
  </si>
  <si>
    <t>R03AK06 - SALMETEROL A FLUTIKASON</t>
  </si>
  <si>
    <t>J01FA10 - AZITHROMYCIN</t>
  </si>
  <si>
    <t>A02BC02 - PANTOPRAZOL</t>
  </si>
  <si>
    <t>M04AA01 - ALOPURINOL</t>
  </si>
  <si>
    <t>J01DC02</t>
  </si>
  <si>
    <t>N05CF02</t>
  </si>
  <si>
    <t>A02BC02</t>
  </si>
  <si>
    <t>C07AB07</t>
  </si>
  <si>
    <t>H03AA01</t>
  </si>
  <si>
    <t>J01FA10</t>
  </si>
  <si>
    <t>N05BA12</t>
  </si>
  <si>
    <t>R03AK06</t>
  </si>
  <si>
    <t>R06AE07</t>
  </si>
  <si>
    <t>C10AA05</t>
  </si>
  <si>
    <t>M04AA01</t>
  </si>
  <si>
    <t>R06AX27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</si>
  <si>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</si>
  <si>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</si>
  <si>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</si>
  <si>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</si>
  <si>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</si>
  <si>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</si>
  <si>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</si>
  <si>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</si>
  <si>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</si>
  <si>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</si>
  <si>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</si>
  <si>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</si>
  <si>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3544</t>
  </si>
  <si>
    <t>TO: pochůzková služba</t>
  </si>
  <si>
    <t>TO: pochůzková služba Celkem</t>
  </si>
  <si>
    <t>50115020</t>
  </si>
  <si>
    <t>laboratorní diagnostika-LEK (Z501)</t>
  </si>
  <si>
    <t>DH594</t>
  </si>
  <si>
    <t>Cartridge complete k tromboelastografu ROTEM</t>
  </si>
  <si>
    <t>DG379</t>
  </si>
  <si>
    <t>Doprava 21%</t>
  </si>
  <si>
    <t>DH603</t>
  </si>
  <si>
    <t>ACCURUN 2 Series 2700 6x3,5 ml</t>
  </si>
  <si>
    <t>DB479</t>
  </si>
  <si>
    <t>AHG</t>
  </si>
  <si>
    <t>DH977</t>
  </si>
  <si>
    <t>Anti-A monoklonĂˇlnĂ­ 3x10 ml</t>
  </si>
  <si>
    <t>Anti-A monoklonální 3x10 ml</t>
  </si>
  <si>
    <t>DH979</t>
  </si>
  <si>
    <t>Anti-AB monoklonĂˇlnĂ­ 3x10 ml</t>
  </si>
  <si>
    <t>Anti-AB monoklonální 3x10 ml</t>
  </si>
  <si>
    <t>DH978</t>
  </si>
  <si>
    <t>Anti-B monoklonĂˇlnĂ­ 3x10 ml</t>
  </si>
  <si>
    <t>Anti-B monoklonální 3x10 ml</t>
  </si>
  <si>
    <t>DI384</t>
  </si>
  <si>
    <t>Anti-Cw (Anti-RH8) (monoklonĂˇlnĂ­) Medion Grifols</t>
  </si>
  <si>
    <t>DH980</t>
  </si>
  <si>
    <t>Anti-D IgM monoklonĂˇlnĂ­ 10 ml</t>
  </si>
  <si>
    <t>Anti-D IgM monoklonální 10 ml</t>
  </si>
  <si>
    <t>DA605</t>
  </si>
  <si>
    <t>Anti-Fya (polyclonal human IgG) Coombs 5 ml</t>
  </si>
  <si>
    <t>DA606</t>
  </si>
  <si>
    <t>Anti-Fyb (polyclonal human IgG) Coombs 5 ml</t>
  </si>
  <si>
    <t>DA607</t>
  </si>
  <si>
    <t>Anti-Jka (polyclonal human IgG) Coombs 5 ml</t>
  </si>
  <si>
    <t>DA608</t>
  </si>
  <si>
    <t>Anti-JKb (polyclonal human IgG) Coombs 5 ml</t>
  </si>
  <si>
    <t>DB483</t>
  </si>
  <si>
    <t>Anti-k,Coombs reactive 5 ml</t>
  </si>
  <si>
    <t>DI387</t>
  </si>
  <si>
    <t>Anti-Kpa (polyklonĂˇlnĂ­) Medion Grifols</t>
  </si>
  <si>
    <t>Anti-Kpa (polyklonální) Medion Grifols</t>
  </si>
  <si>
    <t>DB549</t>
  </si>
  <si>
    <t>anti-Le(a) CE-IM</t>
  </si>
  <si>
    <t>DB550</t>
  </si>
  <si>
    <t>anti-Le(b) CE-IM</t>
  </si>
  <si>
    <t>DH781</t>
  </si>
  <si>
    <t>Anti-Lu(a) IgG 2 ml</t>
  </si>
  <si>
    <t>DH782</t>
  </si>
  <si>
    <t>Anti-Lu(b) IgG 2 ml</t>
  </si>
  <si>
    <t>DI385</t>
  </si>
  <si>
    <t>Anti-Lua (polyklonĂˇlnĂ­) Medion Grifols</t>
  </si>
  <si>
    <t>Anti-Lua (polyklonální) Medion Grifols</t>
  </si>
  <si>
    <t>DF042</t>
  </si>
  <si>
    <t>ANTI-Lua 1x12</t>
  </si>
  <si>
    <t>DI386</t>
  </si>
  <si>
    <t>Anti-Lub (polyklonĂˇlnĂ­) Medion Grifols</t>
  </si>
  <si>
    <t>Anti-Lub (polyklonální) Medion Grifols</t>
  </si>
  <si>
    <t>DF022</t>
  </si>
  <si>
    <t>ANTI-Lub 1x12</t>
  </si>
  <si>
    <t>DA609</t>
  </si>
  <si>
    <t>Anti-M (monoclonal, murine) Clone LM110/140 5 ml</t>
  </si>
  <si>
    <t>DI383</t>
  </si>
  <si>
    <t>Anti-M Mono-type dual</t>
  </si>
  <si>
    <t>DI382</t>
  </si>
  <si>
    <t>Anti-N (LN3/MN879) Mono-type</t>
  </si>
  <si>
    <t>DI381</t>
  </si>
  <si>
    <t>Anti-S (big) Mono-type</t>
  </si>
  <si>
    <t>DI388</t>
  </si>
  <si>
    <t>Anti-S (polyklonální) Medion Grifols</t>
  </si>
  <si>
    <t>DI380</t>
  </si>
  <si>
    <t>Anti-s (small) Mono-type</t>
  </si>
  <si>
    <t>DA650</t>
  </si>
  <si>
    <t>ANTI-s 1x12 (bez sera)</t>
  </si>
  <si>
    <t>DC871</t>
  </si>
  <si>
    <t>ARC ANTI HCV CALIBRA</t>
  </si>
  <si>
    <t>DD058</t>
  </si>
  <si>
    <t>ARC ANTI HCV CONTROL</t>
  </si>
  <si>
    <t>DG851</t>
  </si>
  <si>
    <t>ARC ANTI HCV RGT 2000TEST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</si>
  <si>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</si>
  <si>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</si>
  <si>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</si>
  <si>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</si>
  <si>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</si>
  <si>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</si>
  <si>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</si>
  <si>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</si>
  <si>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</si>
  <si>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</si>
  <si>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DA065</t>
  </si>
  <si>
    <t>ARC HBSAG QUALITATIVE II CAL</t>
  </si>
  <si>
    <t>DA064</t>
  </si>
  <si>
    <t>ARC HBSAG QUALITATIVE II Reagent 2000t</t>
  </si>
  <si>
    <t>DD424</t>
  </si>
  <si>
    <t>ARC HIV COMBO CALIBR.</t>
  </si>
  <si>
    <t>DC694</t>
  </si>
  <si>
    <t>ARC HIV COMBO CONTROL</t>
  </si>
  <si>
    <t>DC842</t>
  </si>
  <si>
    <t>ARC HIV COMBO RGT</t>
  </si>
  <si>
    <t>DC396</t>
  </si>
  <si>
    <t>ARC PRE-TRIG SOL</t>
  </si>
  <si>
    <t>DC856</t>
  </si>
  <si>
    <t>ARC Probe Conditioning Solution</t>
  </si>
  <si>
    <t>DB249</t>
  </si>
  <si>
    <t>ARC Syphilis TP Calibrator</t>
  </si>
  <si>
    <t>DB248</t>
  </si>
  <si>
    <t>ARC Syphilis TP Controls</t>
  </si>
  <si>
    <t>DB247</t>
  </si>
  <si>
    <t>ARC Syphlis TP Reagent Kit</t>
  </si>
  <si>
    <t>DC689</t>
  </si>
  <si>
    <t>ARC TRIGGER SOL 4PAC</t>
  </si>
  <si>
    <t>DG693</t>
  </si>
  <si>
    <t>Architect HCV Ag Calibrators</t>
  </si>
  <si>
    <t>DG694</t>
  </si>
  <si>
    <t>Architect HCV Ag Controls</t>
  </si>
  <si>
    <t>DF014</t>
  </si>
  <si>
    <t>COMPLEMENT CONTROL CELLS 3ml</t>
  </si>
  <si>
    <t>DB623</t>
  </si>
  <si>
    <t>DC-SCREENING I 1X12</t>
  </si>
  <si>
    <t>DI738</t>
  </si>
  <si>
    <t>Decon (IH-1000)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</si>
  <si>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</si>
  <si>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</si>
  <si>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</si>
  <si>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</si>
  <si>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</si>
  <si>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</si>
  <si>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</si>
  <si>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</si>
  <si>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</si>
  <si>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</si>
  <si>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</si>
  <si>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</si>
  <si>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DE736</t>
  </si>
  <si>
    <t>DiaCell MP ABO A1-B</t>
  </si>
  <si>
    <t>DF561</t>
  </si>
  <si>
    <t>DIAGN. Anti-Wra pol. 3ml</t>
  </si>
  <si>
    <t>DD900</t>
  </si>
  <si>
    <t>Diagn.anti-c mon. 5 ml</t>
  </si>
  <si>
    <t>DB539</t>
  </si>
  <si>
    <t>Diagn.anti-C mon. 5 ml</t>
  </si>
  <si>
    <t>DB548</t>
  </si>
  <si>
    <t>DIAGN.ANTI-D IgM MON. 10x10ML</t>
  </si>
  <si>
    <t>DB546</t>
  </si>
  <si>
    <t>DIAGN.ANTI-D IGM+IGG 10MLx10</t>
  </si>
  <si>
    <t>DB547</t>
  </si>
  <si>
    <t>DIAGN.ANTI-e MON. 5ML</t>
  </si>
  <si>
    <t>DD510</t>
  </si>
  <si>
    <t>DIAGN.ANTI-E MON.5ML</t>
  </si>
  <si>
    <t>DE314</t>
  </si>
  <si>
    <t>DIAGN.ANTI-k MON. 2 ML</t>
  </si>
  <si>
    <t>DC700</t>
  </si>
  <si>
    <t>DIAGN.ANTI-KELL MON. 5 ML</t>
  </si>
  <si>
    <t>DD839</t>
  </si>
  <si>
    <t>Diagn.anti-Kpa pol.3ml</t>
  </si>
  <si>
    <t>DB552</t>
  </si>
  <si>
    <t>DIAGN.ANTI-P1 MON. 2 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</si>
  <si>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</si>
  <si>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</si>
  <si>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</si>
  <si>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</si>
  <si>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</si>
  <si>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</si>
  <si>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</si>
  <si>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</si>
  <si>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DB669</t>
  </si>
  <si>
    <t>DiagnostickĂ© sĂ©rum anti-s 5 ml</t>
  </si>
  <si>
    <t>Diagnostické sérum anti-s 5 ml</t>
  </si>
  <si>
    <t>DC945</t>
  </si>
  <si>
    <t>DIAGNOSTIKUM ANTI-A MONOKL.</t>
  </si>
  <si>
    <t>DC946</t>
  </si>
  <si>
    <t>DIAGNOSTIKUM ANTI-B MONOKL.</t>
  </si>
  <si>
    <t>804536</t>
  </si>
  <si>
    <t xml:space="preserve">-Diagnostikum připr. </t>
  </si>
  <si>
    <t>DC235</t>
  </si>
  <si>
    <t>DILUENT 2 1X500</t>
  </si>
  <si>
    <t>DE868</t>
  </si>
  <si>
    <t>EIGHTCHECK-3WP (N) 12x1,5 ml</t>
  </si>
  <si>
    <t>DD495</t>
  </si>
  <si>
    <t>GAMMA EGA</t>
  </si>
  <si>
    <t>DB951</t>
  </si>
  <si>
    <t>GAMMA ELU-KIT II</t>
  </si>
  <si>
    <t>DB853</t>
  </si>
  <si>
    <t>GAMMA QUIN</t>
  </si>
  <si>
    <t>DD735</t>
  </si>
  <si>
    <t>Gamma-clone Anti-Jk(a)</t>
  </si>
  <si>
    <t>DD736</t>
  </si>
  <si>
    <t>Gamma-clone Anti-Jk(b)</t>
  </si>
  <si>
    <t>DE274</t>
  </si>
  <si>
    <t>Gamma-Clone Anti-Le(a) IgM (klon GAMA-701) 5 ml</t>
  </si>
  <si>
    <t>DC791</t>
  </si>
  <si>
    <t>CheckcellWeak 10 ml</t>
  </si>
  <si>
    <t>DE660</t>
  </si>
  <si>
    <t>ID Card anti-Lu(a)</t>
  </si>
  <si>
    <t>DH885</t>
  </si>
  <si>
    <t>ID papain â€“lyofilizovanĂ˝</t>
  </si>
  <si>
    <t>ID papain –lyofilizovaný</t>
  </si>
  <si>
    <t>DE090</t>
  </si>
  <si>
    <t>ID-Card Anti-Cw</t>
  </si>
  <si>
    <t>DD068</t>
  </si>
  <si>
    <t>ID-Card anti-IgG1/anti-IgG3, 1x12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</si>
  <si>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</si>
  <si>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</si>
  <si>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</si>
  <si>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</si>
  <si>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</si>
  <si>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</si>
  <si>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</si>
  <si>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</si>
  <si>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</si>
  <si>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</si>
  <si>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</si>
  <si>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</si>
  <si>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</si>
  <si>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</si>
  <si>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</si>
  <si>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</si>
  <si>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</si>
  <si>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</si>
  <si>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DA600</t>
  </si>
  <si>
    <t>ID-Card Fya</t>
  </si>
  <si>
    <t>DA601</t>
  </si>
  <si>
    <t>ID-Card Fyb</t>
  </si>
  <si>
    <t>DD182</t>
  </si>
  <si>
    <t>ID-Card ID LISS/Coombs, 112x12</t>
  </si>
  <si>
    <t>DD067</t>
  </si>
  <si>
    <t>ID-Card Reverse Grouping with Screening</t>
  </si>
  <si>
    <t>DA649</t>
  </si>
  <si>
    <t>ID-Card S</t>
  </si>
  <si>
    <t>DH312</t>
  </si>
  <si>
    <t>ID-DiaCell A1B</t>
  </si>
  <si>
    <t>DI758</t>
  </si>
  <si>
    <t>ID-DiaCell ABO(A1,B) 2x10ml</t>
  </si>
  <si>
    <t>DB625</t>
  </si>
  <si>
    <t>ID-DIACELL I+II+IIIP,3X10ML</t>
  </si>
  <si>
    <t>DB621</t>
  </si>
  <si>
    <t>ID-DiaCell I-II-III</t>
  </si>
  <si>
    <t>DI761</t>
  </si>
  <si>
    <t>ID-DiaCell I-II-III  3x10ml</t>
  </si>
  <si>
    <t>DE734</t>
  </si>
  <si>
    <t>ID-DIACELL Pool 3X10 ml</t>
  </si>
  <si>
    <t>DI734</t>
  </si>
  <si>
    <t>ID-DiaClon AB0/D (DĂˇrce-dlouhĂ˝ profil)</t>
  </si>
  <si>
    <t>DI735</t>
  </si>
  <si>
    <t>ID-DiaClon ABD (DĂˇrce-krĂˇtkĂ˝ profil)</t>
  </si>
  <si>
    <t>DI737</t>
  </si>
  <si>
    <t>ID-DiaClon Rh-Subgroups + K (DĂˇrce-fenotyp)</t>
  </si>
  <si>
    <t>DD102</t>
  </si>
  <si>
    <t>ID-Diluent 1</t>
  </si>
  <si>
    <t>DF032</t>
  </si>
  <si>
    <t>ID-Diluent 2 IH-1000</t>
  </si>
  <si>
    <t>DI774</t>
  </si>
  <si>
    <t>ID-Diluent2 for IH-Analyzers10x60x700ul</t>
  </si>
  <si>
    <t>DB492</t>
  </si>
  <si>
    <t>IDENTISERA DIANA</t>
  </si>
  <si>
    <t>DB493</t>
  </si>
  <si>
    <t>IDENTISERA DIANA P</t>
  </si>
  <si>
    <t>DB016</t>
  </si>
  <si>
    <t>ID-internĂ­ kontrola kvality</t>
  </si>
  <si>
    <t>ID-interní kontrola kvality</t>
  </si>
  <si>
    <t>DH314</t>
  </si>
  <si>
    <t>ID-karta DiaClon ABD Confirmation krĂˇtkĂ˝ profil 112x12</t>
  </si>
  <si>
    <t>DH315</t>
  </si>
  <si>
    <t>ID-karta DiaClon ABD Confirmation krĂˇtkĂ˝ profil 60x12</t>
  </si>
  <si>
    <t>ID-karta DiaClon ABD Confirmation krátký profil 60x12</t>
  </si>
  <si>
    <t>DH313</t>
  </si>
  <si>
    <t>ID-karta DiaClon ABO/D dlouhĂ˝ profil 112x12</t>
  </si>
  <si>
    <t>ID-karta DiaClon ABO/D dlouhý profil 112x12</t>
  </si>
  <si>
    <t>DC943</t>
  </si>
  <si>
    <t>ID-NaCl,Enzyme test,112x12 pces</t>
  </si>
  <si>
    <t>DB620</t>
  </si>
  <si>
    <t>ID-Panel P , 11x4ml</t>
  </si>
  <si>
    <t>DB619</t>
  </si>
  <si>
    <t>ID-Panel, 11x 4ml</t>
  </si>
  <si>
    <t>DC433</t>
  </si>
  <si>
    <t>IH-QC1</t>
  </si>
  <si>
    <t>DC311</t>
  </si>
  <si>
    <t>IH-QC2</t>
  </si>
  <si>
    <t>DI446</t>
  </si>
  <si>
    <t>IH-QC3</t>
  </si>
  <si>
    <t>DC268</t>
  </si>
  <si>
    <t>IH-QC4</t>
  </si>
  <si>
    <t>DC202</t>
  </si>
  <si>
    <t>IH-QC5</t>
  </si>
  <si>
    <t>DC080</t>
  </si>
  <si>
    <t>IH-QC6</t>
  </si>
  <si>
    <t>DD737</t>
  </si>
  <si>
    <t>ImmuClone  Anti-S, IgM, 5 ml</t>
  </si>
  <si>
    <t>DD768</t>
  </si>
  <si>
    <t>ImmuClone  Anti-s, IgM, 5 ml</t>
  </si>
  <si>
    <t>DF441</t>
  </si>
  <si>
    <t>ImmuClone Anti-K (Kell), IgM</t>
  </si>
  <si>
    <t>DF026</t>
  </si>
  <si>
    <t>ImmuClone Anti-M, IgM</t>
  </si>
  <si>
    <t>DA049</t>
  </si>
  <si>
    <t>ImmuClone Rh-Hr Control</t>
  </si>
  <si>
    <t>DB099</t>
  </si>
  <si>
    <t>Immutrep-RPR (500t)</t>
  </si>
  <si>
    <t>DI775</t>
  </si>
  <si>
    <t>Konzentrierte Waschlosung A 10x100ml</t>
  </si>
  <si>
    <t>DC617</t>
  </si>
  <si>
    <t>LEKTIN ANTI-A1 5 ML</t>
  </si>
  <si>
    <t>DB554</t>
  </si>
  <si>
    <t>LEKTIN ANTI-H 3ML</t>
  </si>
  <si>
    <t>DB544</t>
  </si>
  <si>
    <t>LEWIS BLOOD GROUP SUBSTANCE 2M</t>
  </si>
  <si>
    <t>DD779</t>
  </si>
  <si>
    <t>MAKROPANEL 16 16*3 ML</t>
  </si>
  <si>
    <t>DI778</t>
  </si>
  <si>
    <t>Microcide  237ml</t>
  </si>
  <si>
    <t>DA189</t>
  </si>
  <si>
    <t>Microcide SQ</t>
  </si>
  <si>
    <t>DE783</t>
  </si>
  <si>
    <t>MP A, B, AB, D, D, ctl/A,B, 1x12</t>
  </si>
  <si>
    <t>DE784</t>
  </si>
  <si>
    <t>MP A, B, DVI+,ctl/A, B, DVI+,ctl</t>
  </si>
  <si>
    <t>DE785</t>
  </si>
  <si>
    <t>MP C, c, E, e, K, ctl/C, c, E, e, K, ctl</t>
  </si>
  <si>
    <t>DC395</t>
  </si>
  <si>
    <t>NegativnĂ­ kontr.mon.10 ml</t>
  </si>
  <si>
    <t>Negativní kontr.mon.10 ml</t>
  </si>
  <si>
    <t>DE928</t>
  </si>
  <si>
    <t>NOVACLONE Anti-C3b,-C3d 3ml</t>
  </si>
  <si>
    <t>DA048</t>
  </si>
  <si>
    <t>NOVACLONE Anti-D, IgM+IgG  10ml</t>
  </si>
  <si>
    <t>DG592</t>
  </si>
  <si>
    <t>NOVACLONE Anti-D, IgM+IgG  10x10ml</t>
  </si>
  <si>
    <t>DB823</t>
  </si>
  <si>
    <t>P1 BLOOD GROUP SUBSTANCE 2 ML</t>
  </si>
  <si>
    <t>DB395</t>
  </si>
  <si>
    <t>PANOSCREEN I.II.III. Cw 3x10 ml</t>
  </si>
  <si>
    <t>DD794</t>
  </si>
  <si>
    <t>PeliLISS poten.reag. 10 ml</t>
  </si>
  <si>
    <t>DG595</t>
  </si>
  <si>
    <t>PromĂ˝vacĂ­ roztok A Ĺ™edÄ›nĂ˝</t>
  </si>
  <si>
    <t>DG596</t>
  </si>
  <si>
    <t>PromĂ˝vacĂ­ roztok B Ĺ™edÄ›nĂ˝</t>
  </si>
  <si>
    <t>Promývací roztok A ředěný</t>
  </si>
  <si>
    <t>Promývací roztok B ředěný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</si>
  <si>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</si>
  <si>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</si>
  <si>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</si>
  <si>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</si>
  <si>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</si>
  <si>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</si>
  <si>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</si>
  <si>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</si>
  <si>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DI790</t>
  </si>
  <si>
    <t>Syphilis RPR 500testĹŻ</t>
  </si>
  <si>
    <t>DB682</t>
  </si>
  <si>
    <t>Test serum ID-anti-Fy(a) 5 ml</t>
  </si>
  <si>
    <t>DB692</t>
  </si>
  <si>
    <t>Test serum ID-anti-Fy(b) 5 ml</t>
  </si>
  <si>
    <t>DB468</t>
  </si>
  <si>
    <t>Test serum ID-anti-S 5 ml</t>
  </si>
  <si>
    <t>DC999</t>
  </si>
  <si>
    <t>Wash Solution A, 10x100ml</t>
  </si>
  <si>
    <t>DB542</t>
  </si>
  <si>
    <t>WEAK D CELLS</t>
  </si>
  <si>
    <t>50115040</t>
  </si>
  <si>
    <t>laboratorní materiál (Z505)</t>
  </si>
  <si>
    <t>ZK663</t>
  </si>
  <si>
    <t>Deska s jamkami (KS) bal. á 100 ks IBSA7047206000</t>
  </si>
  <si>
    <t>Deska s jamkami (KS) bal. Ăˇ 100 ks IBSA7047206000</t>
  </si>
  <si>
    <t>ZC716</t>
  </si>
  <si>
    <t>Ĺ piÄŤka ĹľlutĂˇ pipetovacĂ­ dlouhĂˇ manĹľeta bal. Ăˇ 1000 ks 1123</t>
  </si>
  <si>
    <t>ZE719</t>
  </si>
  <si>
    <t>Ĺ piÄŤka pipetovacĂ­ 0.5-10ul Ăˇ 1000 ks (BUN001P-BP) 5130010</t>
  </si>
  <si>
    <t>ZB628</t>
  </si>
  <si>
    <t>Ĺ piÄŤka pipetovacĂ­ bĂ­lĂˇ nester. 10-200ul bal. Ăˇ 1000 ks 1121</t>
  </si>
  <si>
    <t>ZE198</t>
  </si>
  <si>
    <t>Ĺ piÄŤka pipetovacĂ­ eppendorf Tips 100-5000 ul bal. Ăˇ 500 ks 0030000978</t>
  </si>
  <si>
    <t>Ĺ piÄŤka pipetovacĂ­ ĹľlutĂˇ dlouhĂˇ manĹľeta bal. Ăˇ 1000 ks 1123</t>
  </si>
  <si>
    <t>ZB426</t>
  </si>
  <si>
    <t>Mikrozkumavka eppendorf 1,5 ml bal. Ăˇ 500 ks BSA 0220</t>
  </si>
  <si>
    <t>Špička pipetovací bílá nester. 10-200ul bal. á 1000 ks 1121</t>
  </si>
  <si>
    <t>Špička žlutá pipetovací dlouhá manžeta bal. á 1000 ks 1123</t>
  </si>
  <si>
    <t>ZP900</t>
  </si>
  <si>
    <t>Válec odměrný vysoký sklo, A modrá graduace objem 25 ml VTRB632432110923</t>
  </si>
  <si>
    <t>ZB640</t>
  </si>
  <si>
    <t>Zkumavka Kep ARC reaction vessels 8 x 500 Ăˇ 4000 ks 7C1503</t>
  </si>
  <si>
    <t>50115050</t>
  </si>
  <si>
    <t>obvazový materiál (Z502)</t>
  </si>
  <si>
    <t>ZB404</t>
  </si>
  <si>
    <t>NĂˇplast cosmos 8 cm x 1 m 5403353</t>
  </si>
  <si>
    <t>Náplast cosmos 8 cm x 1 m 5403353</t>
  </si>
  <si>
    <t>ZL996</t>
  </si>
  <si>
    <t>Obinadlo hyrofilnĂ­ sterilnĂ­  8 cm x 5 m  004310182</t>
  </si>
  <si>
    <t>ZL997</t>
  </si>
  <si>
    <t>Obinadlo hyrofilnĂ­ sterilnĂ­ 10 cm x 5 m  004310174</t>
  </si>
  <si>
    <t>ZL789</t>
  </si>
  <si>
    <t>Obvaz sterilní hotový č. 2 A4091360</t>
  </si>
  <si>
    <t>ZL790</t>
  </si>
  <si>
    <t>Obvaz sterilní hotový č. 3 A4101144</t>
  </si>
  <si>
    <t>ZA446</t>
  </si>
  <si>
    <t>Vata buniÄŤitĂˇ pĹ™Ă­Ĺ™ezy 20 x 30 cm 1230200129</t>
  </si>
  <si>
    <t>Vata buničitá přířezy 20 x 30 cm 1230200129</t>
  </si>
  <si>
    <t>50115060</t>
  </si>
  <si>
    <t>ZPr - ostatní (Z503)</t>
  </si>
  <si>
    <t>ZB521</t>
  </si>
  <si>
    <t>Dispenser 100 Magnete 009893V</t>
  </si>
  <si>
    <t>Dispenser 100 Magnete 009893V  CN CZ-20-0124/LSG</t>
  </si>
  <si>
    <t>ZM405</t>
  </si>
  <si>
    <t>Kontejner ze styrofoamu na pĹ™epravu zkumavek kompletnĂ­ bal. Ăˇ 6 ks 95.1123</t>
  </si>
  <si>
    <t>ZB117</t>
  </si>
  <si>
    <t>Lanceta haemolance modrá plus low flow bal. á 100 ks DIS7371</t>
  </si>
  <si>
    <t>ZQ144</t>
  </si>
  <si>
    <t>NĹŻĹľky chirurgickĂ© rovnĂ© hrotnatotupĂ© 150 mm TK-AJ 024-15</t>
  </si>
  <si>
    <t>ZA855</t>
  </si>
  <si>
    <t>Pipeta pasteurova P 223 6,5 ml 204523</t>
  </si>
  <si>
    <t>ZF599</t>
  </si>
  <si>
    <t>Replacement Caps 4D1901</t>
  </si>
  <si>
    <t>ZC742</t>
  </si>
  <si>
    <t>Septum ARC 4D1803</t>
  </si>
  <si>
    <t>ZF091</t>
  </si>
  <si>
    <t>ZĂˇtka k plastovĂ˝m zkumavkĂˇm FLME21301</t>
  </si>
  <si>
    <t>Zátka k plastovým zkumavkám FLME21301</t>
  </si>
  <si>
    <t>ZE091</t>
  </si>
  <si>
    <t>Zátka k plastovým zkumavkám FLME21341</t>
  </si>
  <si>
    <t>ZB967</t>
  </si>
  <si>
    <t>Zkumavka 3 ml PP 13 x 75 mm 1058</t>
  </si>
  <si>
    <t>ZB845</t>
  </si>
  <si>
    <t>Zkumavka 5,0 ml PP 12 x 86 mm bal. Ăˇ 4000 ks 1032</t>
  </si>
  <si>
    <t>ZG515</t>
  </si>
  <si>
    <t>Zkumavka moÄŤovĂˇ vacuette 10,5 ml bal. Ăˇ 50 ks 455007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</si>
  <si>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</si>
  <si>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</si>
  <si>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</si>
  <si>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</si>
  <si>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</si>
  <si>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</si>
  <si>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</si>
  <si>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</si>
  <si>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ZP950</t>
  </si>
  <si>
    <t>Rukavice vyĹˇetĹ™ovacĂ­ nitril basic bez pudru modrĂ© XS bal. Ăˇ 200 ks 44749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</si>
  <si>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</si>
  <si>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</si>
  <si>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</si>
  <si>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DC716</t>
  </si>
  <si>
    <t>ANAEROCULT A MINI GASGENE RATO</t>
  </si>
  <si>
    <t>DC905</t>
  </si>
  <si>
    <t>ANAEROTEST FUER DIE MIKRO</t>
  </si>
  <si>
    <t>DG692</t>
  </si>
  <si>
    <t>Architect HCV Ag Reagent Kit</t>
  </si>
  <si>
    <t>DB957</t>
  </si>
  <si>
    <t>CELLCLEAN 50 ml</t>
  </si>
  <si>
    <t>DI679</t>
  </si>
  <si>
    <t>CELLPACK 20 l</t>
  </si>
  <si>
    <t>DB700</t>
  </si>
  <si>
    <t>DC859</t>
  </si>
  <si>
    <t>COLUMBIA AGAR</t>
  </si>
  <si>
    <t>DB381</t>
  </si>
  <si>
    <t>Control Plasma N</t>
  </si>
  <si>
    <t>DE273</t>
  </si>
  <si>
    <t>Gamma-Clone Anti-Le(b) IgM (klon GAMA-704) 5 ml</t>
  </si>
  <si>
    <t>DF648</t>
  </si>
  <si>
    <t>GD Bacillus subtilis</t>
  </si>
  <si>
    <t>DF649</t>
  </si>
  <si>
    <t>GD Candida albicans</t>
  </si>
  <si>
    <t>DF650</t>
  </si>
  <si>
    <t>GD Clostridium sporogenes</t>
  </si>
  <si>
    <t>DF651</t>
  </si>
  <si>
    <t>GD Pseudomonas aeruginosa</t>
  </si>
  <si>
    <t>DF652</t>
  </si>
  <si>
    <t>GD Staphylococcus aureus</t>
  </si>
  <si>
    <t>DG211</t>
  </si>
  <si>
    <t>HEPTAPHAN, DIAG.PROUZKY 50 ks</t>
  </si>
  <si>
    <t>DB514</t>
  </si>
  <si>
    <t>ROZTOK HAYEM   orig.</t>
  </si>
  <si>
    <t>DC997</t>
  </si>
  <si>
    <t>Roztok TURCK</t>
  </si>
  <si>
    <t>DD596</t>
  </si>
  <si>
    <t>Sabouraud agar s CMP</t>
  </si>
  <si>
    <t>DB530</t>
  </si>
  <si>
    <t>STROMATOLYSER-WH 3x500 ml</t>
  </si>
  <si>
    <t>DE730</t>
  </si>
  <si>
    <t>ThioglykolĂˇtovĂ˝ bujon(10ML)</t>
  </si>
  <si>
    <t>Thioglykolátový bujon(10ML)</t>
  </si>
  <si>
    <t>DF844</t>
  </si>
  <si>
    <t>Trypton  sĂłjovĂ˝ agar</t>
  </si>
  <si>
    <t>Trypton  sójový agar</t>
  </si>
  <si>
    <t>DD409</t>
  </si>
  <si>
    <t>TRYPTON-SOJOVĂť BUJON</t>
  </si>
  <si>
    <t>TRYPTON-SOJOVÝ BUJON</t>
  </si>
  <si>
    <t>50115030</t>
  </si>
  <si>
    <t>ZPr. - ostatní (testy) - COVID19 (Z556)</t>
  </si>
  <si>
    <t>ZS149</t>
  </si>
  <si>
    <t>Sada testovacĂ­ Disposable Virus Specimen Collection Tube VS202012S</t>
  </si>
  <si>
    <t>ZB605</t>
  </si>
  <si>
    <t>Ĺ piÄŤka modrĂˇ krĂˇtkĂˇ manĹľeta 1108</t>
  </si>
  <si>
    <t>ZA887</t>
  </si>
  <si>
    <t>Zkumavka Greiner vacuette 5 ml K2EDTA, bal.á 100 ks,456205</t>
  </si>
  <si>
    <t>Zkumavka Greiner vacuette 5 ml K2EDTA, bal.Ăˇ 100 ks,456205</t>
  </si>
  <si>
    <t>Zkumavka Kep ARC reaction vessels 8 x 500 á 4000 ks 7C1503</t>
  </si>
  <si>
    <t>ZC979</t>
  </si>
  <si>
    <t>Zkumavka Kep ARC sample cups 4 x 250 á 1000 ks 7C1401</t>
  </si>
  <si>
    <t>ZB366</t>
  </si>
  <si>
    <t>Zkumavka PS 10 ml nesterilní á 2000 ks 400912</t>
  </si>
  <si>
    <t>ZK796</t>
  </si>
  <si>
    <t>Zkumavka s - manovette - tromboExact bal. Ăˇ 50 ks 05.1168.001</t>
  </si>
  <si>
    <t>ZB500</t>
  </si>
  <si>
    <t>Zkumavka vacutainer BD 3 ml Est 75 x 13 H bal . á 100 ks čirá 362725</t>
  </si>
  <si>
    <t>Zkumavka vacutainer BD 3 ml Est 75 x 13 H bal . Ăˇ 100 ks ÄŤirĂˇ 362725</t>
  </si>
  <si>
    <t>ZR226</t>
  </si>
  <si>
    <t>Kompresa gĂˇza 7,5 x 7,5 cm/100 ks nesterilnĂ­ 13493- bez nĂˇhradnĂ­ho plnÄ›nĂ­</t>
  </si>
  <si>
    <t>ZA321</t>
  </si>
  <si>
    <t>Kompresa gáza 7,5 cm x 7,5 cm/100 ks nesterilní 06002</t>
  </si>
  <si>
    <t>ZA463</t>
  </si>
  <si>
    <t>Kompresa NT 10 x 20 cm/2 ks sterilnĂ­ 26620</t>
  </si>
  <si>
    <t>ZC854</t>
  </si>
  <si>
    <t>Kompresa NT 7,5 x 7,5 cm/2 ks sterilnĂ­ 26510</t>
  </si>
  <si>
    <t>ZK404</t>
  </si>
  <si>
    <t>KrytĂ­ prontosan roztok 350 ml 400416</t>
  </si>
  <si>
    <t>ZJ687</t>
  </si>
  <si>
    <t>Krytí hemostatické gelitaspon tampon   80 x 30 mm bal. á 5 ks GS -210</t>
  </si>
  <si>
    <t>Krytí prontosan roztok 350 ml 400416</t>
  </si>
  <si>
    <t>ZA443</t>
  </si>
  <si>
    <t>Ĺ Ăˇtek trojcĂ­pĂ˝ NT 136 x 96 x 96 cm 20002</t>
  </si>
  <si>
    <t>ZI558</t>
  </si>
  <si>
    <t>NĂˇplast curapor   7 x   5 cm 32912  (22120,  nĂˇhrada za cosmopor )</t>
  </si>
  <si>
    <t>ZA450</t>
  </si>
  <si>
    <t>NĂˇplast omniplast 1,25 cm x 9,1 m 9004520</t>
  </si>
  <si>
    <t>NĂˇplast omniplast 1,25 cm x 9,1 m bal. Ăˇ 24 ks 9004520</t>
  </si>
  <si>
    <t>ZD104</t>
  </si>
  <si>
    <t>NĂˇplast omniplast 10,0 cm x 10,0 m 9004472 (900535)</t>
  </si>
  <si>
    <t>ZF351</t>
  </si>
  <si>
    <t>NĂˇplast transpore bĂ­lĂˇ 1,25 cm x 9,14 m bal. Ăˇ 24 ks 1534-0</t>
  </si>
  <si>
    <t>ZF352</t>
  </si>
  <si>
    <t>NĂˇplast transpore bĂ­lĂˇ 2,50 cm x 9,14 m bal. Ăˇ 12 ks 1534-1</t>
  </si>
  <si>
    <t>Náplast curapor   7 x   5 cm 32912  (22120,  náhrada za cosmopor )</t>
  </si>
  <si>
    <t>Náplast omniplast 1,25 cm x 9,1 m 9004520</t>
  </si>
  <si>
    <t>Náplast omniplast 10,0 cm x 10,0 m 9004472 (900535)</t>
  </si>
  <si>
    <t>Náplast transpore bílá 1,25 cm x 9,14 m bal. á 24 ks 1534-0</t>
  </si>
  <si>
    <t>Náplast transpore bílá 2,50 cm x 9,14 m bal. á 12 ks 1534-1</t>
  </si>
  <si>
    <t>ZN475</t>
  </si>
  <si>
    <t>Obinadlo elastickĂ© universal   8 cm x 5 m 1323100312</t>
  </si>
  <si>
    <t>ZN478</t>
  </si>
  <si>
    <t>Obinadlo elastickĂ© universal 10 cm x 5 m 1323100313</t>
  </si>
  <si>
    <t>Obinadlo elastické universal   8 cm x 5 m 1323100312</t>
  </si>
  <si>
    <t>ZA339</t>
  </si>
  <si>
    <t>Obinadlo hydrofilní   8 cm x   5 m 13006</t>
  </si>
  <si>
    <t>ZL995</t>
  </si>
  <si>
    <t>Obinadlo hyrofilnĂ­ sterilnĂ­  6 cm x 5 m  004310190</t>
  </si>
  <si>
    <t>Obinadlo hyrofilní sterilní  8 cm x 5 m  004310182</t>
  </si>
  <si>
    <t>ZA314</t>
  </si>
  <si>
    <t>Obinadlo idealast-haft 8 cm x   4 m 9311113</t>
  </si>
  <si>
    <t>ZL999</t>
  </si>
  <si>
    <t>Rychloobvaz 8 x 4 cm 001445510</t>
  </si>
  <si>
    <t>ZA444</t>
  </si>
  <si>
    <t>Tampon nesterilnĂ­ stĂˇÄŤenĂ˝ 20 x 19 cm bez RTG nitĂ­ bal. Ăˇ 100 ks 1320300404</t>
  </si>
  <si>
    <t>Tampon nesterilní stáčený 20 x 19 cm bez RTG nití bal. á 100 ks 1320300404</t>
  </si>
  <si>
    <t>ZA589</t>
  </si>
  <si>
    <t>Tampon sterilnĂ­ stĂˇÄŤenĂ˝ 30 x 30 cm / 5 ks karton Ăˇ 1500 ks 28007</t>
  </si>
  <si>
    <t>Tampon sterilní stáčený 30 x 30 cm / 5 ks karton á 1500 ks 28007</t>
  </si>
  <si>
    <t>ZB354</t>
  </si>
  <si>
    <t>ÄŚtyĹ™vak CPD-SAGM Plasmabag 350 811-8442</t>
  </si>
  <si>
    <t>ZB771</t>
  </si>
  <si>
    <t>DrĹľĂˇk jehly zĂˇkladnĂ­ 450201</t>
  </si>
  <si>
    <t>Držák jehly základní 450201</t>
  </si>
  <si>
    <t>ZQ930</t>
  </si>
  <si>
    <t>KliÄŤka inokulaÄŤnĂ­ 1Âµl 198 x 198 mm bĂ­lĂˇ PS sterilnĂ­ bal. Ăˇ 10 kusĹŻ box Ăˇ 500 ks 86.1567.010</t>
  </si>
  <si>
    <t>ZC906</t>
  </si>
  <si>
    <t>Ĺ krtidlo se sponou pro dospÄ›lĂ© 25 x 500 mm KVS25500 - pouze pro TransfĂşznĂ­ oddÄ›lenĂ­, RTG</t>
  </si>
  <si>
    <t>ZA728</t>
  </si>
  <si>
    <t>Lopatka ĂşstnĂ­ dĹ™evÄ›nĂˇ lĂ©kaĹ™skĂˇ nesterilnĂ­ bal. Ăˇ 100 ks 1320100655</t>
  </si>
  <si>
    <t>Lopatka ústní dřevěná lékařská nesterilní bal. á 100 ks 1320100655</t>
  </si>
  <si>
    <t>ZO171</t>
  </si>
  <si>
    <t>Manžeta TK k tonometru Omron CC šedá dospělá obvod paže 22 cm - 42 cm k tonometru Omron Comfort HEM7000-E,7221,7223,7080,780(koncovky součástí) 101 00015</t>
  </si>
  <si>
    <t>ZF192</t>
  </si>
  <si>
    <t>NĂˇdoba na kontaminovanĂ˝ odpad 4 l 15-0004</t>
  </si>
  <si>
    <t>Nádoba na kontaminovaný odpad 4 l 15-0004</t>
  </si>
  <si>
    <t>ZF577</t>
  </si>
  <si>
    <t>PropichovaÄŤ segmentu (schlauch segment Ă¶ffner) 95.1000</t>
  </si>
  <si>
    <t>ZA787</t>
  </si>
  <si>
    <t>StĹ™Ă­kaÄŤka injekÄŤnĂ­ 2-dĂ­lnĂˇ 10 ml L Inject Solo 4606108V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</si>
  <si>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</si>
  <si>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</si>
  <si>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</si>
  <si>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</si>
  <si>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ZA790</t>
  </si>
  <si>
    <t>StĹ™Ă­kaÄŤka injekÄŤnĂ­ 2-dĂ­lnĂˇ 5 ml L Inject Solo4606051V</t>
  </si>
  <si>
    <t>ZE316</t>
  </si>
  <si>
    <t>Stojan na zkumavky pro 50 zkumavek pr. 17 mm 2393</t>
  </si>
  <si>
    <t>Stříkačka injekční 2-dílná 5 ml L Inject Solo4606051V</t>
  </si>
  <si>
    <t>ZJ187</t>
  </si>
  <si>
    <t>Zkumavka 2 ml K3 edta fialová 454087</t>
  </si>
  <si>
    <t>ZB756</t>
  </si>
  <si>
    <t>Zkumavka 3 ml K3 edta fialová 454086</t>
  </si>
  <si>
    <t>Zkumavka 3 ml K3 edta fialovĂˇ 454086</t>
  </si>
  <si>
    <t>ZB757</t>
  </si>
  <si>
    <t>Zkumavka 6 ml K3 edta fialová 456036</t>
  </si>
  <si>
    <t>Zkumavka 6 ml K3 edta fialovĂˇ 456036</t>
  </si>
  <si>
    <t>ZB758</t>
  </si>
  <si>
    <t>Zkumavka 9 ml K3 edta NR 455036</t>
  </si>
  <si>
    <t>ZB777</t>
  </si>
  <si>
    <t>Zkumavka ÄŤervenĂˇ 3,5 ml gel 454071</t>
  </si>
  <si>
    <t>ZB762</t>
  </si>
  <si>
    <t>Zkumavka ÄŤervenĂˇ 6 ml 456092</t>
  </si>
  <si>
    <t>ZB759</t>
  </si>
  <si>
    <t>Zkumavka ÄŤervenĂˇ 8 ml gel 455071</t>
  </si>
  <si>
    <t>ZB763</t>
  </si>
  <si>
    <t>Zkumavka ÄŤervenĂˇ 9 ml 455092</t>
  </si>
  <si>
    <t>Zkumavka červená 3,5 ml gel 454071</t>
  </si>
  <si>
    <t>ZB761</t>
  </si>
  <si>
    <t>Zkumavka červená 4 ml 454092</t>
  </si>
  <si>
    <t>Zkumavka červená 6 ml 456092</t>
  </si>
  <si>
    <t>Zkumavka červená 9 ml 455092</t>
  </si>
  <si>
    <t>ZB775</t>
  </si>
  <si>
    <t>Zkumavka koagulace modrá Quick 4 ml modrá 454329</t>
  </si>
  <si>
    <t>Zkumavka koagulace modrĂˇ Quick 4 ml modrĂˇ 454329</t>
  </si>
  <si>
    <t>ZE949</t>
  </si>
  <si>
    <t>Zkumavka na moč 9,5 ml 455028</t>
  </si>
  <si>
    <t>ZH547</t>
  </si>
  <si>
    <t>Zkumavka PP se ĹˇroubovacĂ­m uzĂˇvÄ›rem 7 ml 82 mm x 13 mm bal. Ăˇ 1000 ks 60.550.100</t>
  </si>
  <si>
    <t>Zkumavka PP se šroubovacím uzávěrem 7 ml 82 mm x 13 mm bal. á 1000 ks 60.550.100</t>
  </si>
  <si>
    <t>ZI179</t>
  </si>
  <si>
    <t>Zkumavka s mediem+ flovakovanĂ˝ tampon eSwab rĹŻĹľovĂ˝ (nos,krk,vagina,koneÄŤnĂ­k,rĂˇny,fekĂˇlnĂ­ vzo) 490CE.A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</si>
  <si>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</si>
  <si>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</si>
  <si>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ZJ189</t>
  </si>
  <si>
    <t>Zkumavka S-Monovette® 4,9 ml K3 EDTA 04.1931</t>
  </si>
  <si>
    <t>ZM432</t>
  </si>
  <si>
    <t>Zkumavka S-Monovette® 4,9 ml Serum 04.1934</t>
  </si>
  <si>
    <t>Zkumavka S-MonovetteÂ® 4,9 ml K3 EDTA 04.1931</t>
  </si>
  <si>
    <t>ZB764</t>
  </si>
  <si>
    <t>Zkumavka zelená 4 ml 454051</t>
  </si>
  <si>
    <t>50115063</t>
  </si>
  <si>
    <t>ZPr - vaky, sety (Z528)</t>
  </si>
  <si>
    <t>ZE407</t>
  </si>
  <si>
    <t>Filtr na destiÄŤky BC PALL-AutoStop ATSBC1EPSB</t>
  </si>
  <si>
    <t>Filtr na destičky BC PALL-AutoStop ATSBC1EPSB</t>
  </si>
  <si>
    <t>ZG182</t>
  </si>
  <si>
    <t>Filtr na erytrocyty BPF4ARBL</t>
  </si>
  <si>
    <t>ZD085</t>
  </si>
  <si>
    <t>Jehla needle syslock 16G sterilnĂ­ 862-1613</t>
  </si>
  <si>
    <t>Jehla needle syslock 16G sterilní 862-1613</t>
  </si>
  <si>
    <t>ZD193</t>
  </si>
  <si>
    <t>Plasma Apheresis Bowl 0625B-00</t>
  </si>
  <si>
    <t>ZB140</t>
  </si>
  <si>
    <t>Roztok ACDA 750 ml bal. á 12 ks 40801</t>
  </si>
  <si>
    <t>Roztok ACDA 750 ml bal. Ăˇ 12 ks 40801</t>
  </si>
  <si>
    <t>Roztok ACDA antokoagulaÄŤnĂ­ pro aferetickĂ© procedury 750 ml bal. Ăˇ 12 ks 40801</t>
  </si>
  <si>
    <t>ZI733</t>
  </si>
  <si>
    <t>Roztok aditivnĂ­ pro skladovĂˇnĂ­ trombocytĹŻ PASIII M Ăˇ 20 ks SSP2150U-1OL + 500 ml</t>
  </si>
  <si>
    <t>ZQ616</t>
  </si>
  <si>
    <t>Roztok aditivnĂ­ pro skladovĂˇnĂ­ trombocytĹŻ SSP+ 250 ml bal. Ăˇ 30 ks SSP2025U-VZ</t>
  </si>
  <si>
    <t>Roztok aditivní pro skladování trombocytů PASIII M á 20 ks SSP2150U-1OL + 500 ml</t>
  </si>
  <si>
    <t>Roztok aditivní pro skladování trombocytů SSP+ 250 ml bal. á 30 ks SSP2025U-VZ</t>
  </si>
  <si>
    <t>ZB137</t>
  </si>
  <si>
    <t>Roztok antikoagulaÄŤnĂ­ CPD50, 150 ml bal. Ăˇ 40 ks 0415C-00</t>
  </si>
  <si>
    <t>ZB202</t>
  </si>
  <si>
    <t>Roztok antikoagulaÄŤnĂ­ k separĂˇtorĹŻm krevnĂ­ch bunÄ›k MCS+ (Anticoagulant Solution Sodium Citrate 4%) 250 ml 0420C-00, bal. Ăˇ 30 ks</t>
  </si>
  <si>
    <t>Roztok antikoagulaÄŤnĂ­ natrium citricum 4% 250 ml 0420C-00</t>
  </si>
  <si>
    <t>ZL460</t>
  </si>
  <si>
    <t>Roztok antikoagulaÄŤnĂ­ natrium citricum 4% 250 ml 400945</t>
  </si>
  <si>
    <t>Roztok antikoagulační CPD50, 150 ml bal. á 40 ks 0415C-00</t>
  </si>
  <si>
    <t>Roztok antikoagulační natrium citricum 4% 250 ml 0420C-00</t>
  </si>
  <si>
    <t>Roztok antikoagulační natrium citricum 4% 250 ml 400945</t>
  </si>
  <si>
    <t>ZE501</t>
  </si>
  <si>
    <t>Roztok fyziologickĂ˝ 500 ml Ăˇ 20 ks 4CCB1323E</t>
  </si>
  <si>
    <t>Roztok fyziologický 500 ml á 20 ks 4CCB1323E</t>
  </si>
  <si>
    <t>ZB138</t>
  </si>
  <si>
    <t>SAG Manitol 350 ml bal. á 20 ks 0411C-00</t>
  </si>
  <si>
    <t>SAG Manitol 350 ml bal. Ăˇ 20 ks 0411C-00</t>
  </si>
  <si>
    <t>ZD192</t>
  </si>
  <si>
    <t>Set harness 00620-00</t>
  </si>
  <si>
    <t>ZA715</t>
  </si>
  <si>
    <t>Set infuznĂ­ intrafix primeline classic 150 cm 4062957</t>
  </si>
  <si>
    <t>Set infuzní intrafix primeline classic 150 cm 4062957</t>
  </si>
  <si>
    <t>ZF083</t>
  </si>
  <si>
    <t>Set na lĂ©ÄŤebnĂ© depleÄŤnĂ­ erytrocytaferĂ©zy k separĂˇtorĹŻm krevnĂ­ch bunÄ›k MCS+ (Therapeutic Erythrocyte Closed Disposable Set), bal. Ăˇ 8 ks</t>
  </si>
  <si>
    <t>ZB136</t>
  </si>
  <si>
    <t>Set na odbÄ›r erytrocytĹŻ k separĂˇtorĹŻm krevnĂ­ch bunÄ›k MCS+(Single Donor Red cells Collection Closed Set)  bal. Ăˇ 8 ks 00942-00</t>
  </si>
  <si>
    <t>ZF732</t>
  </si>
  <si>
    <t>Set na odbÄ›r trombocytĹŻ deleukotizovanĂ˝ch v nĂˇhradnĂ­m roztoku k separĂˇtorĹŻm krevnĂ­ch bunÄ›k MCS+ (Concentrated or Standard Platelets Collection Closed Set) bal. Ăˇ 8 ks 999F-E</t>
  </si>
  <si>
    <t>ZN744</t>
  </si>
  <si>
    <t>Set na odbÄ›r trombocytĹŻ Spetra Optia bal. Ăˇ 6 ks 10400</t>
  </si>
  <si>
    <t>Set na odběr trombocytů Spetra Optia bal. á 6 ks 10400</t>
  </si>
  <si>
    <t>Set na plazmu 620 Plasma Collection Donor Harness 00620-00</t>
  </si>
  <si>
    <t>ZN427</t>
  </si>
  <si>
    <t>Set na plazmu 620 Plasma Collection Donor Harness bal. á 100 ks 400941</t>
  </si>
  <si>
    <t>Set na plazmu 620 Plasma Collection Donor Harness bal. Ăˇ 100 ks 400941</t>
  </si>
  <si>
    <t>ZS209</t>
  </si>
  <si>
    <t>Set pro odbÄ›r plazmy Haemonetics PLS 3-Bags Closed Set, uzavĹ™enĂˇ souprava pro automatickĂ˝ odbÄ›r 3TU FFP (FFP â€“ PCS2, MCS+), jednorĂˇzovĂ˝, bal. Ăˇ 8 ks 0623E-00</t>
  </si>
  <si>
    <t>ZD432</t>
  </si>
  <si>
    <t>Set trima accel enhanced platet 80420</t>
  </si>
  <si>
    <t>ZK701</t>
  </si>
  <si>
    <t>Set trima accel na PA plazma 80700</t>
  </si>
  <si>
    <t>ZG782</t>
  </si>
  <si>
    <t>Set trima accel na separaci LRS Plt,Plasma,RBC+TRL (pĹŻv.777800450) bal. Ăˇ 6 ks 80350</t>
  </si>
  <si>
    <t>ZB977</t>
  </si>
  <si>
    <t>Set trima accel plt, plazma, RBC 80400 777800400</t>
  </si>
  <si>
    <t>Souprava na lĂ©ÄŤenĂ­ erytrocytaferĂ©zy 00944-00</t>
  </si>
  <si>
    <t>Souprava na léčení erytrocytaferézy 00944-00</t>
  </si>
  <si>
    <t>Souprava na sbÄ›r deleukotizovanĂ˝ch trombocytĹŻ v nĂˇhradnĂ­m roztoku bal. Ăˇ 8 ks 999F-E</t>
  </si>
  <si>
    <t>Souprava na sběr deleukotizovaných trombocytů v náhradním roztoku bal. á 8 ks 999F-E</t>
  </si>
  <si>
    <t>Souprava pro separ. erytrocytĹŻ  bal. Ăˇ 8 ks 00942-00</t>
  </si>
  <si>
    <t>Souprava pro separ. erytrocytů  bal. á 8 ks 00942-00</t>
  </si>
  <si>
    <t>ZB254</t>
  </si>
  <si>
    <t>Souprava pro separ. plazmy W/NACL ADAP 00627-00</t>
  </si>
  <si>
    <t>ZD086</t>
  </si>
  <si>
    <t>Trojvak T/B CPD-SAGM 831-8307</t>
  </si>
  <si>
    <t>ZD660</t>
  </si>
  <si>
    <t>Vak extra na krevnĂ­ destiÄŤky 1000 ml 70030</t>
  </si>
  <si>
    <t>Vak extra na krevní destičky 1000 ml 70030</t>
  </si>
  <si>
    <t>ZK668</t>
  </si>
  <si>
    <t>Vak mÄ›Ĺ™Ă­cĂ­ 1000 ml bal. Ăˇ 5 ks KLMRS 1000</t>
  </si>
  <si>
    <t>ZH139</t>
  </si>
  <si>
    <t>Vak na skladovĂˇnĂ­ trombocytĹŻ transfer 400 ml 720434</t>
  </si>
  <si>
    <t>ZB883</t>
  </si>
  <si>
    <t>Vak na skladovĂˇnĂ­ trombocytĹŻ transfer 6 x 150 ml 814-0135</t>
  </si>
  <si>
    <t>Vak na skladování trombocytů transfer 400 ml 720434</t>
  </si>
  <si>
    <t>ZP366</t>
  </si>
  <si>
    <t>Vak odbÄ›rovĂ˝ na plnou krev 4 komorovĂ˝ 450 ml s filtrem QUADRUPLE BAGS LEUKOFLEX 450 ml LCRD bal. Ăˇ 12 ks LQT6280LU</t>
  </si>
  <si>
    <t>Vak odběrový na plnou krev 4 komorový 450 ml s filtrem QUADRUPLE BAGS LEUKOFLEX 450 ml LCRD bal. á 12 ks LQT6280LU</t>
  </si>
  <si>
    <t>ZE383</t>
  </si>
  <si>
    <t>Vak sbÄ›rnĂ˝ 1000 ml pro plazmu bal. Ăˇ 48 ks SC692-00</t>
  </si>
  <si>
    <t>ZN429</t>
  </si>
  <si>
    <t>Vak sbÄ›rnĂ˝ na plazmu SC 692 Plasma Collection Bag  bal. Ăˇ 48 ks 401317</t>
  </si>
  <si>
    <t>Vak sběrný 1000 ml pro plazmu bal. á 48 ks SC692-00</t>
  </si>
  <si>
    <t>Vak sběrný na plazmu SC 692 Plasma Collection Bag  bal. á 48 ks 401317</t>
  </si>
  <si>
    <t>ZN428</t>
  </si>
  <si>
    <t>Zvon aferetickĂ˝ 625B Blow Molded Centrifuge Bowl bal. Ăˇ 30 ks 400942</t>
  </si>
  <si>
    <t>Zvon aferetický 625B Blow Molded Centrifuge Bowl bal. á 30 ks 400942</t>
  </si>
  <si>
    <t>50115065</t>
  </si>
  <si>
    <t>ZPr - vpichovací materiál (Z530)</t>
  </si>
  <si>
    <t>ZA834</t>
  </si>
  <si>
    <t>Jehla injekÄŤnĂ­ 0,7 x 40 mm ÄŤernĂˇ 4660021</t>
  </si>
  <si>
    <t>ZB556</t>
  </si>
  <si>
    <t>Jehla injekÄŤnĂ­ 1,2 x 40 mm rĹŻĹľovĂˇ 4665120</t>
  </si>
  <si>
    <t>Jehla injekční 1,2 x 40 mm růžová 4665120</t>
  </si>
  <si>
    <t>ZB768</t>
  </si>
  <si>
    <t>Jehla vakuová 216/38 mm zelená 450076</t>
  </si>
  <si>
    <t>Jehla vakuovĂˇ 216/38 mm zelenĂˇ 450076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</si>
  <si>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</si>
  <si>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</si>
  <si>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</si>
  <si>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</si>
  <si>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</si>
  <si>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</si>
  <si>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</si>
  <si>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</si>
  <si>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</si>
  <si>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</si>
  <si>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</si>
  <si>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</si>
  <si>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</si>
  <si>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</si>
  <si>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</si>
  <si>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</si>
  <si>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</si>
  <si>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</si>
  <si>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</si>
  <si>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</si>
  <si>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dělníci</t>
  </si>
  <si>
    <t>THP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</si>
  <si>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</si>
  <si>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</si>
  <si>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</si>
  <si>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</si>
  <si>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</si>
  <si>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</si>
  <si>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</si>
  <si>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</si>
  <si>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</si>
  <si>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</si>
  <si>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Burgetová Anna</t>
  </si>
  <si>
    <t>Hamplová Monika</t>
  </si>
  <si>
    <t>Šnyrychová Lucie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</si>
  <si>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</si>
  <si>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</si>
  <si>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</si>
  <si>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</si>
  <si>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</si>
  <si>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</si>
  <si>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>MINIMÁLNÍ KONTAKT LÉKAŘE S PACIENTEM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</si>
  <si>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</si>
  <si>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</si>
  <si>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</si>
  <si>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</si>
  <si>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</si>
  <si>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</si>
  <si>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</si>
  <si>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</si>
  <si>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22023</t>
  </si>
  <si>
    <t>KONTROLNÍ VYŠETŘENÍ HEMATOLOGEM</t>
  </si>
  <si>
    <t>09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</si>
  <si>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</si>
  <si>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</si>
  <si>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</si>
  <si>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</si>
  <si>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</si>
  <si>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</si>
  <si>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</si>
  <si>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</si>
  <si>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</si>
  <si>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</si>
  <si>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</si>
  <si>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</si>
  <si>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</si>
  <si>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</si>
  <si>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</si>
  <si>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</si>
  <si>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</si>
  <si>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</si>
  <si>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</si>
  <si>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</si>
  <si>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CELKOVÝCH I IGM PROTI ANTIGEN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</si>
  <si>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</si>
  <si>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</si>
  <si>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</si>
  <si>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</si>
  <si>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</si>
  <si>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</si>
  <si>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</si>
  <si>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</si>
  <si>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</si>
  <si>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</si>
  <si>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</si>
  <si>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</si>
  <si>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</si>
  <si>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82119</t>
  </si>
  <si>
    <t>PRŮKAZY ANTIGENŮ VIRU HEPATITIDY B (EIA)</t>
  </si>
  <si>
    <t>22117</t>
  </si>
  <si>
    <t>82145</t>
  </si>
  <si>
    <t>RRR</t>
  </si>
  <si>
    <t>82075</t>
  </si>
  <si>
    <t>KONFIRMAČNÍ TEST NA PROTILÁTKY METODOU IMUNOBLOT (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</si>
  <si>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</si>
  <si>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</si>
  <si>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</si>
  <si>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</si>
  <si>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</si>
  <si>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</si>
  <si>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</si>
  <si>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</si>
  <si>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</si>
  <si>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</si>
  <si>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</si>
  <si>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</si>
  <si>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</si>
  <si>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</si>
  <si>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22337</t>
  </si>
  <si>
    <t>NEUTRALIZAČNÍ TEST ERYTROCYTÁRNÍCH ABO PROTILÁTEK</t>
  </si>
  <si>
    <t>09219</t>
  </si>
  <si>
    <t xml:space="preserve">INTRAVENÓZNÍ INJEKCE U DOSPĚLÉHO ČI DÍTĚTE NAD 10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</si>
  <si>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</si>
  <si>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</si>
  <si>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</si>
  <si>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</si>
  <si>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</si>
  <si>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</si>
  <si>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</si>
  <si>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</si>
  <si>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</si>
  <si>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</si>
  <si>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</si>
  <si>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</si>
  <si>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</si>
  <si>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</si>
  <si>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</si>
  <si>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</si>
  <si>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</si>
  <si>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</si>
  <si>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</si>
  <si>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</si>
  <si>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</si>
  <si>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</si>
  <si>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</si>
  <si>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</si>
  <si>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</si>
  <si>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</si>
  <si>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</si>
  <si>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</si>
  <si>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</si>
  <si>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</si>
  <si>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</si>
  <si>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</si>
  <si>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</si>
  <si>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</si>
  <si>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</si>
  <si>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</si>
  <si>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</si>
  <si>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</si>
  <si>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</si>
  <si>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</si>
  <si>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</si>
  <si>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</si>
  <si>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</si>
  <si>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</si>
  <si>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</si>
  <si>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</si>
  <si>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</si>
  <si>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</si>
  <si>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</si>
  <si>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</si>
  <si>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</si>
  <si>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</si>
  <si>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22343</t>
  </si>
  <si>
    <t>HEMOLÝSA CHLADOVÁ (DONATH-LANDSTEINERŮV TEST, PROV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</si>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</sst>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55" fillId="0" borderId="0" xfId="1" applyFont="1"/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79" xfId="0" applyFont="1" applyFill="1" applyBorder="1" applyAlignment="1">
      <alignment horizontal="right"/>
    </xf>
    <xf numFmtId="0" fontId="33" fillId="0" borderId="79" xfId="0" applyFont="1" applyFill="1" applyBorder="1" applyAlignment="1">
      <alignment horizontal="left"/>
    </xf>
    <xf numFmtId="165" fontId="33" fillId="0" borderId="79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0" borderId="86" xfId="0" applyFont="1" applyFill="1" applyBorder="1"/>
    <xf numFmtId="0" fontId="33" fillId="0" borderId="25" xfId="0" applyFont="1" applyFill="1" applyBorder="1"/>
    <xf numFmtId="9" fontId="33" fillId="0" borderId="30" xfId="0" applyNumberFormat="1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0" fontId="40" fillId="2" borderId="55" xfId="0" applyFont="1" applyFill="1" applyBorder="1"/>
    <xf numFmtId="0" fontId="40" fillId="2" borderId="57" xfId="0" applyFont="1" applyFill="1" applyBorder="1"/>
    <xf numFmtId="0" fontId="33" fillId="0" borderId="30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/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-8.7186602126895636</c:v>
                </c:pt>
                <c:pt idx="1">
                  <c:v>2.2821231768154697</c:v>
                </c:pt>
                <c:pt idx="2">
                  <c:v>0.45361113676253945</c:v>
                </c:pt>
                <c:pt idx="3">
                  <c:v>0.45062837279717699</c:v>
                </c:pt>
                <c:pt idx="4">
                  <c:v>0.50193794770466027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4" tableBorderDxfId="93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5" totalsRowShown="0">
  <autoFilter ref="C3:S8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459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2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578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786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2" t="s">
        <v>787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812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1557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1583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1593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1669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1670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1725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4B33988B-E7EE-4A07-8828-44A8A1DD5FD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578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459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37</v>
      </c>
      <c r="J3" s="43">
        <f>SUBTOTAL(9,J6:J1048576)</f>
        <v>1687.42</v>
      </c>
      <c r="K3" s="44">
        <f>IF(M3=0,0,J3/M3)</f>
        <v>1</v>
      </c>
      <c r="L3" s="43">
        <f>SUBTOTAL(9,L6:L1048576)</f>
        <v>37</v>
      </c>
      <c r="M3" s="45">
        <f>SUBTOTAL(9,M6:M1048576)</f>
        <v>1687.42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00" t="s">
        <v>130</v>
      </c>
      <c r="B5" s="519" t="s">
        <v>131</v>
      </c>
      <c r="C5" s="519" t="s">
        <v>70</v>
      </c>
      <c r="D5" s="519" t="s">
        <v>132</v>
      </c>
      <c r="E5" s="519" t="s">
        <v>133</v>
      </c>
      <c r="F5" s="520" t="s">
        <v>28</v>
      </c>
      <c r="G5" s="520" t="s">
        <v>14</v>
      </c>
      <c r="H5" s="502" t="s">
        <v>134</v>
      </c>
      <c r="I5" s="501" t="s">
        <v>28</v>
      </c>
      <c r="J5" s="520" t="s">
        <v>14</v>
      </c>
      <c r="K5" s="502" t="s">
        <v>134</v>
      </c>
      <c r="L5" s="501" t="s">
        <v>28</v>
      </c>
      <c r="M5" s="521" t="s">
        <v>14</v>
      </c>
    </row>
    <row r="6" spans="1:13" ht="14.45" customHeight="1" x14ac:dyDescent="0.2">
      <c r="A6" s="479" t="s">
        <v>528</v>
      </c>
      <c r="B6" s="480" t="s">
        <v>572</v>
      </c>
      <c r="C6" s="480" t="s">
        <v>573</v>
      </c>
      <c r="D6" s="480" t="s">
        <v>548</v>
      </c>
      <c r="E6" s="480" t="s">
        <v>574</v>
      </c>
      <c r="F6" s="484"/>
      <c r="G6" s="484"/>
      <c r="H6" s="505">
        <v>0</v>
      </c>
      <c r="I6" s="484">
        <v>31</v>
      </c>
      <c r="J6" s="484">
        <v>1202.1400000000001</v>
      </c>
      <c r="K6" s="505">
        <v>1</v>
      </c>
      <c r="L6" s="484">
        <v>31</v>
      </c>
      <c r="M6" s="485">
        <v>1202.1400000000001</v>
      </c>
    </row>
    <row r="7" spans="1:13" ht="14.45" customHeight="1" thickBot="1" x14ac:dyDescent="0.25">
      <c r="A7" s="493" t="s">
        <v>528</v>
      </c>
      <c r="B7" s="494" t="s">
        <v>575</v>
      </c>
      <c r="C7" s="494" t="s">
        <v>576</v>
      </c>
      <c r="D7" s="494" t="s">
        <v>541</v>
      </c>
      <c r="E7" s="494" t="s">
        <v>577</v>
      </c>
      <c r="F7" s="498"/>
      <c r="G7" s="498"/>
      <c r="H7" s="506">
        <v>0</v>
      </c>
      <c r="I7" s="498">
        <v>6</v>
      </c>
      <c r="J7" s="498">
        <v>485.28</v>
      </c>
      <c r="K7" s="506">
        <v>1</v>
      </c>
      <c r="L7" s="498">
        <v>6</v>
      </c>
      <c r="M7" s="499">
        <v>485.28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5F9EC848-4AA5-4AB8-95BB-E390741C2EC8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459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142</v>
      </c>
      <c r="C3" s="252">
        <f>SUM(C6:C1048576)</f>
        <v>2</v>
      </c>
      <c r="D3" s="252">
        <f>SUM(D6:D1048576)</f>
        <v>0</v>
      </c>
      <c r="E3" s="253">
        <f>SUM(E6:E1048576)</f>
        <v>0</v>
      </c>
      <c r="F3" s="250">
        <f>IF(SUM($B3:$E3)=0,"",B3/SUM($B3:$E3))</f>
        <v>0.98611111111111116</v>
      </c>
      <c r="G3" s="248">
        <f t="shared" ref="G3:I3" si="0">IF(SUM($B3:$E3)=0,"",C3/SUM($B3:$E3))</f>
        <v>1.3888888888888888E-2</v>
      </c>
      <c r="H3" s="248">
        <f t="shared" si="0"/>
        <v>0</v>
      </c>
      <c r="I3" s="249">
        <f t="shared" si="0"/>
        <v>0</v>
      </c>
      <c r="J3" s="252">
        <f>SUM(J6:J1048576)</f>
        <v>51</v>
      </c>
      <c r="K3" s="252">
        <f>SUM(K6:K1048576)</f>
        <v>2</v>
      </c>
      <c r="L3" s="252">
        <f>SUM(L6:L1048576)</f>
        <v>0</v>
      </c>
      <c r="M3" s="253">
        <f>SUM(M6:M1048576)</f>
        <v>0</v>
      </c>
      <c r="N3" s="250">
        <f>IF(SUM($J3:$M3)=0,"",J3/SUM($J3:$M3))</f>
        <v>0.96226415094339623</v>
      </c>
      <c r="O3" s="248">
        <f t="shared" ref="O3:Q3" si="1">IF(SUM($J3:$M3)=0,"",K3/SUM($J3:$M3))</f>
        <v>3.7735849056603772E-2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2" t="s">
        <v>197</v>
      </c>
      <c r="B5" s="523" t="s">
        <v>199</v>
      </c>
      <c r="C5" s="523" t="s">
        <v>200</v>
      </c>
      <c r="D5" s="523" t="s">
        <v>201</v>
      </c>
      <c r="E5" s="524" t="s">
        <v>202</v>
      </c>
      <c r="F5" s="525" t="s">
        <v>199</v>
      </c>
      <c r="G5" s="526" t="s">
        <v>200</v>
      </c>
      <c r="H5" s="526" t="s">
        <v>201</v>
      </c>
      <c r="I5" s="527" t="s">
        <v>202</v>
      </c>
      <c r="J5" s="523" t="s">
        <v>199</v>
      </c>
      <c r="K5" s="523" t="s">
        <v>200</v>
      </c>
      <c r="L5" s="523" t="s">
        <v>201</v>
      </c>
      <c r="M5" s="524" t="s">
        <v>202</v>
      </c>
      <c r="N5" s="525" t="s">
        <v>199</v>
      </c>
      <c r="O5" s="526" t="s">
        <v>200</v>
      </c>
      <c r="P5" s="526" t="s">
        <v>201</v>
      </c>
      <c r="Q5" s="527" t="s">
        <v>202</v>
      </c>
    </row>
    <row r="6" spans="1:17" ht="14.45" customHeight="1" x14ac:dyDescent="0.2">
      <c r="A6" s="531" t="s">
        <v>579</v>
      </c>
      <c r="B6" s="537"/>
      <c r="C6" s="484"/>
      <c r="D6" s="484"/>
      <c r="E6" s="485"/>
      <c r="F6" s="534"/>
      <c r="G6" s="505"/>
      <c r="H6" s="505"/>
      <c r="I6" s="540"/>
      <c r="J6" s="537"/>
      <c r="K6" s="484"/>
      <c r="L6" s="484"/>
      <c r="M6" s="485"/>
      <c r="N6" s="534"/>
      <c r="O6" s="505"/>
      <c r="P6" s="505"/>
      <c r="Q6" s="528"/>
    </row>
    <row r="7" spans="1:17" ht="14.45" customHeight="1" x14ac:dyDescent="0.2">
      <c r="A7" s="532" t="s">
        <v>580</v>
      </c>
      <c r="B7" s="538">
        <v>8</v>
      </c>
      <c r="C7" s="491"/>
      <c r="D7" s="491"/>
      <c r="E7" s="492"/>
      <c r="F7" s="535">
        <v>1</v>
      </c>
      <c r="G7" s="513">
        <v>0</v>
      </c>
      <c r="H7" s="513">
        <v>0</v>
      </c>
      <c r="I7" s="541">
        <v>0</v>
      </c>
      <c r="J7" s="538">
        <v>5</v>
      </c>
      <c r="K7" s="491"/>
      <c r="L7" s="491"/>
      <c r="M7" s="492"/>
      <c r="N7" s="535">
        <v>1</v>
      </c>
      <c r="O7" s="513">
        <v>0</v>
      </c>
      <c r="P7" s="513">
        <v>0</v>
      </c>
      <c r="Q7" s="529">
        <v>0</v>
      </c>
    </row>
    <row r="8" spans="1:17" ht="14.45" customHeight="1" thickBot="1" x14ac:dyDescent="0.25">
      <c r="A8" s="533" t="s">
        <v>569</v>
      </c>
      <c r="B8" s="539">
        <v>134</v>
      </c>
      <c r="C8" s="498">
        <v>2</v>
      </c>
      <c r="D8" s="498"/>
      <c r="E8" s="499"/>
      <c r="F8" s="536">
        <v>0.98529411764705888</v>
      </c>
      <c r="G8" s="506">
        <v>1.4705882352941176E-2</v>
      </c>
      <c r="H8" s="506">
        <v>0</v>
      </c>
      <c r="I8" s="542">
        <v>0</v>
      </c>
      <c r="J8" s="539">
        <v>46</v>
      </c>
      <c r="K8" s="498">
        <v>2</v>
      </c>
      <c r="L8" s="498"/>
      <c r="M8" s="499"/>
      <c r="N8" s="536">
        <v>0.95833333333333337</v>
      </c>
      <c r="O8" s="506">
        <v>4.1666666666666664E-2</v>
      </c>
      <c r="P8" s="506">
        <v>0</v>
      </c>
      <c r="Q8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B8140911-848A-4B63-BC22-F5DE1135F24A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459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6">
        <v>35</v>
      </c>
      <c r="B5" s="467" t="s">
        <v>581</v>
      </c>
      <c r="C5" s="470">
        <v>8748.3900000000031</v>
      </c>
      <c r="D5" s="470">
        <v>66</v>
      </c>
      <c r="E5" s="470">
        <v>8192.2100000000028</v>
      </c>
      <c r="F5" s="543">
        <v>0.93642487360531479</v>
      </c>
      <c r="G5" s="470">
        <v>61</v>
      </c>
      <c r="H5" s="543">
        <v>0.9242424242424242</v>
      </c>
      <c r="I5" s="470">
        <v>556.17999999999995</v>
      </c>
      <c r="J5" s="543">
        <v>6.3575126394685169E-2</v>
      </c>
      <c r="K5" s="470">
        <v>5</v>
      </c>
      <c r="L5" s="543">
        <v>7.575757575757576E-2</v>
      </c>
      <c r="M5" s="470" t="s">
        <v>68</v>
      </c>
      <c r="N5" s="150"/>
    </row>
    <row r="6" spans="1:14" ht="14.45" customHeight="1" x14ac:dyDescent="0.2">
      <c r="A6" s="466">
        <v>35</v>
      </c>
      <c r="B6" s="467" t="s">
        <v>582</v>
      </c>
      <c r="C6" s="470">
        <v>8748.3900000000031</v>
      </c>
      <c r="D6" s="470">
        <v>66</v>
      </c>
      <c r="E6" s="470">
        <v>8192.2100000000028</v>
      </c>
      <c r="F6" s="543">
        <v>0.93642487360531479</v>
      </c>
      <c r="G6" s="470">
        <v>61</v>
      </c>
      <c r="H6" s="543">
        <v>0.9242424242424242</v>
      </c>
      <c r="I6" s="470">
        <v>556.17999999999995</v>
      </c>
      <c r="J6" s="543">
        <v>6.3575126394685169E-2</v>
      </c>
      <c r="K6" s="470">
        <v>5</v>
      </c>
      <c r="L6" s="543">
        <v>7.575757575757576E-2</v>
      </c>
      <c r="M6" s="470" t="s">
        <v>1</v>
      </c>
      <c r="N6" s="150"/>
    </row>
    <row r="7" spans="1:14" ht="14.45" customHeight="1" x14ac:dyDescent="0.2">
      <c r="A7" s="466" t="s">
        <v>517</v>
      </c>
      <c r="B7" s="467" t="s">
        <v>3</v>
      </c>
      <c r="C7" s="470">
        <v>8748.3900000000031</v>
      </c>
      <c r="D7" s="470">
        <v>66</v>
      </c>
      <c r="E7" s="470">
        <v>8192.2100000000028</v>
      </c>
      <c r="F7" s="543">
        <v>0.93642487360531479</v>
      </c>
      <c r="G7" s="470">
        <v>61</v>
      </c>
      <c r="H7" s="543">
        <v>0.9242424242424242</v>
      </c>
      <c r="I7" s="470">
        <v>556.17999999999995</v>
      </c>
      <c r="J7" s="543">
        <v>6.3575126394685169E-2</v>
      </c>
      <c r="K7" s="470">
        <v>5</v>
      </c>
      <c r="L7" s="543">
        <v>7.575757575757576E-2</v>
      </c>
      <c r="M7" s="470" t="s">
        <v>522</v>
      </c>
      <c r="N7" s="150"/>
    </row>
    <row r="9" spans="1:14" ht="14.45" customHeight="1" x14ac:dyDescent="0.2">
      <c r="A9" s="466">
        <v>35</v>
      </c>
      <c r="B9" s="467" t="s">
        <v>581</v>
      </c>
      <c r="C9" s="470" t="s">
        <v>271</v>
      </c>
      <c r="D9" s="470" t="s">
        <v>271</v>
      </c>
      <c r="E9" s="470" t="s">
        <v>271</v>
      </c>
      <c r="F9" s="543" t="s">
        <v>271</v>
      </c>
      <c r="G9" s="470" t="s">
        <v>271</v>
      </c>
      <c r="H9" s="543" t="s">
        <v>271</v>
      </c>
      <c r="I9" s="470" t="s">
        <v>271</v>
      </c>
      <c r="J9" s="543" t="s">
        <v>271</v>
      </c>
      <c r="K9" s="470" t="s">
        <v>271</v>
      </c>
      <c r="L9" s="543" t="s">
        <v>271</v>
      </c>
      <c r="M9" s="470" t="s">
        <v>68</v>
      </c>
      <c r="N9" s="150"/>
    </row>
    <row r="10" spans="1:14" ht="14.45" customHeight="1" x14ac:dyDescent="0.2">
      <c r="A10" s="466" t="s">
        <v>583</v>
      </c>
      <c r="B10" s="467" t="s">
        <v>582</v>
      </c>
      <c r="C10" s="470">
        <v>8748.3900000000031</v>
      </c>
      <c r="D10" s="470">
        <v>66</v>
      </c>
      <c r="E10" s="470">
        <v>8192.2100000000028</v>
      </c>
      <c r="F10" s="543">
        <v>0.93642487360531479</v>
      </c>
      <c r="G10" s="470">
        <v>61</v>
      </c>
      <c r="H10" s="543">
        <v>0.9242424242424242</v>
      </c>
      <c r="I10" s="470">
        <v>556.17999999999995</v>
      </c>
      <c r="J10" s="543">
        <v>6.3575126394685169E-2</v>
      </c>
      <c r="K10" s="470">
        <v>5</v>
      </c>
      <c r="L10" s="543">
        <v>7.575757575757576E-2</v>
      </c>
      <c r="M10" s="470" t="s">
        <v>1</v>
      </c>
      <c r="N10" s="150"/>
    </row>
    <row r="11" spans="1:14" ht="14.45" customHeight="1" x14ac:dyDescent="0.2">
      <c r="A11" s="466" t="s">
        <v>583</v>
      </c>
      <c r="B11" s="467" t="s">
        <v>584</v>
      </c>
      <c r="C11" s="470">
        <v>8748.3900000000031</v>
      </c>
      <c r="D11" s="470">
        <v>66</v>
      </c>
      <c r="E11" s="470">
        <v>8192.2100000000028</v>
      </c>
      <c r="F11" s="543">
        <v>0.93642487360531479</v>
      </c>
      <c r="G11" s="470">
        <v>61</v>
      </c>
      <c r="H11" s="543">
        <v>0.9242424242424242</v>
      </c>
      <c r="I11" s="470">
        <v>556.17999999999995</v>
      </c>
      <c r="J11" s="543">
        <v>6.3575126394685169E-2</v>
      </c>
      <c r="K11" s="470">
        <v>5</v>
      </c>
      <c r="L11" s="543">
        <v>7.575757575757576E-2</v>
      </c>
      <c r="M11" s="470" t="s">
        <v>526</v>
      </c>
      <c r="N11" s="150"/>
    </row>
    <row r="12" spans="1:14" ht="14.45" customHeight="1" x14ac:dyDescent="0.2">
      <c r="A12" s="466" t="s">
        <v>271</v>
      </c>
      <c r="B12" s="467" t="s">
        <v>271</v>
      </c>
      <c r="C12" s="470" t="s">
        <v>271</v>
      </c>
      <c r="D12" s="470" t="s">
        <v>271</v>
      </c>
      <c r="E12" s="470" t="s">
        <v>271</v>
      </c>
      <c r="F12" s="543" t="s">
        <v>271</v>
      </c>
      <c r="G12" s="470" t="s">
        <v>271</v>
      </c>
      <c r="H12" s="543" t="s">
        <v>271</v>
      </c>
      <c r="I12" s="470" t="s">
        <v>271</v>
      </c>
      <c r="J12" s="543" t="s">
        <v>271</v>
      </c>
      <c r="K12" s="470" t="s">
        <v>271</v>
      </c>
      <c r="L12" s="543" t="s">
        <v>271</v>
      </c>
      <c r="M12" s="470" t="s">
        <v>527</v>
      </c>
      <c r="N12" s="150"/>
    </row>
    <row r="13" spans="1:14" ht="14.45" customHeight="1" x14ac:dyDescent="0.2">
      <c r="A13" s="466" t="s">
        <v>517</v>
      </c>
      <c r="B13" s="467" t="s">
        <v>585</v>
      </c>
      <c r="C13" s="470">
        <v>8748.3900000000031</v>
      </c>
      <c r="D13" s="470">
        <v>66</v>
      </c>
      <c r="E13" s="470">
        <v>8192.2100000000028</v>
      </c>
      <c r="F13" s="543">
        <v>0.93642487360531479</v>
      </c>
      <c r="G13" s="470">
        <v>61</v>
      </c>
      <c r="H13" s="543">
        <v>0.9242424242424242</v>
      </c>
      <c r="I13" s="470">
        <v>556.17999999999995</v>
      </c>
      <c r="J13" s="543">
        <v>6.3575126394685169E-2</v>
      </c>
      <c r="K13" s="470">
        <v>5</v>
      </c>
      <c r="L13" s="543">
        <v>7.575757575757576E-2</v>
      </c>
      <c r="M13" s="470" t="s">
        <v>522</v>
      </c>
      <c r="N13" s="150"/>
    </row>
    <row r="14" spans="1:14" ht="14.45" customHeight="1" x14ac:dyDescent="0.2">
      <c r="A14" s="544" t="s">
        <v>244</v>
      </c>
    </row>
    <row r="15" spans="1:14" ht="14.45" customHeight="1" x14ac:dyDescent="0.2">
      <c r="A15" s="545" t="s">
        <v>586</v>
      </c>
    </row>
    <row r="16" spans="1:14" ht="14.45" customHeight="1" x14ac:dyDescent="0.2">
      <c r="A16" s="544" t="s">
        <v>587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BB7486DC-048D-42D1-8C94-DD1B293C4B16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459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2" t="s">
        <v>135</v>
      </c>
      <c r="B4" s="523" t="s">
        <v>19</v>
      </c>
      <c r="C4" s="549"/>
      <c r="D4" s="523" t="s">
        <v>20</v>
      </c>
      <c r="E4" s="549"/>
      <c r="F4" s="523" t="s">
        <v>19</v>
      </c>
      <c r="G4" s="526" t="s">
        <v>2</v>
      </c>
      <c r="H4" s="523" t="s">
        <v>20</v>
      </c>
      <c r="I4" s="526" t="s">
        <v>2</v>
      </c>
      <c r="J4" s="523" t="s">
        <v>19</v>
      </c>
      <c r="K4" s="526" t="s">
        <v>2</v>
      </c>
      <c r="L4" s="523" t="s">
        <v>20</v>
      </c>
      <c r="M4" s="527" t="s">
        <v>2</v>
      </c>
    </row>
    <row r="5" spans="1:13" ht="14.45" customHeight="1" x14ac:dyDescent="0.2">
      <c r="A5" s="546" t="s">
        <v>588</v>
      </c>
      <c r="B5" s="537">
        <v>1765.21</v>
      </c>
      <c r="C5" s="480">
        <v>1</v>
      </c>
      <c r="D5" s="550">
        <v>8</v>
      </c>
      <c r="E5" s="553" t="s">
        <v>588</v>
      </c>
      <c r="F5" s="537">
        <v>1765.21</v>
      </c>
      <c r="G5" s="505">
        <v>1</v>
      </c>
      <c r="H5" s="484">
        <v>8</v>
      </c>
      <c r="I5" s="528">
        <v>1</v>
      </c>
      <c r="J5" s="556"/>
      <c r="K5" s="505">
        <v>0</v>
      </c>
      <c r="L5" s="484"/>
      <c r="M5" s="528">
        <v>0</v>
      </c>
    </row>
    <row r="6" spans="1:13" ht="14.45" customHeight="1" x14ac:dyDescent="0.2">
      <c r="A6" s="547" t="s">
        <v>589</v>
      </c>
      <c r="B6" s="538">
        <v>458.15000000000003</v>
      </c>
      <c r="C6" s="487">
        <v>1</v>
      </c>
      <c r="D6" s="551">
        <v>4</v>
      </c>
      <c r="E6" s="554" t="s">
        <v>589</v>
      </c>
      <c r="F6" s="538">
        <v>458.15000000000003</v>
      </c>
      <c r="G6" s="513">
        <v>1</v>
      </c>
      <c r="H6" s="491">
        <v>4</v>
      </c>
      <c r="I6" s="529">
        <v>1</v>
      </c>
      <c r="J6" s="557"/>
      <c r="K6" s="513">
        <v>0</v>
      </c>
      <c r="L6" s="491"/>
      <c r="M6" s="529">
        <v>0</v>
      </c>
    </row>
    <row r="7" spans="1:13" ht="14.45" customHeight="1" x14ac:dyDescent="0.2">
      <c r="A7" s="547" t="s">
        <v>590</v>
      </c>
      <c r="B7" s="538">
        <v>3486.389999999999</v>
      </c>
      <c r="C7" s="487">
        <v>1</v>
      </c>
      <c r="D7" s="551">
        <v>37</v>
      </c>
      <c r="E7" s="554" t="s">
        <v>590</v>
      </c>
      <c r="F7" s="538">
        <v>3354.3399999999988</v>
      </c>
      <c r="G7" s="513">
        <v>0.96212414560620008</v>
      </c>
      <c r="H7" s="491">
        <v>34</v>
      </c>
      <c r="I7" s="529">
        <v>0.91891891891891897</v>
      </c>
      <c r="J7" s="557">
        <v>132.05000000000001</v>
      </c>
      <c r="K7" s="513">
        <v>3.7875854393799903E-2</v>
      </c>
      <c r="L7" s="491">
        <v>3</v>
      </c>
      <c r="M7" s="529">
        <v>8.1081081081081086E-2</v>
      </c>
    </row>
    <row r="8" spans="1:13" ht="14.45" customHeight="1" thickBot="1" x14ac:dyDescent="0.25">
      <c r="A8" s="548" t="s">
        <v>591</v>
      </c>
      <c r="B8" s="539">
        <v>3038.6400000000003</v>
      </c>
      <c r="C8" s="494">
        <v>1</v>
      </c>
      <c r="D8" s="552">
        <v>17</v>
      </c>
      <c r="E8" s="555" t="s">
        <v>591</v>
      </c>
      <c r="F8" s="539">
        <v>2614.5100000000002</v>
      </c>
      <c r="G8" s="506">
        <v>0.86042110944369843</v>
      </c>
      <c r="H8" s="498">
        <v>15</v>
      </c>
      <c r="I8" s="530">
        <v>0.88235294117647056</v>
      </c>
      <c r="J8" s="558">
        <v>424.13</v>
      </c>
      <c r="K8" s="506">
        <v>0.13957889055630149</v>
      </c>
      <c r="L8" s="498">
        <v>2</v>
      </c>
      <c r="M8" s="530">
        <v>0.11764705882352941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FEFBE2F9-A5B6-45BE-A7E3-1450AFCD1E0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6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786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459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8748.3900000000012</v>
      </c>
      <c r="N3" s="66">
        <f>SUBTOTAL(9,N7:N1048576)</f>
        <v>82</v>
      </c>
      <c r="O3" s="66">
        <f>SUBTOTAL(9,O7:O1048576)</f>
        <v>66</v>
      </c>
      <c r="P3" s="66">
        <f>SUBTOTAL(9,P7:P1048576)</f>
        <v>8192.2100000000009</v>
      </c>
      <c r="Q3" s="67">
        <f>IF(M3=0,0,P3/M3)</f>
        <v>0.93642487360531479</v>
      </c>
      <c r="R3" s="66">
        <f>SUBTOTAL(9,R7:R1048576)</f>
        <v>77</v>
      </c>
      <c r="S3" s="67">
        <f>IF(N3=0,0,R3/N3)</f>
        <v>0.93902439024390238</v>
      </c>
      <c r="T3" s="66">
        <f>SUBTOTAL(9,T7:T1048576)</f>
        <v>61</v>
      </c>
      <c r="U3" s="68">
        <f>IF(O3=0,0,T3/O3)</f>
        <v>0.9242424242424242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151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5" customHeight="1" x14ac:dyDescent="0.2">
      <c r="A7" s="479">
        <v>35</v>
      </c>
      <c r="B7" s="480" t="s">
        <v>581</v>
      </c>
      <c r="C7" s="480" t="s">
        <v>583</v>
      </c>
      <c r="D7" s="564" t="s">
        <v>785</v>
      </c>
      <c r="E7" s="565" t="s">
        <v>588</v>
      </c>
      <c r="F7" s="480" t="s">
        <v>582</v>
      </c>
      <c r="G7" s="480" t="s">
        <v>592</v>
      </c>
      <c r="H7" s="480" t="s">
        <v>271</v>
      </c>
      <c r="I7" s="480" t="s">
        <v>593</v>
      </c>
      <c r="J7" s="480" t="s">
        <v>594</v>
      </c>
      <c r="K7" s="480" t="s">
        <v>595</v>
      </c>
      <c r="L7" s="481">
        <v>86.02</v>
      </c>
      <c r="M7" s="481">
        <v>172.04</v>
      </c>
      <c r="N7" s="480">
        <v>2</v>
      </c>
      <c r="O7" s="566">
        <v>1.5</v>
      </c>
      <c r="P7" s="481">
        <v>172.04</v>
      </c>
      <c r="Q7" s="505">
        <v>1</v>
      </c>
      <c r="R7" s="480">
        <v>2</v>
      </c>
      <c r="S7" s="505">
        <v>1</v>
      </c>
      <c r="T7" s="566">
        <v>1.5</v>
      </c>
      <c r="U7" s="528">
        <v>1</v>
      </c>
    </row>
    <row r="8" spans="1:21" ht="14.45" customHeight="1" x14ac:dyDescent="0.2">
      <c r="A8" s="486">
        <v>35</v>
      </c>
      <c r="B8" s="487" t="s">
        <v>581</v>
      </c>
      <c r="C8" s="487" t="s">
        <v>583</v>
      </c>
      <c r="D8" s="567" t="s">
        <v>785</v>
      </c>
      <c r="E8" s="568" t="s">
        <v>588</v>
      </c>
      <c r="F8" s="487" t="s">
        <v>582</v>
      </c>
      <c r="G8" s="487" t="s">
        <v>596</v>
      </c>
      <c r="H8" s="487" t="s">
        <v>540</v>
      </c>
      <c r="I8" s="487" t="s">
        <v>597</v>
      </c>
      <c r="J8" s="487" t="s">
        <v>598</v>
      </c>
      <c r="K8" s="487" t="s">
        <v>599</v>
      </c>
      <c r="L8" s="488">
        <v>96.04</v>
      </c>
      <c r="M8" s="488">
        <v>96.04</v>
      </c>
      <c r="N8" s="487">
        <v>1</v>
      </c>
      <c r="O8" s="569">
        <v>0.5</v>
      </c>
      <c r="P8" s="488">
        <v>96.04</v>
      </c>
      <c r="Q8" s="513">
        <v>1</v>
      </c>
      <c r="R8" s="487">
        <v>1</v>
      </c>
      <c r="S8" s="513">
        <v>1</v>
      </c>
      <c r="T8" s="569">
        <v>0.5</v>
      </c>
      <c r="U8" s="529">
        <v>1</v>
      </c>
    </row>
    <row r="9" spans="1:21" ht="14.45" customHeight="1" x14ac:dyDescent="0.2">
      <c r="A9" s="486">
        <v>35</v>
      </c>
      <c r="B9" s="487" t="s">
        <v>581</v>
      </c>
      <c r="C9" s="487" t="s">
        <v>583</v>
      </c>
      <c r="D9" s="567" t="s">
        <v>785</v>
      </c>
      <c r="E9" s="568" t="s">
        <v>588</v>
      </c>
      <c r="F9" s="487" t="s">
        <v>582</v>
      </c>
      <c r="G9" s="487" t="s">
        <v>596</v>
      </c>
      <c r="H9" s="487" t="s">
        <v>271</v>
      </c>
      <c r="I9" s="487" t="s">
        <v>600</v>
      </c>
      <c r="J9" s="487" t="s">
        <v>598</v>
      </c>
      <c r="K9" s="487" t="s">
        <v>601</v>
      </c>
      <c r="L9" s="488">
        <v>134.44999999999999</v>
      </c>
      <c r="M9" s="488">
        <v>134.44999999999999</v>
      </c>
      <c r="N9" s="487">
        <v>1</v>
      </c>
      <c r="O9" s="569">
        <v>1</v>
      </c>
      <c r="P9" s="488">
        <v>134.44999999999999</v>
      </c>
      <c r="Q9" s="513">
        <v>1</v>
      </c>
      <c r="R9" s="487">
        <v>1</v>
      </c>
      <c r="S9" s="513">
        <v>1</v>
      </c>
      <c r="T9" s="569">
        <v>1</v>
      </c>
      <c r="U9" s="529">
        <v>1</v>
      </c>
    </row>
    <row r="10" spans="1:21" ht="14.45" customHeight="1" x14ac:dyDescent="0.2">
      <c r="A10" s="486">
        <v>35</v>
      </c>
      <c r="B10" s="487" t="s">
        <v>581</v>
      </c>
      <c r="C10" s="487" t="s">
        <v>583</v>
      </c>
      <c r="D10" s="567" t="s">
        <v>785</v>
      </c>
      <c r="E10" s="568" t="s">
        <v>588</v>
      </c>
      <c r="F10" s="487" t="s">
        <v>582</v>
      </c>
      <c r="G10" s="487" t="s">
        <v>602</v>
      </c>
      <c r="H10" s="487" t="s">
        <v>271</v>
      </c>
      <c r="I10" s="487" t="s">
        <v>603</v>
      </c>
      <c r="J10" s="487" t="s">
        <v>604</v>
      </c>
      <c r="K10" s="487" t="s">
        <v>605</v>
      </c>
      <c r="L10" s="488">
        <v>182.22</v>
      </c>
      <c r="M10" s="488">
        <v>182.22</v>
      </c>
      <c r="N10" s="487">
        <v>1</v>
      </c>
      <c r="O10" s="569">
        <v>0.5</v>
      </c>
      <c r="P10" s="488">
        <v>182.22</v>
      </c>
      <c r="Q10" s="513">
        <v>1</v>
      </c>
      <c r="R10" s="487">
        <v>1</v>
      </c>
      <c r="S10" s="513">
        <v>1</v>
      </c>
      <c r="T10" s="569">
        <v>0.5</v>
      </c>
      <c r="U10" s="529">
        <v>1</v>
      </c>
    </row>
    <row r="11" spans="1:21" ht="14.45" customHeight="1" x14ac:dyDescent="0.2">
      <c r="A11" s="486">
        <v>35</v>
      </c>
      <c r="B11" s="487" t="s">
        <v>581</v>
      </c>
      <c r="C11" s="487" t="s">
        <v>583</v>
      </c>
      <c r="D11" s="567" t="s">
        <v>785</v>
      </c>
      <c r="E11" s="568" t="s">
        <v>588</v>
      </c>
      <c r="F11" s="487" t="s">
        <v>582</v>
      </c>
      <c r="G11" s="487" t="s">
        <v>606</v>
      </c>
      <c r="H11" s="487" t="s">
        <v>271</v>
      </c>
      <c r="I11" s="487" t="s">
        <v>607</v>
      </c>
      <c r="J11" s="487" t="s">
        <v>608</v>
      </c>
      <c r="K11" s="487" t="s">
        <v>609</v>
      </c>
      <c r="L11" s="488">
        <v>42.14</v>
      </c>
      <c r="M11" s="488">
        <v>84.28</v>
      </c>
      <c r="N11" s="487">
        <v>2</v>
      </c>
      <c r="O11" s="569">
        <v>0.5</v>
      </c>
      <c r="P11" s="488">
        <v>84.28</v>
      </c>
      <c r="Q11" s="513">
        <v>1</v>
      </c>
      <c r="R11" s="487">
        <v>2</v>
      </c>
      <c r="S11" s="513">
        <v>1</v>
      </c>
      <c r="T11" s="569">
        <v>0.5</v>
      </c>
      <c r="U11" s="529">
        <v>1</v>
      </c>
    </row>
    <row r="12" spans="1:21" ht="14.45" customHeight="1" x14ac:dyDescent="0.2">
      <c r="A12" s="486">
        <v>35</v>
      </c>
      <c r="B12" s="487" t="s">
        <v>581</v>
      </c>
      <c r="C12" s="487" t="s">
        <v>583</v>
      </c>
      <c r="D12" s="567" t="s">
        <v>785</v>
      </c>
      <c r="E12" s="568" t="s">
        <v>588</v>
      </c>
      <c r="F12" s="487" t="s">
        <v>582</v>
      </c>
      <c r="G12" s="487" t="s">
        <v>610</v>
      </c>
      <c r="H12" s="487" t="s">
        <v>271</v>
      </c>
      <c r="I12" s="487" t="s">
        <v>611</v>
      </c>
      <c r="J12" s="487" t="s">
        <v>612</v>
      </c>
      <c r="K12" s="487" t="s">
        <v>613</v>
      </c>
      <c r="L12" s="488">
        <v>0</v>
      </c>
      <c r="M12" s="488">
        <v>0</v>
      </c>
      <c r="N12" s="487">
        <v>1</v>
      </c>
      <c r="O12" s="569">
        <v>0.5</v>
      </c>
      <c r="P12" s="488">
        <v>0</v>
      </c>
      <c r="Q12" s="513"/>
      <c r="R12" s="487">
        <v>1</v>
      </c>
      <c r="S12" s="513">
        <v>1</v>
      </c>
      <c r="T12" s="569">
        <v>0.5</v>
      </c>
      <c r="U12" s="529">
        <v>1</v>
      </c>
    </row>
    <row r="13" spans="1:21" ht="14.45" customHeight="1" x14ac:dyDescent="0.2">
      <c r="A13" s="486">
        <v>35</v>
      </c>
      <c r="B13" s="487" t="s">
        <v>581</v>
      </c>
      <c r="C13" s="487" t="s">
        <v>583</v>
      </c>
      <c r="D13" s="567" t="s">
        <v>785</v>
      </c>
      <c r="E13" s="568" t="s">
        <v>588</v>
      </c>
      <c r="F13" s="487" t="s">
        <v>582</v>
      </c>
      <c r="G13" s="487" t="s">
        <v>614</v>
      </c>
      <c r="H13" s="487" t="s">
        <v>271</v>
      </c>
      <c r="I13" s="487" t="s">
        <v>615</v>
      </c>
      <c r="J13" s="487" t="s">
        <v>616</v>
      </c>
      <c r="K13" s="487" t="s">
        <v>617</v>
      </c>
      <c r="L13" s="488">
        <v>97.96</v>
      </c>
      <c r="M13" s="488">
        <v>97.96</v>
      </c>
      <c r="N13" s="487">
        <v>1</v>
      </c>
      <c r="O13" s="569">
        <v>1</v>
      </c>
      <c r="P13" s="488">
        <v>97.96</v>
      </c>
      <c r="Q13" s="513">
        <v>1</v>
      </c>
      <c r="R13" s="487">
        <v>1</v>
      </c>
      <c r="S13" s="513">
        <v>1</v>
      </c>
      <c r="T13" s="569">
        <v>1</v>
      </c>
      <c r="U13" s="529">
        <v>1</v>
      </c>
    </row>
    <row r="14" spans="1:21" ht="14.45" customHeight="1" x14ac:dyDescent="0.2">
      <c r="A14" s="486">
        <v>35</v>
      </c>
      <c r="B14" s="487" t="s">
        <v>581</v>
      </c>
      <c r="C14" s="487" t="s">
        <v>583</v>
      </c>
      <c r="D14" s="567" t="s">
        <v>785</v>
      </c>
      <c r="E14" s="568" t="s">
        <v>588</v>
      </c>
      <c r="F14" s="487" t="s">
        <v>582</v>
      </c>
      <c r="G14" s="487" t="s">
        <v>618</v>
      </c>
      <c r="H14" s="487" t="s">
        <v>271</v>
      </c>
      <c r="I14" s="487" t="s">
        <v>619</v>
      </c>
      <c r="J14" s="487" t="s">
        <v>620</v>
      </c>
      <c r="K14" s="487" t="s">
        <v>621</v>
      </c>
      <c r="L14" s="488">
        <v>477.84</v>
      </c>
      <c r="M14" s="488">
        <v>955.68</v>
      </c>
      <c r="N14" s="487">
        <v>2</v>
      </c>
      <c r="O14" s="569">
        <v>1.5</v>
      </c>
      <c r="P14" s="488">
        <v>955.68</v>
      </c>
      <c r="Q14" s="513">
        <v>1</v>
      </c>
      <c r="R14" s="487">
        <v>2</v>
      </c>
      <c r="S14" s="513">
        <v>1</v>
      </c>
      <c r="T14" s="569">
        <v>1.5</v>
      </c>
      <c r="U14" s="529">
        <v>1</v>
      </c>
    </row>
    <row r="15" spans="1:21" ht="14.45" customHeight="1" x14ac:dyDescent="0.2">
      <c r="A15" s="486">
        <v>35</v>
      </c>
      <c r="B15" s="487" t="s">
        <v>581</v>
      </c>
      <c r="C15" s="487" t="s">
        <v>583</v>
      </c>
      <c r="D15" s="567" t="s">
        <v>785</v>
      </c>
      <c r="E15" s="568" t="s">
        <v>588</v>
      </c>
      <c r="F15" s="487" t="s">
        <v>582</v>
      </c>
      <c r="G15" s="487" t="s">
        <v>622</v>
      </c>
      <c r="H15" s="487" t="s">
        <v>271</v>
      </c>
      <c r="I15" s="487" t="s">
        <v>623</v>
      </c>
      <c r="J15" s="487" t="s">
        <v>624</v>
      </c>
      <c r="K15" s="487" t="s">
        <v>625</v>
      </c>
      <c r="L15" s="488">
        <v>42.54</v>
      </c>
      <c r="M15" s="488">
        <v>42.54</v>
      </c>
      <c r="N15" s="487">
        <v>1</v>
      </c>
      <c r="O15" s="569">
        <v>1</v>
      </c>
      <c r="P15" s="488">
        <v>42.54</v>
      </c>
      <c r="Q15" s="513">
        <v>1</v>
      </c>
      <c r="R15" s="487">
        <v>1</v>
      </c>
      <c r="S15" s="513">
        <v>1</v>
      </c>
      <c r="T15" s="569">
        <v>1</v>
      </c>
      <c r="U15" s="529">
        <v>1</v>
      </c>
    </row>
    <row r="16" spans="1:21" ht="14.45" customHeight="1" x14ac:dyDescent="0.2">
      <c r="A16" s="486">
        <v>35</v>
      </c>
      <c r="B16" s="487" t="s">
        <v>581</v>
      </c>
      <c r="C16" s="487" t="s">
        <v>583</v>
      </c>
      <c r="D16" s="567" t="s">
        <v>785</v>
      </c>
      <c r="E16" s="568" t="s">
        <v>589</v>
      </c>
      <c r="F16" s="487" t="s">
        <v>582</v>
      </c>
      <c r="G16" s="487" t="s">
        <v>596</v>
      </c>
      <c r="H16" s="487" t="s">
        <v>540</v>
      </c>
      <c r="I16" s="487" t="s">
        <v>597</v>
      </c>
      <c r="J16" s="487" t="s">
        <v>598</v>
      </c>
      <c r="K16" s="487" t="s">
        <v>599</v>
      </c>
      <c r="L16" s="488">
        <v>96.04</v>
      </c>
      <c r="M16" s="488">
        <v>384.16</v>
      </c>
      <c r="N16" s="487">
        <v>4</v>
      </c>
      <c r="O16" s="569">
        <v>1.5</v>
      </c>
      <c r="P16" s="488">
        <v>384.16</v>
      </c>
      <c r="Q16" s="513">
        <v>1</v>
      </c>
      <c r="R16" s="487">
        <v>4</v>
      </c>
      <c r="S16" s="513">
        <v>1</v>
      </c>
      <c r="T16" s="569">
        <v>1.5</v>
      </c>
      <c r="U16" s="529">
        <v>1</v>
      </c>
    </row>
    <row r="17" spans="1:21" ht="14.45" customHeight="1" x14ac:dyDescent="0.2">
      <c r="A17" s="486">
        <v>35</v>
      </c>
      <c r="B17" s="487" t="s">
        <v>581</v>
      </c>
      <c r="C17" s="487" t="s">
        <v>583</v>
      </c>
      <c r="D17" s="567" t="s">
        <v>785</v>
      </c>
      <c r="E17" s="568" t="s">
        <v>589</v>
      </c>
      <c r="F17" s="487" t="s">
        <v>582</v>
      </c>
      <c r="G17" s="487" t="s">
        <v>626</v>
      </c>
      <c r="H17" s="487" t="s">
        <v>271</v>
      </c>
      <c r="I17" s="487" t="s">
        <v>627</v>
      </c>
      <c r="J17" s="487" t="s">
        <v>628</v>
      </c>
      <c r="K17" s="487" t="s">
        <v>629</v>
      </c>
      <c r="L17" s="488">
        <v>0</v>
      </c>
      <c r="M17" s="488">
        <v>0</v>
      </c>
      <c r="N17" s="487">
        <v>1</v>
      </c>
      <c r="O17" s="569">
        <v>1</v>
      </c>
      <c r="P17" s="488">
        <v>0</v>
      </c>
      <c r="Q17" s="513"/>
      <c r="R17" s="487">
        <v>1</v>
      </c>
      <c r="S17" s="513">
        <v>1</v>
      </c>
      <c r="T17" s="569">
        <v>1</v>
      </c>
      <c r="U17" s="529">
        <v>1</v>
      </c>
    </row>
    <row r="18" spans="1:21" ht="14.45" customHeight="1" x14ac:dyDescent="0.2">
      <c r="A18" s="486">
        <v>35</v>
      </c>
      <c r="B18" s="487" t="s">
        <v>581</v>
      </c>
      <c r="C18" s="487" t="s">
        <v>583</v>
      </c>
      <c r="D18" s="567" t="s">
        <v>785</v>
      </c>
      <c r="E18" s="568" t="s">
        <v>589</v>
      </c>
      <c r="F18" s="487" t="s">
        <v>582</v>
      </c>
      <c r="G18" s="487" t="s">
        <v>630</v>
      </c>
      <c r="H18" s="487" t="s">
        <v>271</v>
      </c>
      <c r="I18" s="487" t="s">
        <v>631</v>
      </c>
      <c r="J18" s="487" t="s">
        <v>632</v>
      </c>
      <c r="K18" s="487" t="s">
        <v>633</v>
      </c>
      <c r="L18" s="488">
        <v>73.989999999999995</v>
      </c>
      <c r="M18" s="488">
        <v>73.989999999999995</v>
      </c>
      <c r="N18" s="487">
        <v>1</v>
      </c>
      <c r="O18" s="569">
        <v>0.5</v>
      </c>
      <c r="P18" s="488">
        <v>73.989999999999995</v>
      </c>
      <c r="Q18" s="513">
        <v>1</v>
      </c>
      <c r="R18" s="487">
        <v>1</v>
      </c>
      <c r="S18" s="513">
        <v>1</v>
      </c>
      <c r="T18" s="569">
        <v>0.5</v>
      </c>
      <c r="U18" s="529">
        <v>1</v>
      </c>
    </row>
    <row r="19" spans="1:21" ht="14.45" customHeight="1" x14ac:dyDescent="0.2">
      <c r="A19" s="486">
        <v>35</v>
      </c>
      <c r="B19" s="487" t="s">
        <v>581</v>
      </c>
      <c r="C19" s="487" t="s">
        <v>583</v>
      </c>
      <c r="D19" s="567" t="s">
        <v>785</v>
      </c>
      <c r="E19" s="568" t="s">
        <v>589</v>
      </c>
      <c r="F19" s="487" t="s">
        <v>582</v>
      </c>
      <c r="G19" s="487" t="s">
        <v>634</v>
      </c>
      <c r="H19" s="487" t="s">
        <v>540</v>
      </c>
      <c r="I19" s="487" t="s">
        <v>635</v>
      </c>
      <c r="J19" s="487" t="s">
        <v>636</v>
      </c>
      <c r="K19" s="487" t="s">
        <v>637</v>
      </c>
      <c r="L19" s="488">
        <v>0</v>
      </c>
      <c r="M19" s="488">
        <v>0</v>
      </c>
      <c r="N19" s="487">
        <v>2</v>
      </c>
      <c r="O19" s="569">
        <v>1</v>
      </c>
      <c r="P19" s="488">
        <v>0</v>
      </c>
      <c r="Q19" s="513"/>
      <c r="R19" s="487">
        <v>2</v>
      </c>
      <c r="S19" s="513">
        <v>1</v>
      </c>
      <c r="T19" s="569">
        <v>1</v>
      </c>
      <c r="U19" s="529">
        <v>1</v>
      </c>
    </row>
    <row r="20" spans="1:21" ht="14.45" customHeight="1" x14ac:dyDescent="0.2">
      <c r="A20" s="486">
        <v>35</v>
      </c>
      <c r="B20" s="487" t="s">
        <v>581</v>
      </c>
      <c r="C20" s="487" t="s">
        <v>583</v>
      </c>
      <c r="D20" s="567" t="s">
        <v>785</v>
      </c>
      <c r="E20" s="568" t="s">
        <v>591</v>
      </c>
      <c r="F20" s="487" t="s">
        <v>582</v>
      </c>
      <c r="G20" s="487" t="s">
        <v>638</v>
      </c>
      <c r="H20" s="487" t="s">
        <v>540</v>
      </c>
      <c r="I20" s="487" t="s">
        <v>639</v>
      </c>
      <c r="J20" s="487" t="s">
        <v>640</v>
      </c>
      <c r="K20" s="487" t="s">
        <v>641</v>
      </c>
      <c r="L20" s="488">
        <v>72.55</v>
      </c>
      <c r="M20" s="488">
        <v>72.55</v>
      </c>
      <c r="N20" s="487">
        <v>1</v>
      </c>
      <c r="O20" s="569">
        <v>1</v>
      </c>
      <c r="P20" s="488">
        <v>72.55</v>
      </c>
      <c r="Q20" s="513">
        <v>1</v>
      </c>
      <c r="R20" s="487">
        <v>1</v>
      </c>
      <c r="S20" s="513">
        <v>1</v>
      </c>
      <c r="T20" s="569">
        <v>1</v>
      </c>
      <c r="U20" s="529">
        <v>1</v>
      </c>
    </row>
    <row r="21" spans="1:21" ht="14.45" customHeight="1" x14ac:dyDescent="0.2">
      <c r="A21" s="486">
        <v>35</v>
      </c>
      <c r="B21" s="487" t="s">
        <v>581</v>
      </c>
      <c r="C21" s="487" t="s">
        <v>583</v>
      </c>
      <c r="D21" s="567" t="s">
        <v>785</v>
      </c>
      <c r="E21" s="568" t="s">
        <v>591</v>
      </c>
      <c r="F21" s="487" t="s">
        <v>582</v>
      </c>
      <c r="G21" s="487" t="s">
        <v>642</v>
      </c>
      <c r="H21" s="487" t="s">
        <v>271</v>
      </c>
      <c r="I21" s="487" t="s">
        <v>643</v>
      </c>
      <c r="J21" s="487" t="s">
        <v>644</v>
      </c>
      <c r="K21" s="487" t="s">
        <v>645</v>
      </c>
      <c r="L21" s="488">
        <v>80.23</v>
      </c>
      <c r="M21" s="488">
        <v>80.23</v>
      </c>
      <c r="N21" s="487">
        <v>1</v>
      </c>
      <c r="O21" s="569">
        <v>1</v>
      </c>
      <c r="P21" s="488">
        <v>80.23</v>
      </c>
      <c r="Q21" s="513">
        <v>1</v>
      </c>
      <c r="R21" s="487">
        <v>1</v>
      </c>
      <c r="S21" s="513">
        <v>1</v>
      </c>
      <c r="T21" s="569">
        <v>1</v>
      </c>
      <c r="U21" s="529">
        <v>1</v>
      </c>
    </row>
    <row r="22" spans="1:21" ht="14.45" customHeight="1" x14ac:dyDescent="0.2">
      <c r="A22" s="486">
        <v>35</v>
      </c>
      <c r="B22" s="487" t="s">
        <v>581</v>
      </c>
      <c r="C22" s="487" t="s">
        <v>583</v>
      </c>
      <c r="D22" s="567" t="s">
        <v>785</v>
      </c>
      <c r="E22" s="568" t="s">
        <v>591</v>
      </c>
      <c r="F22" s="487" t="s">
        <v>582</v>
      </c>
      <c r="G22" s="487" t="s">
        <v>646</v>
      </c>
      <c r="H22" s="487" t="s">
        <v>540</v>
      </c>
      <c r="I22" s="487" t="s">
        <v>647</v>
      </c>
      <c r="J22" s="487" t="s">
        <v>648</v>
      </c>
      <c r="K22" s="487" t="s">
        <v>649</v>
      </c>
      <c r="L22" s="488">
        <v>279.52999999999997</v>
      </c>
      <c r="M22" s="488">
        <v>1118.1199999999999</v>
      </c>
      <c r="N22" s="487">
        <v>4</v>
      </c>
      <c r="O22" s="569">
        <v>4</v>
      </c>
      <c r="P22" s="488">
        <v>838.58999999999992</v>
      </c>
      <c r="Q22" s="513">
        <v>0.75</v>
      </c>
      <c r="R22" s="487">
        <v>3</v>
      </c>
      <c r="S22" s="513">
        <v>0.75</v>
      </c>
      <c r="T22" s="569">
        <v>3</v>
      </c>
      <c r="U22" s="529">
        <v>0.75</v>
      </c>
    </row>
    <row r="23" spans="1:21" ht="14.45" customHeight="1" x14ac:dyDescent="0.2">
      <c r="A23" s="486">
        <v>35</v>
      </c>
      <c r="B23" s="487" t="s">
        <v>581</v>
      </c>
      <c r="C23" s="487" t="s">
        <v>583</v>
      </c>
      <c r="D23" s="567" t="s">
        <v>785</v>
      </c>
      <c r="E23" s="568" t="s">
        <v>591</v>
      </c>
      <c r="F23" s="487" t="s">
        <v>582</v>
      </c>
      <c r="G23" s="487" t="s">
        <v>592</v>
      </c>
      <c r="H23" s="487" t="s">
        <v>271</v>
      </c>
      <c r="I23" s="487" t="s">
        <v>593</v>
      </c>
      <c r="J23" s="487" t="s">
        <v>594</v>
      </c>
      <c r="K23" s="487" t="s">
        <v>595</v>
      </c>
      <c r="L23" s="488">
        <v>86.02</v>
      </c>
      <c r="M23" s="488">
        <v>86.02</v>
      </c>
      <c r="N23" s="487">
        <v>1</v>
      </c>
      <c r="O23" s="569">
        <v>1</v>
      </c>
      <c r="P23" s="488">
        <v>86.02</v>
      </c>
      <c r="Q23" s="513">
        <v>1</v>
      </c>
      <c r="R23" s="487">
        <v>1</v>
      </c>
      <c r="S23" s="513">
        <v>1</v>
      </c>
      <c r="T23" s="569">
        <v>1</v>
      </c>
      <c r="U23" s="529">
        <v>1</v>
      </c>
    </row>
    <row r="24" spans="1:21" ht="14.45" customHeight="1" x14ac:dyDescent="0.2">
      <c r="A24" s="486">
        <v>35</v>
      </c>
      <c r="B24" s="487" t="s">
        <v>581</v>
      </c>
      <c r="C24" s="487" t="s">
        <v>583</v>
      </c>
      <c r="D24" s="567" t="s">
        <v>785</v>
      </c>
      <c r="E24" s="568" t="s">
        <v>591</v>
      </c>
      <c r="F24" s="487" t="s">
        <v>582</v>
      </c>
      <c r="G24" s="487" t="s">
        <v>650</v>
      </c>
      <c r="H24" s="487" t="s">
        <v>540</v>
      </c>
      <c r="I24" s="487" t="s">
        <v>651</v>
      </c>
      <c r="J24" s="487" t="s">
        <v>652</v>
      </c>
      <c r="K24" s="487" t="s">
        <v>653</v>
      </c>
      <c r="L24" s="488">
        <v>58.77</v>
      </c>
      <c r="M24" s="488">
        <v>58.77</v>
      </c>
      <c r="N24" s="487">
        <v>1</v>
      </c>
      <c r="O24" s="569">
        <v>1</v>
      </c>
      <c r="P24" s="488">
        <v>58.77</v>
      </c>
      <c r="Q24" s="513">
        <v>1</v>
      </c>
      <c r="R24" s="487">
        <v>1</v>
      </c>
      <c r="S24" s="513">
        <v>1</v>
      </c>
      <c r="T24" s="569">
        <v>1</v>
      </c>
      <c r="U24" s="529">
        <v>1</v>
      </c>
    </row>
    <row r="25" spans="1:21" ht="14.45" customHeight="1" x14ac:dyDescent="0.2">
      <c r="A25" s="486">
        <v>35</v>
      </c>
      <c r="B25" s="487" t="s">
        <v>581</v>
      </c>
      <c r="C25" s="487" t="s">
        <v>583</v>
      </c>
      <c r="D25" s="567" t="s">
        <v>785</v>
      </c>
      <c r="E25" s="568" t="s">
        <v>591</v>
      </c>
      <c r="F25" s="487" t="s">
        <v>582</v>
      </c>
      <c r="G25" s="487" t="s">
        <v>654</v>
      </c>
      <c r="H25" s="487" t="s">
        <v>271</v>
      </c>
      <c r="I25" s="487" t="s">
        <v>655</v>
      </c>
      <c r="J25" s="487" t="s">
        <v>656</v>
      </c>
      <c r="K25" s="487" t="s">
        <v>657</v>
      </c>
      <c r="L25" s="488">
        <v>0</v>
      </c>
      <c r="M25" s="488">
        <v>0</v>
      </c>
      <c r="N25" s="487">
        <v>2</v>
      </c>
      <c r="O25" s="569">
        <v>2</v>
      </c>
      <c r="P25" s="488">
        <v>0</v>
      </c>
      <c r="Q25" s="513"/>
      <c r="R25" s="487">
        <v>2</v>
      </c>
      <c r="S25" s="513">
        <v>1</v>
      </c>
      <c r="T25" s="569">
        <v>2</v>
      </c>
      <c r="U25" s="529">
        <v>1</v>
      </c>
    </row>
    <row r="26" spans="1:21" ht="14.45" customHeight="1" x14ac:dyDescent="0.2">
      <c r="A26" s="486">
        <v>35</v>
      </c>
      <c r="B26" s="487" t="s">
        <v>581</v>
      </c>
      <c r="C26" s="487" t="s">
        <v>583</v>
      </c>
      <c r="D26" s="567" t="s">
        <v>785</v>
      </c>
      <c r="E26" s="568" t="s">
        <v>591</v>
      </c>
      <c r="F26" s="487" t="s">
        <v>582</v>
      </c>
      <c r="G26" s="487" t="s">
        <v>602</v>
      </c>
      <c r="H26" s="487" t="s">
        <v>271</v>
      </c>
      <c r="I26" s="487" t="s">
        <v>658</v>
      </c>
      <c r="J26" s="487" t="s">
        <v>604</v>
      </c>
      <c r="K26" s="487" t="s">
        <v>659</v>
      </c>
      <c r="L26" s="488">
        <v>91.11</v>
      </c>
      <c r="M26" s="488">
        <v>91.11</v>
      </c>
      <c r="N26" s="487">
        <v>1</v>
      </c>
      <c r="O26" s="569">
        <v>1</v>
      </c>
      <c r="P26" s="488">
        <v>91.11</v>
      </c>
      <c r="Q26" s="513">
        <v>1</v>
      </c>
      <c r="R26" s="487">
        <v>1</v>
      </c>
      <c r="S26" s="513">
        <v>1</v>
      </c>
      <c r="T26" s="569">
        <v>1</v>
      </c>
      <c r="U26" s="529">
        <v>1</v>
      </c>
    </row>
    <row r="27" spans="1:21" ht="14.45" customHeight="1" x14ac:dyDescent="0.2">
      <c r="A27" s="486">
        <v>35</v>
      </c>
      <c r="B27" s="487" t="s">
        <v>581</v>
      </c>
      <c r="C27" s="487" t="s">
        <v>583</v>
      </c>
      <c r="D27" s="567" t="s">
        <v>785</v>
      </c>
      <c r="E27" s="568" t="s">
        <v>591</v>
      </c>
      <c r="F27" s="487" t="s">
        <v>582</v>
      </c>
      <c r="G27" s="487" t="s">
        <v>602</v>
      </c>
      <c r="H27" s="487" t="s">
        <v>271</v>
      </c>
      <c r="I27" s="487" t="s">
        <v>660</v>
      </c>
      <c r="J27" s="487" t="s">
        <v>604</v>
      </c>
      <c r="K27" s="487" t="s">
        <v>605</v>
      </c>
      <c r="L27" s="488">
        <v>182.22</v>
      </c>
      <c r="M27" s="488">
        <v>182.22</v>
      </c>
      <c r="N27" s="487">
        <v>1</v>
      </c>
      <c r="O27" s="569">
        <v>0.5</v>
      </c>
      <c r="P27" s="488">
        <v>182.22</v>
      </c>
      <c r="Q27" s="513">
        <v>1</v>
      </c>
      <c r="R27" s="487">
        <v>1</v>
      </c>
      <c r="S27" s="513">
        <v>1</v>
      </c>
      <c r="T27" s="569">
        <v>0.5</v>
      </c>
      <c r="U27" s="529">
        <v>1</v>
      </c>
    </row>
    <row r="28" spans="1:21" ht="14.45" customHeight="1" x14ac:dyDescent="0.2">
      <c r="A28" s="486">
        <v>35</v>
      </c>
      <c r="B28" s="487" t="s">
        <v>581</v>
      </c>
      <c r="C28" s="487" t="s">
        <v>583</v>
      </c>
      <c r="D28" s="567" t="s">
        <v>785</v>
      </c>
      <c r="E28" s="568" t="s">
        <v>591</v>
      </c>
      <c r="F28" s="487" t="s">
        <v>582</v>
      </c>
      <c r="G28" s="487" t="s">
        <v>606</v>
      </c>
      <c r="H28" s="487" t="s">
        <v>271</v>
      </c>
      <c r="I28" s="487" t="s">
        <v>607</v>
      </c>
      <c r="J28" s="487" t="s">
        <v>608</v>
      </c>
      <c r="K28" s="487" t="s">
        <v>609</v>
      </c>
      <c r="L28" s="488">
        <v>42.14</v>
      </c>
      <c r="M28" s="488">
        <v>42.14</v>
      </c>
      <c r="N28" s="487">
        <v>1</v>
      </c>
      <c r="O28" s="569">
        <v>1</v>
      </c>
      <c r="P28" s="488">
        <v>42.14</v>
      </c>
      <c r="Q28" s="513">
        <v>1</v>
      </c>
      <c r="R28" s="487">
        <v>1</v>
      </c>
      <c r="S28" s="513">
        <v>1</v>
      </c>
      <c r="T28" s="569">
        <v>1</v>
      </c>
      <c r="U28" s="529">
        <v>1</v>
      </c>
    </row>
    <row r="29" spans="1:21" ht="14.45" customHeight="1" x14ac:dyDescent="0.2">
      <c r="A29" s="486">
        <v>35</v>
      </c>
      <c r="B29" s="487" t="s">
        <v>581</v>
      </c>
      <c r="C29" s="487" t="s">
        <v>583</v>
      </c>
      <c r="D29" s="567" t="s">
        <v>785</v>
      </c>
      <c r="E29" s="568" t="s">
        <v>591</v>
      </c>
      <c r="F29" s="487" t="s">
        <v>582</v>
      </c>
      <c r="G29" s="487" t="s">
        <v>661</v>
      </c>
      <c r="H29" s="487" t="s">
        <v>271</v>
      </c>
      <c r="I29" s="487" t="s">
        <v>662</v>
      </c>
      <c r="J29" s="487" t="s">
        <v>663</v>
      </c>
      <c r="K29" s="487" t="s">
        <v>664</v>
      </c>
      <c r="L29" s="488">
        <v>205.84</v>
      </c>
      <c r="M29" s="488">
        <v>823.36</v>
      </c>
      <c r="N29" s="487">
        <v>4</v>
      </c>
      <c r="O29" s="569">
        <v>1.5</v>
      </c>
      <c r="P29" s="488">
        <v>823.36</v>
      </c>
      <c r="Q29" s="513">
        <v>1</v>
      </c>
      <c r="R29" s="487">
        <v>4</v>
      </c>
      <c r="S29" s="513">
        <v>1</v>
      </c>
      <c r="T29" s="569">
        <v>1.5</v>
      </c>
      <c r="U29" s="529">
        <v>1</v>
      </c>
    </row>
    <row r="30" spans="1:21" ht="14.45" customHeight="1" x14ac:dyDescent="0.2">
      <c r="A30" s="486">
        <v>35</v>
      </c>
      <c r="B30" s="487" t="s">
        <v>581</v>
      </c>
      <c r="C30" s="487" t="s">
        <v>583</v>
      </c>
      <c r="D30" s="567" t="s">
        <v>785</v>
      </c>
      <c r="E30" s="568" t="s">
        <v>591</v>
      </c>
      <c r="F30" s="487" t="s">
        <v>582</v>
      </c>
      <c r="G30" s="487" t="s">
        <v>661</v>
      </c>
      <c r="H30" s="487" t="s">
        <v>271</v>
      </c>
      <c r="I30" s="487" t="s">
        <v>665</v>
      </c>
      <c r="J30" s="487" t="s">
        <v>666</v>
      </c>
      <c r="K30" s="487" t="s">
        <v>667</v>
      </c>
      <c r="L30" s="488">
        <v>185.26</v>
      </c>
      <c r="M30" s="488">
        <v>185.26</v>
      </c>
      <c r="N30" s="487">
        <v>1</v>
      </c>
      <c r="O30" s="569">
        <v>1</v>
      </c>
      <c r="P30" s="488">
        <v>185.26</v>
      </c>
      <c r="Q30" s="513">
        <v>1</v>
      </c>
      <c r="R30" s="487">
        <v>1</v>
      </c>
      <c r="S30" s="513">
        <v>1</v>
      </c>
      <c r="T30" s="569">
        <v>1</v>
      </c>
      <c r="U30" s="529">
        <v>1</v>
      </c>
    </row>
    <row r="31" spans="1:21" ht="14.45" customHeight="1" x14ac:dyDescent="0.2">
      <c r="A31" s="486">
        <v>35</v>
      </c>
      <c r="B31" s="487" t="s">
        <v>581</v>
      </c>
      <c r="C31" s="487" t="s">
        <v>583</v>
      </c>
      <c r="D31" s="567" t="s">
        <v>785</v>
      </c>
      <c r="E31" s="568" t="s">
        <v>591</v>
      </c>
      <c r="F31" s="487" t="s">
        <v>582</v>
      </c>
      <c r="G31" s="487" t="s">
        <v>668</v>
      </c>
      <c r="H31" s="487" t="s">
        <v>271</v>
      </c>
      <c r="I31" s="487" t="s">
        <v>669</v>
      </c>
      <c r="J31" s="487" t="s">
        <v>670</v>
      </c>
      <c r="K31" s="487" t="s">
        <v>671</v>
      </c>
      <c r="L31" s="488">
        <v>144.6</v>
      </c>
      <c r="M31" s="488">
        <v>144.6</v>
      </c>
      <c r="N31" s="487">
        <v>1</v>
      </c>
      <c r="O31" s="569">
        <v>1</v>
      </c>
      <c r="P31" s="488"/>
      <c r="Q31" s="513">
        <v>0</v>
      </c>
      <c r="R31" s="487"/>
      <c r="S31" s="513">
        <v>0</v>
      </c>
      <c r="T31" s="569"/>
      <c r="U31" s="529">
        <v>0</v>
      </c>
    </row>
    <row r="32" spans="1:21" ht="14.45" customHeight="1" x14ac:dyDescent="0.2">
      <c r="A32" s="486">
        <v>35</v>
      </c>
      <c r="B32" s="487" t="s">
        <v>581</v>
      </c>
      <c r="C32" s="487" t="s">
        <v>583</v>
      </c>
      <c r="D32" s="567" t="s">
        <v>785</v>
      </c>
      <c r="E32" s="568" t="s">
        <v>591</v>
      </c>
      <c r="F32" s="487" t="s">
        <v>582</v>
      </c>
      <c r="G32" s="487" t="s">
        <v>672</v>
      </c>
      <c r="H32" s="487" t="s">
        <v>271</v>
      </c>
      <c r="I32" s="487" t="s">
        <v>673</v>
      </c>
      <c r="J32" s="487" t="s">
        <v>674</v>
      </c>
      <c r="K32" s="487" t="s">
        <v>675</v>
      </c>
      <c r="L32" s="488">
        <v>77.13</v>
      </c>
      <c r="M32" s="488">
        <v>154.26</v>
      </c>
      <c r="N32" s="487">
        <v>2</v>
      </c>
      <c r="O32" s="569">
        <v>1</v>
      </c>
      <c r="P32" s="488">
        <v>154.26</v>
      </c>
      <c r="Q32" s="513">
        <v>1</v>
      </c>
      <c r="R32" s="487">
        <v>2</v>
      </c>
      <c r="S32" s="513">
        <v>1</v>
      </c>
      <c r="T32" s="569">
        <v>1</v>
      </c>
      <c r="U32" s="529">
        <v>1</v>
      </c>
    </row>
    <row r="33" spans="1:21" ht="14.45" customHeight="1" x14ac:dyDescent="0.2">
      <c r="A33" s="486">
        <v>35</v>
      </c>
      <c r="B33" s="487" t="s">
        <v>581</v>
      </c>
      <c r="C33" s="487" t="s">
        <v>583</v>
      </c>
      <c r="D33" s="567" t="s">
        <v>785</v>
      </c>
      <c r="E33" s="568" t="s">
        <v>590</v>
      </c>
      <c r="F33" s="487" t="s">
        <v>582</v>
      </c>
      <c r="G33" s="487" t="s">
        <v>676</v>
      </c>
      <c r="H33" s="487" t="s">
        <v>540</v>
      </c>
      <c r="I33" s="487" t="s">
        <v>677</v>
      </c>
      <c r="J33" s="487" t="s">
        <v>678</v>
      </c>
      <c r="K33" s="487" t="s">
        <v>679</v>
      </c>
      <c r="L33" s="488">
        <v>23.4</v>
      </c>
      <c r="M33" s="488">
        <v>23.4</v>
      </c>
      <c r="N33" s="487">
        <v>1</v>
      </c>
      <c r="O33" s="569">
        <v>1</v>
      </c>
      <c r="P33" s="488">
        <v>23.4</v>
      </c>
      <c r="Q33" s="513">
        <v>1</v>
      </c>
      <c r="R33" s="487">
        <v>1</v>
      </c>
      <c r="S33" s="513">
        <v>1</v>
      </c>
      <c r="T33" s="569">
        <v>1</v>
      </c>
      <c r="U33" s="529">
        <v>1</v>
      </c>
    </row>
    <row r="34" spans="1:21" ht="14.45" customHeight="1" x14ac:dyDescent="0.2">
      <c r="A34" s="486">
        <v>35</v>
      </c>
      <c r="B34" s="487" t="s">
        <v>581</v>
      </c>
      <c r="C34" s="487" t="s">
        <v>583</v>
      </c>
      <c r="D34" s="567" t="s">
        <v>785</v>
      </c>
      <c r="E34" s="568" t="s">
        <v>590</v>
      </c>
      <c r="F34" s="487" t="s">
        <v>582</v>
      </c>
      <c r="G34" s="487" t="s">
        <v>680</v>
      </c>
      <c r="H34" s="487" t="s">
        <v>540</v>
      </c>
      <c r="I34" s="487" t="s">
        <v>681</v>
      </c>
      <c r="J34" s="487" t="s">
        <v>682</v>
      </c>
      <c r="K34" s="487" t="s">
        <v>683</v>
      </c>
      <c r="L34" s="488">
        <v>119.7</v>
      </c>
      <c r="M34" s="488">
        <v>119.7</v>
      </c>
      <c r="N34" s="487">
        <v>1</v>
      </c>
      <c r="O34" s="569">
        <v>1</v>
      </c>
      <c r="P34" s="488">
        <v>119.7</v>
      </c>
      <c r="Q34" s="513">
        <v>1</v>
      </c>
      <c r="R34" s="487">
        <v>1</v>
      </c>
      <c r="S34" s="513">
        <v>1</v>
      </c>
      <c r="T34" s="569">
        <v>1</v>
      </c>
      <c r="U34" s="529">
        <v>1</v>
      </c>
    </row>
    <row r="35" spans="1:21" ht="14.45" customHeight="1" x14ac:dyDescent="0.2">
      <c r="A35" s="486">
        <v>35</v>
      </c>
      <c r="B35" s="487" t="s">
        <v>581</v>
      </c>
      <c r="C35" s="487" t="s">
        <v>583</v>
      </c>
      <c r="D35" s="567" t="s">
        <v>785</v>
      </c>
      <c r="E35" s="568" t="s">
        <v>590</v>
      </c>
      <c r="F35" s="487" t="s">
        <v>582</v>
      </c>
      <c r="G35" s="487" t="s">
        <v>684</v>
      </c>
      <c r="H35" s="487" t="s">
        <v>540</v>
      </c>
      <c r="I35" s="487" t="s">
        <v>685</v>
      </c>
      <c r="J35" s="487" t="s">
        <v>686</v>
      </c>
      <c r="K35" s="487" t="s">
        <v>687</v>
      </c>
      <c r="L35" s="488">
        <v>35.11</v>
      </c>
      <c r="M35" s="488">
        <v>35.11</v>
      </c>
      <c r="N35" s="487">
        <v>1</v>
      </c>
      <c r="O35" s="569">
        <v>1</v>
      </c>
      <c r="P35" s="488">
        <v>35.11</v>
      </c>
      <c r="Q35" s="513">
        <v>1</v>
      </c>
      <c r="R35" s="487">
        <v>1</v>
      </c>
      <c r="S35" s="513">
        <v>1</v>
      </c>
      <c r="T35" s="569">
        <v>1</v>
      </c>
      <c r="U35" s="529">
        <v>1</v>
      </c>
    </row>
    <row r="36" spans="1:21" ht="14.45" customHeight="1" x14ac:dyDescent="0.2">
      <c r="A36" s="486">
        <v>35</v>
      </c>
      <c r="B36" s="487" t="s">
        <v>581</v>
      </c>
      <c r="C36" s="487" t="s">
        <v>583</v>
      </c>
      <c r="D36" s="567" t="s">
        <v>785</v>
      </c>
      <c r="E36" s="568" t="s">
        <v>590</v>
      </c>
      <c r="F36" s="487" t="s">
        <v>582</v>
      </c>
      <c r="G36" s="487" t="s">
        <v>688</v>
      </c>
      <c r="H36" s="487" t="s">
        <v>540</v>
      </c>
      <c r="I36" s="487" t="s">
        <v>689</v>
      </c>
      <c r="J36" s="487" t="s">
        <v>690</v>
      </c>
      <c r="K36" s="487" t="s">
        <v>691</v>
      </c>
      <c r="L36" s="488">
        <v>58.77</v>
      </c>
      <c r="M36" s="488">
        <v>58.77</v>
      </c>
      <c r="N36" s="487">
        <v>1</v>
      </c>
      <c r="O36" s="569">
        <v>1</v>
      </c>
      <c r="P36" s="488">
        <v>58.77</v>
      </c>
      <c r="Q36" s="513">
        <v>1</v>
      </c>
      <c r="R36" s="487">
        <v>1</v>
      </c>
      <c r="S36" s="513">
        <v>1</v>
      </c>
      <c r="T36" s="569">
        <v>1</v>
      </c>
      <c r="U36" s="529">
        <v>1</v>
      </c>
    </row>
    <row r="37" spans="1:21" ht="14.45" customHeight="1" x14ac:dyDescent="0.2">
      <c r="A37" s="486">
        <v>35</v>
      </c>
      <c r="B37" s="487" t="s">
        <v>581</v>
      </c>
      <c r="C37" s="487" t="s">
        <v>583</v>
      </c>
      <c r="D37" s="567" t="s">
        <v>785</v>
      </c>
      <c r="E37" s="568" t="s">
        <v>590</v>
      </c>
      <c r="F37" s="487" t="s">
        <v>582</v>
      </c>
      <c r="G37" s="487" t="s">
        <v>692</v>
      </c>
      <c r="H37" s="487" t="s">
        <v>271</v>
      </c>
      <c r="I37" s="487" t="s">
        <v>693</v>
      </c>
      <c r="J37" s="487" t="s">
        <v>694</v>
      </c>
      <c r="K37" s="487" t="s">
        <v>695</v>
      </c>
      <c r="L37" s="488">
        <v>39.020000000000003</v>
      </c>
      <c r="M37" s="488">
        <v>39.020000000000003</v>
      </c>
      <c r="N37" s="487">
        <v>1</v>
      </c>
      <c r="O37" s="569">
        <v>1</v>
      </c>
      <c r="P37" s="488">
        <v>39.020000000000003</v>
      </c>
      <c r="Q37" s="513">
        <v>1</v>
      </c>
      <c r="R37" s="487">
        <v>1</v>
      </c>
      <c r="S37" s="513">
        <v>1</v>
      </c>
      <c r="T37" s="569">
        <v>1</v>
      </c>
      <c r="U37" s="529">
        <v>1</v>
      </c>
    </row>
    <row r="38" spans="1:21" ht="14.45" customHeight="1" x14ac:dyDescent="0.2">
      <c r="A38" s="486">
        <v>35</v>
      </c>
      <c r="B38" s="487" t="s">
        <v>581</v>
      </c>
      <c r="C38" s="487" t="s">
        <v>583</v>
      </c>
      <c r="D38" s="567" t="s">
        <v>785</v>
      </c>
      <c r="E38" s="568" t="s">
        <v>590</v>
      </c>
      <c r="F38" s="487" t="s">
        <v>582</v>
      </c>
      <c r="G38" s="487" t="s">
        <v>602</v>
      </c>
      <c r="H38" s="487" t="s">
        <v>271</v>
      </c>
      <c r="I38" s="487" t="s">
        <v>660</v>
      </c>
      <c r="J38" s="487" t="s">
        <v>604</v>
      </c>
      <c r="K38" s="487" t="s">
        <v>605</v>
      </c>
      <c r="L38" s="488">
        <v>182.22</v>
      </c>
      <c r="M38" s="488">
        <v>182.22</v>
      </c>
      <c r="N38" s="487">
        <v>1</v>
      </c>
      <c r="O38" s="569">
        <v>1</v>
      </c>
      <c r="P38" s="488">
        <v>182.22</v>
      </c>
      <c r="Q38" s="513">
        <v>1</v>
      </c>
      <c r="R38" s="487">
        <v>1</v>
      </c>
      <c r="S38" s="513">
        <v>1</v>
      </c>
      <c r="T38" s="569">
        <v>1</v>
      </c>
      <c r="U38" s="529">
        <v>1</v>
      </c>
    </row>
    <row r="39" spans="1:21" ht="14.45" customHeight="1" x14ac:dyDescent="0.2">
      <c r="A39" s="486">
        <v>35</v>
      </c>
      <c r="B39" s="487" t="s">
        <v>581</v>
      </c>
      <c r="C39" s="487" t="s">
        <v>583</v>
      </c>
      <c r="D39" s="567" t="s">
        <v>785</v>
      </c>
      <c r="E39" s="568" t="s">
        <v>590</v>
      </c>
      <c r="F39" s="487" t="s">
        <v>582</v>
      </c>
      <c r="G39" s="487" t="s">
        <v>696</v>
      </c>
      <c r="H39" s="487" t="s">
        <v>271</v>
      </c>
      <c r="I39" s="487" t="s">
        <v>697</v>
      </c>
      <c r="J39" s="487" t="s">
        <v>698</v>
      </c>
      <c r="K39" s="487" t="s">
        <v>699</v>
      </c>
      <c r="L39" s="488">
        <v>121.07</v>
      </c>
      <c r="M39" s="488">
        <v>121.07</v>
      </c>
      <c r="N39" s="487">
        <v>1</v>
      </c>
      <c r="O39" s="569">
        <v>0.5</v>
      </c>
      <c r="P39" s="488">
        <v>121.07</v>
      </c>
      <c r="Q39" s="513">
        <v>1</v>
      </c>
      <c r="R39" s="487">
        <v>1</v>
      </c>
      <c r="S39" s="513">
        <v>1</v>
      </c>
      <c r="T39" s="569">
        <v>0.5</v>
      </c>
      <c r="U39" s="529">
        <v>1</v>
      </c>
    </row>
    <row r="40" spans="1:21" ht="14.45" customHeight="1" x14ac:dyDescent="0.2">
      <c r="A40" s="486">
        <v>35</v>
      </c>
      <c r="B40" s="487" t="s">
        <v>581</v>
      </c>
      <c r="C40" s="487" t="s">
        <v>583</v>
      </c>
      <c r="D40" s="567" t="s">
        <v>785</v>
      </c>
      <c r="E40" s="568" t="s">
        <v>590</v>
      </c>
      <c r="F40" s="487" t="s">
        <v>582</v>
      </c>
      <c r="G40" s="487" t="s">
        <v>700</v>
      </c>
      <c r="H40" s="487" t="s">
        <v>271</v>
      </c>
      <c r="I40" s="487" t="s">
        <v>701</v>
      </c>
      <c r="J40" s="487" t="s">
        <v>702</v>
      </c>
      <c r="K40" s="487" t="s">
        <v>703</v>
      </c>
      <c r="L40" s="488">
        <v>38.47</v>
      </c>
      <c r="M40" s="488">
        <v>38.47</v>
      </c>
      <c r="N40" s="487">
        <v>1</v>
      </c>
      <c r="O40" s="569">
        <v>1</v>
      </c>
      <c r="P40" s="488">
        <v>38.47</v>
      </c>
      <c r="Q40" s="513">
        <v>1</v>
      </c>
      <c r="R40" s="487">
        <v>1</v>
      </c>
      <c r="S40" s="513">
        <v>1</v>
      </c>
      <c r="T40" s="569">
        <v>1</v>
      </c>
      <c r="U40" s="529">
        <v>1</v>
      </c>
    </row>
    <row r="41" spans="1:21" ht="14.45" customHeight="1" x14ac:dyDescent="0.2">
      <c r="A41" s="486">
        <v>35</v>
      </c>
      <c r="B41" s="487" t="s">
        <v>581</v>
      </c>
      <c r="C41" s="487" t="s">
        <v>583</v>
      </c>
      <c r="D41" s="567" t="s">
        <v>785</v>
      </c>
      <c r="E41" s="568" t="s">
        <v>590</v>
      </c>
      <c r="F41" s="487" t="s">
        <v>582</v>
      </c>
      <c r="G41" s="487" t="s">
        <v>606</v>
      </c>
      <c r="H41" s="487" t="s">
        <v>271</v>
      </c>
      <c r="I41" s="487" t="s">
        <v>607</v>
      </c>
      <c r="J41" s="487" t="s">
        <v>608</v>
      </c>
      <c r="K41" s="487" t="s">
        <v>609</v>
      </c>
      <c r="L41" s="488">
        <v>42.14</v>
      </c>
      <c r="M41" s="488">
        <v>84.28</v>
      </c>
      <c r="N41" s="487">
        <v>2</v>
      </c>
      <c r="O41" s="569">
        <v>1</v>
      </c>
      <c r="P41" s="488">
        <v>84.28</v>
      </c>
      <c r="Q41" s="513">
        <v>1</v>
      </c>
      <c r="R41" s="487">
        <v>2</v>
      </c>
      <c r="S41" s="513">
        <v>1</v>
      </c>
      <c r="T41" s="569">
        <v>1</v>
      </c>
      <c r="U41" s="529">
        <v>1</v>
      </c>
    </row>
    <row r="42" spans="1:21" ht="14.45" customHeight="1" x14ac:dyDescent="0.2">
      <c r="A42" s="486">
        <v>35</v>
      </c>
      <c r="B42" s="487" t="s">
        <v>581</v>
      </c>
      <c r="C42" s="487" t="s">
        <v>583</v>
      </c>
      <c r="D42" s="567" t="s">
        <v>785</v>
      </c>
      <c r="E42" s="568" t="s">
        <v>590</v>
      </c>
      <c r="F42" s="487" t="s">
        <v>582</v>
      </c>
      <c r="G42" s="487" t="s">
        <v>630</v>
      </c>
      <c r="H42" s="487" t="s">
        <v>271</v>
      </c>
      <c r="I42" s="487" t="s">
        <v>704</v>
      </c>
      <c r="J42" s="487" t="s">
        <v>632</v>
      </c>
      <c r="K42" s="487" t="s">
        <v>705</v>
      </c>
      <c r="L42" s="488">
        <v>38.5</v>
      </c>
      <c r="M42" s="488">
        <v>77</v>
      </c>
      <c r="N42" s="487">
        <v>2</v>
      </c>
      <c r="O42" s="569">
        <v>1</v>
      </c>
      <c r="P42" s="488">
        <v>77</v>
      </c>
      <c r="Q42" s="513">
        <v>1</v>
      </c>
      <c r="R42" s="487">
        <v>2</v>
      </c>
      <c r="S42" s="513">
        <v>1</v>
      </c>
      <c r="T42" s="569">
        <v>1</v>
      </c>
      <c r="U42" s="529">
        <v>1</v>
      </c>
    </row>
    <row r="43" spans="1:21" ht="14.45" customHeight="1" x14ac:dyDescent="0.2">
      <c r="A43" s="486">
        <v>35</v>
      </c>
      <c r="B43" s="487" t="s">
        <v>581</v>
      </c>
      <c r="C43" s="487" t="s">
        <v>583</v>
      </c>
      <c r="D43" s="567" t="s">
        <v>785</v>
      </c>
      <c r="E43" s="568" t="s">
        <v>590</v>
      </c>
      <c r="F43" s="487" t="s">
        <v>582</v>
      </c>
      <c r="G43" s="487" t="s">
        <v>706</v>
      </c>
      <c r="H43" s="487" t="s">
        <v>271</v>
      </c>
      <c r="I43" s="487" t="s">
        <v>707</v>
      </c>
      <c r="J43" s="487" t="s">
        <v>708</v>
      </c>
      <c r="K43" s="487" t="s">
        <v>645</v>
      </c>
      <c r="L43" s="488">
        <v>61.97</v>
      </c>
      <c r="M43" s="488">
        <v>61.97</v>
      </c>
      <c r="N43" s="487">
        <v>1</v>
      </c>
      <c r="O43" s="569">
        <v>1</v>
      </c>
      <c r="P43" s="488">
        <v>61.97</v>
      </c>
      <c r="Q43" s="513">
        <v>1</v>
      </c>
      <c r="R43" s="487">
        <v>1</v>
      </c>
      <c r="S43" s="513">
        <v>1</v>
      </c>
      <c r="T43" s="569">
        <v>1</v>
      </c>
      <c r="U43" s="529">
        <v>1</v>
      </c>
    </row>
    <row r="44" spans="1:21" ht="14.45" customHeight="1" x14ac:dyDescent="0.2">
      <c r="A44" s="486">
        <v>35</v>
      </c>
      <c r="B44" s="487" t="s">
        <v>581</v>
      </c>
      <c r="C44" s="487" t="s">
        <v>583</v>
      </c>
      <c r="D44" s="567" t="s">
        <v>785</v>
      </c>
      <c r="E44" s="568" t="s">
        <v>590</v>
      </c>
      <c r="F44" s="487" t="s">
        <v>582</v>
      </c>
      <c r="G44" s="487" t="s">
        <v>709</v>
      </c>
      <c r="H44" s="487" t="s">
        <v>271</v>
      </c>
      <c r="I44" s="487" t="s">
        <v>710</v>
      </c>
      <c r="J44" s="487" t="s">
        <v>711</v>
      </c>
      <c r="K44" s="487" t="s">
        <v>712</v>
      </c>
      <c r="L44" s="488">
        <v>73.09</v>
      </c>
      <c r="M44" s="488">
        <v>73.09</v>
      </c>
      <c r="N44" s="487">
        <v>1</v>
      </c>
      <c r="O44" s="569">
        <v>1</v>
      </c>
      <c r="P44" s="488">
        <v>73.09</v>
      </c>
      <c r="Q44" s="513">
        <v>1</v>
      </c>
      <c r="R44" s="487">
        <v>1</v>
      </c>
      <c r="S44" s="513">
        <v>1</v>
      </c>
      <c r="T44" s="569">
        <v>1</v>
      </c>
      <c r="U44" s="529">
        <v>1</v>
      </c>
    </row>
    <row r="45" spans="1:21" ht="14.45" customHeight="1" x14ac:dyDescent="0.2">
      <c r="A45" s="486">
        <v>35</v>
      </c>
      <c r="B45" s="487" t="s">
        <v>581</v>
      </c>
      <c r="C45" s="487" t="s">
        <v>583</v>
      </c>
      <c r="D45" s="567" t="s">
        <v>785</v>
      </c>
      <c r="E45" s="568" t="s">
        <v>590</v>
      </c>
      <c r="F45" s="487" t="s">
        <v>582</v>
      </c>
      <c r="G45" s="487" t="s">
        <v>713</v>
      </c>
      <c r="H45" s="487" t="s">
        <v>271</v>
      </c>
      <c r="I45" s="487" t="s">
        <v>714</v>
      </c>
      <c r="J45" s="487" t="s">
        <v>715</v>
      </c>
      <c r="K45" s="487" t="s">
        <v>716</v>
      </c>
      <c r="L45" s="488">
        <v>0</v>
      </c>
      <c r="M45" s="488">
        <v>0</v>
      </c>
      <c r="N45" s="487">
        <v>1</v>
      </c>
      <c r="O45" s="569">
        <v>1</v>
      </c>
      <c r="P45" s="488"/>
      <c r="Q45" s="513"/>
      <c r="R45" s="487"/>
      <c r="S45" s="513">
        <v>0</v>
      </c>
      <c r="T45" s="569"/>
      <c r="U45" s="529">
        <v>0</v>
      </c>
    </row>
    <row r="46" spans="1:21" ht="14.45" customHeight="1" x14ac:dyDescent="0.2">
      <c r="A46" s="486">
        <v>35</v>
      </c>
      <c r="B46" s="487" t="s">
        <v>581</v>
      </c>
      <c r="C46" s="487" t="s">
        <v>583</v>
      </c>
      <c r="D46" s="567" t="s">
        <v>785</v>
      </c>
      <c r="E46" s="568" t="s">
        <v>590</v>
      </c>
      <c r="F46" s="487" t="s">
        <v>582</v>
      </c>
      <c r="G46" s="487" t="s">
        <v>717</v>
      </c>
      <c r="H46" s="487" t="s">
        <v>271</v>
      </c>
      <c r="I46" s="487" t="s">
        <v>718</v>
      </c>
      <c r="J46" s="487" t="s">
        <v>719</v>
      </c>
      <c r="K46" s="487" t="s">
        <v>720</v>
      </c>
      <c r="L46" s="488">
        <v>35.25</v>
      </c>
      <c r="M46" s="488">
        <v>70.5</v>
      </c>
      <c r="N46" s="487">
        <v>2</v>
      </c>
      <c r="O46" s="569">
        <v>2</v>
      </c>
      <c r="P46" s="488">
        <v>35.25</v>
      </c>
      <c r="Q46" s="513">
        <v>0.5</v>
      </c>
      <c r="R46" s="487">
        <v>1</v>
      </c>
      <c r="S46" s="513">
        <v>0.5</v>
      </c>
      <c r="T46" s="569">
        <v>1</v>
      </c>
      <c r="U46" s="529">
        <v>0.5</v>
      </c>
    </row>
    <row r="47" spans="1:21" ht="14.45" customHeight="1" x14ac:dyDescent="0.2">
      <c r="A47" s="486">
        <v>35</v>
      </c>
      <c r="B47" s="487" t="s">
        <v>581</v>
      </c>
      <c r="C47" s="487" t="s">
        <v>583</v>
      </c>
      <c r="D47" s="567" t="s">
        <v>785</v>
      </c>
      <c r="E47" s="568" t="s">
        <v>590</v>
      </c>
      <c r="F47" s="487" t="s">
        <v>582</v>
      </c>
      <c r="G47" s="487" t="s">
        <v>717</v>
      </c>
      <c r="H47" s="487" t="s">
        <v>271</v>
      </c>
      <c r="I47" s="487" t="s">
        <v>721</v>
      </c>
      <c r="J47" s="487" t="s">
        <v>722</v>
      </c>
      <c r="K47" s="487" t="s">
        <v>723</v>
      </c>
      <c r="L47" s="488">
        <v>35.25</v>
      </c>
      <c r="M47" s="488">
        <v>35.25</v>
      </c>
      <c r="N47" s="487">
        <v>1</v>
      </c>
      <c r="O47" s="569">
        <v>1</v>
      </c>
      <c r="P47" s="488">
        <v>35.25</v>
      </c>
      <c r="Q47" s="513">
        <v>1</v>
      </c>
      <c r="R47" s="487">
        <v>1</v>
      </c>
      <c r="S47" s="513">
        <v>1</v>
      </c>
      <c r="T47" s="569">
        <v>1</v>
      </c>
      <c r="U47" s="529">
        <v>1</v>
      </c>
    </row>
    <row r="48" spans="1:21" ht="14.45" customHeight="1" x14ac:dyDescent="0.2">
      <c r="A48" s="486">
        <v>35</v>
      </c>
      <c r="B48" s="487" t="s">
        <v>581</v>
      </c>
      <c r="C48" s="487" t="s">
        <v>583</v>
      </c>
      <c r="D48" s="567" t="s">
        <v>785</v>
      </c>
      <c r="E48" s="568" t="s">
        <v>590</v>
      </c>
      <c r="F48" s="487" t="s">
        <v>582</v>
      </c>
      <c r="G48" s="487" t="s">
        <v>724</v>
      </c>
      <c r="H48" s="487" t="s">
        <v>271</v>
      </c>
      <c r="I48" s="487" t="s">
        <v>725</v>
      </c>
      <c r="J48" s="487" t="s">
        <v>726</v>
      </c>
      <c r="K48" s="487" t="s">
        <v>727</v>
      </c>
      <c r="L48" s="488">
        <v>75.739999999999995</v>
      </c>
      <c r="M48" s="488">
        <v>75.739999999999995</v>
      </c>
      <c r="N48" s="487">
        <v>1</v>
      </c>
      <c r="O48" s="569">
        <v>1</v>
      </c>
      <c r="P48" s="488">
        <v>75.739999999999995</v>
      </c>
      <c r="Q48" s="513">
        <v>1</v>
      </c>
      <c r="R48" s="487">
        <v>1</v>
      </c>
      <c r="S48" s="513">
        <v>1</v>
      </c>
      <c r="T48" s="569">
        <v>1</v>
      </c>
      <c r="U48" s="529">
        <v>1</v>
      </c>
    </row>
    <row r="49" spans="1:21" ht="14.45" customHeight="1" x14ac:dyDescent="0.2">
      <c r="A49" s="486">
        <v>35</v>
      </c>
      <c r="B49" s="487" t="s">
        <v>581</v>
      </c>
      <c r="C49" s="487" t="s">
        <v>583</v>
      </c>
      <c r="D49" s="567" t="s">
        <v>785</v>
      </c>
      <c r="E49" s="568" t="s">
        <v>590</v>
      </c>
      <c r="F49" s="487" t="s">
        <v>582</v>
      </c>
      <c r="G49" s="487" t="s">
        <v>728</v>
      </c>
      <c r="H49" s="487" t="s">
        <v>271</v>
      </c>
      <c r="I49" s="487" t="s">
        <v>729</v>
      </c>
      <c r="J49" s="487" t="s">
        <v>730</v>
      </c>
      <c r="K49" s="487" t="s">
        <v>731</v>
      </c>
      <c r="L49" s="488">
        <v>84.45</v>
      </c>
      <c r="M49" s="488">
        <v>84.45</v>
      </c>
      <c r="N49" s="487">
        <v>1</v>
      </c>
      <c r="O49" s="569">
        <v>1</v>
      </c>
      <c r="P49" s="488">
        <v>84.45</v>
      </c>
      <c r="Q49" s="513">
        <v>1</v>
      </c>
      <c r="R49" s="487">
        <v>1</v>
      </c>
      <c r="S49" s="513">
        <v>1</v>
      </c>
      <c r="T49" s="569">
        <v>1</v>
      </c>
      <c r="U49" s="529">
        <v>1</v>
      </c>
    </row>
    <row r="50" spans="1:21" ht="14.45" customHeight="1" x14ac:dyDescent="0.2">
      <c r="A50" s="486">
        <v>35</v>
      </c>
      <c r="B50" s="487" t="s">
        <v>581</v>
      </c>
      <c r="C50" s="487" t="s">
        <v>583</v>
      </c>
      <c r="D50" s="567" t="s">
        <v>785</v>
      </c>
      <c r="E50" s="568" t="s">
        <v>590</v>
      </c>
      <c r="F50" s="487" t="s">
        <v>582</v>
      </c>
      <c r="G50" s="487" t="s">
        <v>661</v>
      </c>
      <c r="H50" s="487" t="s">
        <v>271</v>
      </c>
      <c r="I50" s="487" t="s">
        <v>665</v>
      </c>
      <c r="J50" s="487" t="s">
        <v>666</v>
      </c>
      <c r="K50" s="487" t="s">
        <v>667</v>
      </c>
      <c r="L50" s="488">
        <v>185.26</v>
      </c>
      <c r="M50" s="488">
        <v>185.26</v>
      </c>
      <c r="N50" s="487">
        <v>1</v>
      </c>
      <c r="O50" s="569">
        <v>1</v>
      </c>
      <c r="P50" s="488">
        <v>185.26</v>
      </c>
      <c r="Q50" s="513">
        <v>1</v>
      </c>
      <c r="R50" s="487">
        <v>1</v>
      </c>
      <c r="S50" s="513">
        <v>1</v>
      </c>
      <c r="T50" s="569">
        <v>1</v>
      </c>
      <c r="U50" s="529">
        <v>1</v>
      </c>
    </row>
    <row r="51" spans="1:21" ht="14.45" customHeight="1" x14ac:dyDescent="0.2">
      <c r="A51" s="486">
        <v>35</v>
      </c>
      <c r="B51" s="487" t="s">
        <v>581</v>
      </c>
      <c r="C51" s="487" t="s">
        <v>583</v>
      </c>
      <c r="D51" s="567" t="s">
        <v>785</v>
      </c>
      <c r="E51" s="568" t="s">
        <v>590</v>
      </c>
      <c r="F51" s="487" t="s">
        <v>582</v>
      </c>
      <c r="G51" s="487" t="s">
        <v>661</v>
      </c>
      <c r="H51" s="487" t="s">
        <v>271</v>
      </c>
      <c r="I51" s="487" t="s">
        <v>732</v>
      </c>
      <c r="J51" s="487" t="s">
        <v>666</v>
      </c>
      <c r="K51" s="487" t="s">
        <v>733</v>
      </c>
      <c r="L51" s="488">
        <v>93.71</v>
      </c>
      <c r="M51" s="488">
        <v>93.71</v>
      </c>
      <c r="N51" s="487">
        <v>1</v>
      </c>
      <c r="O51" s="569">
        <v>1</v>
      </c>
      <c r="P51" s="488">
        <v>93.71</v>
      </c>
      <c r="Q51" s="513">
        <v>1</v>
      </c>
      <c r="R51" s="487">
        <v>1</v>
      </c>
      <c r="S51" s="513">
        <v>1</v>
      </c>
      <c r="T51" s="569">
        <v>1</v>
      </c>
      <c r="U51" s="529">
        <v>1</v>
      </c>
    </row>
    <row r="52" spans="1:21" ht="14.45" customHeight="1" x14ac:dyDescent="0.2">
      <c r="A52" s="486">
        <v>35</v>
      </c>
      <c r="B52" s="487" t="s">
        <v>581</v>
      </c>
      <c r="C52" s="487" t="s">
        <v>583</v>
      </c>
      <c r="D52" s="567" t="s">
        <v>785</v>
      </c>
      <c r="E52" s="568" t="s">
        <v>590</v>
      </c>
      <c r="F52" s="487" t="s">
        <v>582</v>
      </c>
      <c r="G52" s="487" t="s">
        <v>734</v>
      </c>
      <c r="H52" s="487" t="s">
        <v>540</v>
      </c>
      <c r="I52" s="487" t="s">
        <v>735</v>
      </c>
      <c r="J52" s="487" t="s">
        <v>736</v>
      </c>
      <c r="K52" s="487" t="s">
        <v>737</v>
      </c>
      <c r="L52" s="488">
        <v>48.89</v>
      </c>
      <c r="M52" s="488">
        <v>48.89</v>
      </c>
      <c r="N52" s="487">
        <v>1</v>
      </c>
      <c r="O52" s="569">
        <v>1</v>
      </c>
      <c r="P52" s="488">
        <v>48.89</v>
      </c>
      <c r="Q52" s="513">
        <v>1</v>
      </c>
      <c r="R52" s="487">
        <v>1</v>
      </c>
      <c r="S52" s="513">
        <v>1</v>
      </c>
      <c r="T52" s="569">
        <v>1</v>
      </c>
      <c r="U52" s="529">
        <v>1</v>
      </c>
    </row>
    <row r="53" spans="1:21" ht="14.45" customHeight="1" x14ac:dyDescent="0.2">
      <c r="A53" s="486">
        <v>35</v>
      </c>
      <c r="B53" s="487" t="s">
        <v>581</v>
      </c>
      <c r="C53" s="487" t="s">
        <v>583</v>
      </c>
      <c r="D53" s="567" t="s">
        <v>785</v>
      </c>
      <c r="E53" s="568" t="s">
        <v>590</v>
      </c>
      <c r="F53" s="487" t="s">
        <v>582</v>
      </c>
      <c r="G53" s="487" t="s">
        <v>734</v>
      </c>
      <c r="H53" s="487" t="s">
        <v>540</v>
      </c>
      <c r="I53" s="487" t="s">
        <v>738</v>
      </c>
      <c r="J53" s="487" t="s">
        <v>736</v>
      </c>
      <c r="K53" s="487" t="s">
        <v>739</v>
      </c>
      <c r="L53" s="488">
        <v>28.81</v>
      </c>
      <c r="M53" s="488">
        <v>57.62</v>
      </c>
      <c r="N53" s="487">
        <v>2</v>
      </c>
      <c r="O53" s="569">
        <v>2</v>
      </c>
      <c r="P53" s="488">
        <v>57.62</v>
      </c>
      <c r="Q53" s="513">
        <v>1</v>
      </c>
      <c r="R53" s="487">
        <v>2</v>
      </c>
      <c r="S53" s="513">
        <v>1</v>
      </c>
      <c r="T53" s="569">
        <v>2</v>
      </c>
      <c r="U53" s="529">
        <v>1</v>
      </c>
    </row>
    <row r="54" spans="1:21" ht="14.45" customHeight="1" x14ac:dyDescent="0.2">
      <c r="A54" s="486">
        <v>35</v>
      </c>
      <c r="B54" s="487" t="s">
        <v>581</v>
      </c>
      <c r="C54" s="487" t="s">
        <v>583</v>
      </c>
      <c r="D54" s="567" t="s">
        <v>785</v>
      </c>
      <c r="E54" s="568" t="s">
        <v>590</v>
      </c>
      <c r="F54" s="487" t="s">
        <v>582</v>
      </c>
      <c r="G54" s="487" t="s">
        <v>734</v>
      </c>
      <c r="H54" s="487" t="s">
        <v>540</v>
      </c>
      <c r="I54" s="487" t="s">
        <v>738</v>
      </c>
      <c r="J54" s="487" t="s">
        <v>736</v>
      </c>
      <c r="K54" s="487" t="s">
        <v>739</v>
      </c>
      <c r="L54" s="488">
        <v>13.68</v>
      </c>
      <c r="M54" s="488">
        <v>13.68</v>
      </c>
      <c r="N54" s="487">
        <v>1</v>
      </c>
      <c r="O54" s="569">
        <v>1</v>
      </c>
      <c r="P54" s="488">
        <v>13.68</v>
      </c>
      <c r="Q54" s="513">
        <v>1</v>
      </c>
      <c r="R54" s="487">
        <v>1</v>
      </c>
      <c r="S54" s="513">
        <v>1</v>
      </c>
      <c r="T54" s="569">
        <v>1</v>
      </c>
      <c r="U54" s="529">
        <v>1</v>
      </c>
    </row>
    <row r="55" spans="1:21" ht="14.45" customHeight="1" x14ac:dyDescent="0.2">
      <c r="A55" s="486">
        <v>35</v>
      </c>
      <c r="B55" s="487" t="s">
        <v>581</v>
      </c>
      <c r="C55" s="487" t="s">
        <v>583</v>
      </c>
      <c r="D55" s="567" t="s">
        <v>785</v>
      </c>
      <c r="E55" s="568" t="s">
        <v>590</v>
      </c>
      <c r="F55" s="487" t="s">
        <v>582</v>
      </c>
      <c r="G55" s="487" t="s">
        <v>740</v>
      </c>
      <c r="H55" s="487" t="s">
        <v>271</v>
      </c>
      <c r="I55" s="487" t="s">
        <v>741</v>
      </c>
      <c r="J55" s="487" t="s">
        <v>742</v>
      </c>
      <c r="K55" s="487" t="s">
        <v>743</v>
      </c>
      <c r="L55" s="488">
        <v>127.91</v>
      </c>
      <c r="M55" s="488">
        <v>255.82</v>
      </c>
      <c r="N55" s="487">
        <v>2</v>
      </c>
      <c r="O55" s="569">
        <v>2</v>
      </c>
      <c r="P55" s="488">
        <v>255.82</v>
      </c>
      <c r="Q55" s="513">
        <v>1</v>
      </c>
      <c r="R55" s="487">
        <v>2</v>
      </c>
      <c r="S55" s="513">
        <v>1</v>
      </c>
      <c r="T55" s="569">
        <v>2</v>
      </c>
      <c r="U55" s="529">
        <v>1</v>
      </c>
    </row>
    <row r="56" spans="1:21" ht="14.45" customHeight="1" x14ac:dyDescent="0.2">
      <c r="A56" s="486">
        <v>35</v>
      </c>
      <c r="B56" s="487" t="s">
        <v>581</v>
      </c>
      <c r="C56" s="487" t="s">
        <v>583</v>
      </c>
      <c r="D56" s="567" t="s">
        <v>785</v>
      </c>
      <c r="E56" s="568" t="s">
        <v>590</v>
      </c>
      <c r="F56" s="487" t="s">
        <v>582</v>
      </c>
      <c r="G56" s="487" t="s">
        <v>740</v>
      </c>
      <c r="H56" s="487" t="s">
        <v>271</v>
      </c>
      <c r="I56" s="487" t="s">
        <v>744</v>
      </c>
      <c r="J56" s="487" t="s">
        <v>745</v>
      </c>
      <c r="K56" s="487" t="s">
        <v>746</v>
      </c>
      <c r="L56" s="488">
        <v>107.37</v>
      </c>
      <c r="M56" s="488">
        <v>107.37</v>
      </c>
      <c r="N56" s="487">
        <v>1</v>
      </c>
      <c r="O56" s="569">
        <v>1</v>
      </c>
      <c r="P56" s="488">
        <v>107.37</v>
      </c>
      <c r="Q56" s="513">
        <v>1</v>
      </c>
      <c r="R56" s="487">
        <v>1</v>
      </c>
      <c r="S56" s="513">
        <v>1</v>
      </c>
      <c r="T56" s="569">
        <v>1</v>
      </c>
      <c r="U56" s="529">
        <v>1</v>
      </c>
    </row>
    <row r="57" spans="1:21" ht="14.45" customHeight="1" x14ac:dyDescent="0.2">
      <c r="A57" s="486">
        <v>35</v>
      </c>
      <c r="B57" s="487" t="s">
        <v>581</v>
      </c>
      <c r="C57" s="487" t="s">
        <v>583</v>
      </c>
      <c r="D57" s="567" t="s">
        <v>785</v>
      </c>
      <c r="E57" s="568" t="s">
        <v>590</v>
      </c>
      <c r="F57" s="487" t="s">
        <v>582</v>
      </c>
      <c r="G57" s="487" t="s">
        <v>747</v>
      </c>
      <c r="H57" s="487" t="s">
        <v>271</v>
      </c>
      <c r="I57" s="487" t="s">
        <v>748</v>
      </c>
      <c r="J57" s="487" t="s">
        <v>749</v>
      </c>
      <c r="K57" s="487" t="s">
        <v>750</v>
      </c>
      <c r="L57" s="488">
        <v>128.69999999999999</v>
      </c>
      <c r="M57" s="488">
        <v>128.69999999999999</v>
      </c>
      <c r="N57" s="487">
        <v>1</v>
      </c>
      <c r="O57" s="569">
        <v>1</v>
      </c>
      <c r="P57" s="488">
        <v>128.69999999999999</v>
      </c>
      <c r="Q57" s="513">
        <v>1</v>
      </c>
      <c r="R57" s="487">
        <v>1</v>
      </c>
      <c r="S57" s="513">
        <v>1</v>
      </c>
      <c r="T57" s="569">
        <v>1</v>
      </c>
      <c r="U57" s="529">
        <v>1</v>
      </c>
    </row>
    <row r="58" spans="1:21" ht="14.45" customHeight="1" x14ac:dyDescent="0.2">
      <c r="A58" s="486">
        <v>35</v>
      </c>
      <c r="B58" s="487" t="s">
        <v>581</v>
      </c>
      <c r="C58" s="487" t="s">
        <v>583</v>
      </c>
      <c r="D58" s="567" t="s">
        <v>785</v>
      </c>
      <c r="E58" s="568" t="s">
        <v>590</v>
      </c>
      <c r="F58" s="487" t="s">
        <v>582</v>
      </c>
      <c r="G58" s="487" t="s">
        <v>751</v>
      </c>
      <c r="H58" s="487" t="s">
        <v>271</v>
      </c>
      <c r="I58" s="487" t="s">
        <v>752</v>
      </c>
      <c r="J58" s="487" t="s">
        <v>753</v>
      </c>
      <c r="K58" s="487" t="s">
        <v>754</v>
      </c>
      <c r="L58" s="488">
        <v>60.39</v>
      </c>
      <c r="M58" s="488">
        <v>60.39</v>
      </c>
      <c r="N58" s="487">
        <v>1</v>
      </c>
      <c r="O58" s="569">
        <v>1</v>
      </c>
      <c r="P58" s="488">
        <v>60.39</v>
      </c>
      <c r="Q58" s="513">
        <v>1</v>
      </c>
      <c r="R58" s="487">
        <v>1</v>
      </c>
      <c r="S58" s="513">
        <v>1</v>
      </c>
      <c r="T58" s="569">
        <v>1</v>
      </c>
      <c r="U58" s="529">
        <v>1</v>
      </c>
    </row>
    <row r="59" spans="1:21" ht="14.45" customHeight="1" x14ac:dyDescent="0.2">
      <c r="A59" s="486">
        <v>35</v>
      </c>
      <c r="B59" s="487" t="s">
        <v>581</v>
      </c>
      <c r="C59" s="487" t="s">
        <v>583</v>
      </c>
      <c r="D59" s="567" t="s">
        <v>785</v>
      </c>
      <c r="E59" s="568" t="s">
        <v>590</v>
      </c>
      <c r="F59" s="487" t="s">
        <v>582</v>
      </c>
      <c r="G59" s="487" t="s">
        <v>755</v>
      </c>
      <c r="H59" s="487" t="s">
        <v>271</v>
      </c>
      <c r="I59" s="487" t="s">
        <v>756</v>
      </c>
      <c r="J59" s="487" t="s">
        <v>757</v>
      </c>
      <c r="K59" s="487" t="s">
        <v>758</v>
      </c>
      <c r="L59" s="488">
        <v>96.8</v>
      </c>
      <c r="M59" s="488">
        <v>96.8</v>
      </c>
      <c r="N59" s="487">
        <v>1</v>
      </c>
      <c r="O59" s="569">
        <v>1</v>
      </c>
      <c r="P59" s="488"/>
      <c r="Q59" s="513">
        <v>0</v>
      </c>
      <c r="R59" s="487"/>
      <c r="S59" s="513">
        <v>0</v>
      </c>
      <c r="T59" s="569"/>
      <c r="U59" s="529">
        <v>0</v>
      </c>
    </row>
    <row r="60" spans="1:21" ht="14.45" customHeight="1" x14ac:dyDescent="0.2">
      <c r="A60" s="486">
        <v>35</v>
      </c>
      <c r="B60" s="487" t="s">
        <v>581</v>
      </c>
      <c r="C60" s="487" t="s">
        <v>583</v>
      </c>
      <c r="D60" s="567" t="s">
        <v>785</v>
      </c>
      <c r="E60" s="568" t="s">
        <v>590</v>
      </c>
      <c r="F60" s="487" t="s">
        <v>582</v>
      </c>
      <c r="G60" s="487" t="s">
        <v>759</v>
      </c>
      <c r="H60" s="487" t="s">
        <v>271</v>
      </c>
      <c r="I60" s="487" t="s">
        <v>760</v>
      </c>
      <c r="J60" s="487" t="s">
        <v>761</v>
      </c>
      <c r="K60" s="487" t="s">
        <v>762</v>
      </c>
      <c r="L60" s="488">
        <v>61.97</v>
      </c>
      <c r="M60" s="488">
        <v>61.97</v>
      </c>
      <c r="N60" s="487">
        <v>1</v>
      </c>
      <c r="O60" s="569">
        <v>1</v>
      </c>
      <c r="P60" s="488">
        <v>61.97</v>
      </c>
      <c r="Q60" s="513">
        <v>1</v>
      </c>
      <c r="R60" s="487">
        <v>1</v>
      </c>
      <c r="S60" s="513">
        <v>1</v>
      </c>
      <c r="T60" s="569">
        <v>1</v>
      </c>
      <c r="U60" s="529">
        <v>1</v>
      </c>
    </row>
    <row r="61" spans="1:21" ht="14.45" customHeight="1" x14ac:dyDescent="0.2">
      <c r="A61" s="486">
        <v>35</v>
      </c>
      <c r="B61" s="487" t="s">
        <v>581</v>
      </c>
      <c r="C61" s="487" t="s">
        <v>583</v>
      </c>
      <c r="D61" s="567" t="s">
        <v>785</v>
      </c>
      <c r="E61" s="568" t="s">
        <v>590</v>
      </c>
      <c r="F61" s="487" t="s">
        <v>582</v>
      </c>
      <c r="G61" s="487" t="s">
        <v>763</v>
      </c>
      <c r="H61" s="487" t="s">
        <v>271</v>
      </c>
      <c r="I61" s="487" t="s">
        <v>764</v>
      </c>
      <c r="J61" s="487" t="s">
        <v>765</v>
      </c>
      <c r="K61" s="487" t="s">
        <v>766</v>
      </c>
      <c r="L61" s="488">
        <v>61.59</v>
      </c>
      <c r="M61" s="488">
        <v>61.59</v>
      </c>
      <c r="N61" s="487">
        <v>1</v>
      </c>
      <c r="O61" s="569">
        <v>1</v>
      </c>
      <c r="P61" s="488">
        <v>61.59</v>
      </c>
      <c r="Q61" s="513">
        <v>1</v>
      </c>
      <c r="R61" s="487">
        <v>1</v>
      </c>
      <c r="S61" s="513">
        <v>1</v>
      </c>
      <c r="T61" s="569">
        <v>1</v>
      </c>
      <c r="U61" s="529">
        <v>1</v>
      </c>
    </row>
    <row r="62" spans="1:21" ht="14.45" customHeight="1" x14ac:dyDescent="0.2">
      <c r="A62" s="486">
        <v>35</v>
      </c>
      <c r="B62" s="487" t="s">
        <v>581</v>
      </c>
      <c r="C62" s="487" t="s">
        <v>583</v>
      </c>
      <c r="D62" s="567" t="s">
        <v>785</v>
      </c>
      <c r="E62" s="568" t="s">
        <v>590</v>
      </c>
      <c r="F62" s="487" t="s">
        <v>582</v>
      </c>
      <c r="G62" s="487" t="s">
        <v>767</v>
      </c>
      <c r="H62" s="487" t="s">
        <v>271</v>
      </c>
      <c r="I62" s="487" t="s">
        <v>768</v>
      </c>
      <c r="J62" s="487" t="s">
        <v>769</v>
      </c>
      <c r="K62" s="487" t="s">
        <v>770</v>
      </c>
      <c r="L62" s="488">
        <v>88.97</v>
      </c>
      <c r="M62" s="488">
        <v>88.97</v>
      </c>
      <c r="N62" s="487">
        <v>1</v>
      </c>
      <c r="O62" s="569">
        <v>1</v>
      </c>
      <c r="P62" s="488">
        <v>88.97</v>
      </c>
      <c r="Q62" s="513">
        <v>1</v>
      </c>
      <c r="R62" s="487">
        <v>1</v>
      </c>
      <c r="S62" s="513">
        <v>1</v>
      </c>
      <c r="T62" s="569">
        <v>1</v>
      </c>
      <c r="U62" s="529">
        <v>1</v>
      </c>
    </row>
    <row r="63" spans="1:21" ht="14.45" customHeight="1" x14ac:dyDescent="0.2">
      <c r="A63" s="486">
        <v>35</v>
      </c>
      <c r="B63" s="487" t="s">
        <v>581</v>
      </c>
      <c r="C63" s="487" t="s">
        <v>583</v>
      </c>
      <c r="D63" s="567" t="s">
        <v>785</v>
      </c>
      <c r="E63" s="568" t="s">
        <v>590</v>
      </c>
      <c r="F63" s="487" t="s">
        <v>582</v>
      </c>
      <c r="G63" s="487" t="s">
        <v>634</v>
      </c>
      <c r="H63" s="487" t="s">
        <v>540</v>
      </c>
      <c r="I63" s="487" t="s">
        <v>771</v>
      </c>
      <c r="J63" s="487" t="s">
        <v>636</v>
      </c>
      <c r="K63" s="487" t="s">
        <v>772</v>
      </c>
      <c r="L63" s="488">
        <v>0</v>
      </c>
      <c r="M63" s="488">
        <v>0</v>
      </c>
      <c r="N63" s="487">
        <v>1</v>
      </c>
      <c r="O63" s="569">
        <v>1</v>
      </c>
      <c r="P63" s="488">
        <v>0</v>
      </c>
      <c r="Q63" s="513"/>
      <c r="R63" s="487">
        <v>1</v>
      </c>
      <c r="S63" s="513">
        <v>1</v>
      </c>
      <c r="T63" s="569">
        <v>1</v>
      </c>
      <c r="U63" s="529">
        <v>1</v>
      </c>
    </row>
    <row r="64" spans="1:21" ht="14.45" customHeight="1" x14ac:dyDescent="0.2">
      <c r="A64" s="486">
        <v>35</v>
      </c>
      <c r="B64" s="487" t="s">
        <v>581</v>
      </c>
      <c r="C64" s="487" t="s">
        <v>583</v>
      </c>
      <c r="D64" s="567" t="s">
        <v>785</v>
      </c>
      <c r="E64" s="568" t="s">
        <v>590</v>
      </c>
      <c r="F64" s="487" t="s">
        <v>582</v>
      </c>
      <c r="G64" s="487" t="s">
        <v>773</v>
      </c>
      <c r="H64" s="487" t="s">
        <v>540</v>
      </c>
      <c r="I64" s="487" t="s">
        <v>774</v>
      </c>
      <c r="J64" s="487" t="s">
        <v>775</v>
      </c>
      <c r="K64" s="487" t="s">
        <v>776</v>
      </c>
      <c r="L64" s="488">
        <v>473.71</v>
      </c>
      <c r="M64" s="488">
        <v>947.42</v>
      </c>
      <c r="N64" s="487">
        <v>2</v>
      </c>
      <c r="O64" s="569">
        <v>1.5</v>
      </c>
      <c r="P64" s="488">
        <v>947.42</v>
      </c>
      <c r="Q64" s="513">
        <v>1</v>
      </c>
      <c r="R64" s="487">
        <v>2</v>
      </c>
      <c r="S64" s="513">
        <v>1</v>
      </c>
      <c r="T64" s="569">
        <v>1.5</v>
      </c>
      <c r="U64" s="529">
        <v>1</v>
      </c>
    </row>
    <row r="65" spans="1:21" ht="14.45" customHeight="1" x14ac:dyDescent="0.2">
      <c r="A65" s="486">
        <v>35</v>
      </c>
      <c r="B65" s="487" t="s">
        <v>581</v>
      </c>
      <c r="C65" s="487" t="s">
        <v>583</v>
      </c>
      <c r="D65" s="567" t="s">
        <v>785</v>
      </c>
      <c r="E65" s="568" t="s">
        <v>590</v>
      </c>
      <c r="F65" s="487" t="s">
        <v>582</v>
      </c>
      <c r="G65" s="487" t="s">
        <v>777</v>
      </c>
      <c r="H65" s="487" t="s">
        <v>271</v>
      </c>
      <c r="I65" s="487" t="s">
        <v>778</v>
      </c>
      <c r="J65" s="487" t="s">
        <v>779</v>
      </c>
      <c r="K65" s="487" t="s">
        <v>780</v>
      </c>
      <c r="L65" s="488">
        <v>0</v>
      </c>
      <c r="M65" s="488">
        <v>0</v>
      </c>
      <c r="N65" s="487">
        <v>1</v>
      </c>
      <c r="O65" s="569">
        <v>1</v>
      </c>
      <c r="P65" s="488">
        <v>0</v>
      </c>
      <c r="Q65" s="513"/>
      <c r="R65" s="487">
        <v>1</v>
      </c>
      <c r="S65" s="513">
        <v>1</v>
      </c>
      <c r="T65" s="569">
        <v>1</v>
      </c>
      <c r="U65" s="529">
        <v>1</v>
      </c>
    </row>
    <row r="66" spans="1:21" ht="14.45" customHeight="1" thickBot="1" x14ac:dyDescent="0.25">
      <c r="A66" s="493">
        <v>35</v>
      </c>
      <c r="B66" s="494" t="s">
        <v>581</v>
      </c>
      <c r="C66" s="494" t="s">
        <v>583</v>
      </c>
      <c r="D66" s="570" t="s">
        <v>785</v>
      </c>
      <c r="E66" s="571" t="s">
        <v>590</v>
      </c>
      <c r="F66" s="494" t="s">
        <v>582</v>
      </c>
      <c r="G66" s="494" t="s">
        <v>781</v>
      </c>
      <c r="H66" s="494" t="s">
        <v>271</v>
      </c>
      <c r="I66" s="494" t="s">
        <v>782</v>
      </c>
      <c r="J66" s="494" t="s">
        <v>783</v>
      </c>
      <c r="K66" s="494" t="s">
        <v>784</v>
      </c>
      <c r="L66" s="495">
        <v>49.08</v>
      </c>
      <c r="M66" s="495">
        <v>98.16</v>
      </c>
      <c r="N66" s="494">
        <v>2</v>
      </c>
      <c r="O66" s="572">
        <v>1</v>
      </c>
      <c r="P66" s="495">
        <v>98.16</v>
      </c>
      <c r="Q66" s="506">
        <v>1</v>
      </c>
      <c r="R66" s="494">
        <v>2</v>
      </c>
      <c r="S66" s="506">
        <v>1</v>
      </c>
      <c r="T66" s="572">
        <v>1</v>
      </c>
      <c r="U66" s="530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B66B8DAA-EA4E-4505-807E-593302662970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787</v>
      </c>
      <c r="B1" s="368"/>
      <c r="C1" s="368"/>
      <c r="D1" s="368"/>
      <c r="E1" s="368"/>
      <c r="F1" s="368"/>
    </row>
    <row r="2" spans="1:6" ht="14.45" customHeight="1" thickBot="1" x14ac:dyDescent="0.25">
      <c r="A2" s="459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00" t="s">
        <v>165</v>
      </c>
      <c r="B4" s="501" t="s">
        <v>14</v>
      </c>
      <c r="C4" s="502" t="s">
        <v>2</v>
      </c>
      <c r="D4" s="501" t="s">
        <v>14</v>
      </c>
      <c r="E4" s="502" t="s">
        <v>2</v>
      </c>
      <c r="F4" s="503" t="s">
        <v>14</v>
      </c>
    </row>
    <row r="5" spans="1:6" ht="14.45" customHeight="1" x14ac:dyDescent="0.2">
      <c r="A5" s="517" t="s">
        <v>590</v>
      </c>
      <c r="B5" s="484">
        <v>98.16</v>
      </c>
      <c r="C5" s="505">
        <v>6.9976831224380684E-2</v>
      </c>
      <c r="D5" s="484">
        <v>1304.5899999999999</v>
      </c>
      <c r="E5" s="505">
        <v>0.9300231687756193</v>
      </c>
      <c r="F5" s="485">
        <v>1402.75</v>
      </c>
    </row>
    <row r="6" spans="1:6" ht="14.45" customHeight="1" x14ac:dyDescent="0.2">
      <c r="A6" s="573" t="s">
        <v>591</v>
      </c>
      <c r="B6" s="491"/>
      <c r="C6" s="513">
        <v>0</v>
      </c>
      <c r="D6" s="491">
        <v>1249.4399999999998</v>
      </c>
      <c r="E6" s="513">
        <v>1</v>
      </c>
      <c r="F6" s="492">
        <v>1249.4399999999998</v>
      </c>
    </row>
    <row r="7" spans="1:6" ht="14.45" customHeight="1" x14ac:dyDescent="0.2">
      <c r="A7" s="573" t="s">
        <v>588</v>
      </c>
      <c r="B7" s="491"/>
      <c r="C7" s="513">
        <v>0</v>
      </c>
      <c r="D7" s="491">
        <v>96.04</v>
      </c>
      <c r="E7" s="513">
        <v>1</v>
      </c>
      <c r="F7" s="492">
        <v>96.04</v>
      </c>
    </row>
    <row r="8" spans="1:6" ht="14.45" customHeight="1" thickBot="1" x14ac:dyDescent="0.25">
      <c r="A8" s="518" t="s">
        <v>589</v>
      </c>
      <c r="B8" s="514"/>
      <c r="C8" s="515">
        <v>0</v>
      </c>
      <c r="D8" s="514">
        <v>384.16</v>
      </c>
      <c r="E8" s="515">
        <v>1</v>
      </c>
      <c r="F8" s="516">
        <v>384.16</v>
      </c>
    </row>
    <row r="9" spans="1:6" ht="14.45" customHeight="1" thickBot="1" x14ac:dyDescent="0.25">
      <c r="A9" s="507" t="s">
        <v>3</v>
      </c>
      <c r="B9" s="508">
        <v>98.16</v>
      </c>
      <c r="C9" s="509">
        <v>3.1337094040014175E-2</v>
      </c>
      <c r="D9" s="508">
        <v>3034.2299999999996</v>
      </c>
      <c r="E9" s="509">
        <v>0.96866290595998572</v>
      </c>
      <c r="F9" s="510">
        <v>3132.39</v>
      </c>
    </row>
    <row r="10" spans="1:6" ht="14.45" customHeight="1" thickBot="1" x14ac:dyDescent="0.25"/>
    <row r="11" spans="1:6" ht="14.45" customHeight="1" x14ac:dyDescent="0.2">
      <c r="A11" s="577" t="s">
        <v>788</v>
      </c>
      <c r="B11" s="116">
        <v>98.16</v>
      </c>
      <c r="C11" s="575">
        <v>1</v>
      </c>
      <c r="D11" s="116"/>
      <c r="E11" s="575">
        <v>0</v>
      </c>
      <c r="F11" s="576">
        <v>98.16</v>
      </c>
    </row>
    <row r="12" spans="1:6" ht="14.45" customHeight="1" x14ac:dyDescent="0.2">
      <c r="A12" s="573" t="s">
        <v>789</v>
      </c>
      <c r="B12" s="491"/>
      <c r="C12" s="513"/>
      <c r="D12" s="491">
        <v>0</v>
      </c>
      <c r="E12" s="513"/>
      <c r="F12" s="492">
        <v>0</v>
      </c>
    </row>
    <row r="13" spans="1:6" ht="14.45" customHeight="1" x14ac:dyDescent="0.2">
      <c r="A13" s="573" t="s">
        <v>790</v>
      </c>
      <c r="B13" s="491"/>
      <c r="C13" s="513">
        <v>0</v>
      </c>
      <c r="D13" s="491">
        <v>58.77</v>
      </c>
      <c r="E13" s="513">
        <v>1</v>
      </c>
      <c r="F13" s="492">
        <v>58.77</v>
      </c>
    </row>
    <row r="14" spans="1:6" ht="14.45" customHeight="1" x14ac:dyDescent="0.2">
      <c r="A14" s="573" t="s">
        <v>791</v>
      </c>
      <c r="B14" s="491"/>
      <c r="C14" s="513">
        <v>0</v>
      </c>
      <c r="D14" s="491">
        <v>35.11</v>
      </c>
      <c r="E14" s="513">
        <v>1</v>
      </c>
      <c r="F14" s="492">
        <v>35.11</v>
      </c>
    </row>
    <row r="15" spans="1:6" ht="14.45" customHeight="1" x14ac:dyDescent="0.2">
      <c r="A15" s="573" t="s">
        <v>792</v>
      </c>
      <c r="B15" s="491"/>
      <c r="C15" s="513">
        <v>0</v>
      </c>
      <c r="D15" s="491">
        <v>23.4</v>
      </c>
      <c r="E15" s="513">
        <v>1</v>
      </c>
      <c r="F15" s="492">
        <v>23.4</v>
      </c>
    </row>
    <row r="16" spans="1:6" ht="14.45" customHeight="1" x14ac:dyDescent="0.2">
      <c r="A16" s="573" t="s">
        <v>793</v>
      </c>
      <c r="B16" s="491"/>
      <c r="C16" s="513">
        <v>0</v>
      </c>
      <c r="D16" s="491">
        <v>1118.1199999999999</v>
      </c>
      <c r="E16" s="513">
        <v>1</v>
      </c>
      <c r="F16" s="492">
        <v>1118.1199999999999</v>
      </c>
    </row>
    <row r="17" spans="1:6" ht="14.45" customHeight="1" x14ac:dyDescent="0.2">
      <c r="A17" s="573" t="s">
        <v>794</v>
      </c>
      <c r="B17" s="491"/>
      <c r="C17" s="513">
        <v>0</v>
      </c>
      <c r="D17" s="491">
        <v>58.77</v>
      </c>
      <c r="E17" s="513">
        <v>1</v>
      </c>
      <c r="F17" s="492">
        <v>58.77</v>
      </c>
    </row>
    <row r="18" spans="1:6" ht="14.45" customHeight="1" x14ac:dyDescent="0.2">
      <c r="A18" s="573" t="s">
        <v>795</v>
      </c>
      <c r="B18" s="491"/>
      <c r="C18" s="513">
        <v>0</v>
      </c>
      <c r="D18" s="491">
        <v>480.20000000000005</v>
      </c>
      <c r="E18" s="513">
        <v>1</v>
      </c>
      <c r="F18" s="492">
        <v>480.20000000000005</v>
      </c>
    </row>
    <row r="19" spans="1:6" ht="14.45" customHeight="1" x14ac:dyDescent="0.2">
      <c r="A19" s="573" t="s">
        <v>796</v>
      </c>
      <c r="B19" s="491"/>
      <c r="C19" s="513">
        <v>0</v>
      </c>
      <c r="D19" s="491">
        <v>947.42</v>
      </c>
      <c r="E19" s="513">
        <v>1</v>
      </c>
      <c r="F19" s="492">
        <v>947.42</v>
      </c>
    </row>
    <row r="20" spans="1:6" ht="14.45" customHeight="1" x14ac:dyDescent="0.2">
      <c r="A20" s="573" t="s">
        <v>797</v>
      </c>
      <c r="B20" s="491"/>
      <c r="C20" s="513">
        <v>0</v>
      </c>
      <c r="D20" s="491">
        <v>119.7</v>
      </c>
      <c r="E20" s="513">
        <v>1</v>
      </c>
      <c r="F20" s="492">
        <v>119.7</v>
      </c>
    </row>
    <row r="21" spans="1:6" ht="14.45" customHeight="1" x14ac:dyDescent="0.2">
      <c r="A21" s="573" t="s">
        <v>798</v>
      </c>
      <c r="B21" s="491"/>
      <c r="C21" s="513">
        <v>0</v>
      </c>
      <c r="D21" s="491">
        <v>120.19</v>
      </c>
      <c r="E21" s="513">
        <v>1</v>
      </c>
      <c r="F21" s="492">
        <v>120.19</v>
      </c>
    </row>
    <row r="22" spans="1:6" ht="14.45" customHeight="1" thickBot="1" x14ac:dyDescent="0.25">
      <c r="A22" s="518" t="s">
        <v>799</v>
      </c>
      <c r="B22" s="514"/>
      <c r="C22" s="515">
        <v>0</v>
      </c>
      <c r="D22" s="514">
        <v>72.55</v>
      </c>
      <c r="E22" s="515">
        <v>1</v>
      </c>
      <c r="F22" s="516">
        <v>72.55</v>
      </c>
    </row>
    <row r="23" spans="1:6" ht="14.45" customHeight="1" thickBot="1" x14ac:dyDescent="0.25">
      <c r="A23" s="507" t="s">
        <v>3</v>
      </c>
      <c r="B23" s="508">
        <v>98.16</v>
      </c>
      <c r="C23" s="509">
        <v>3.1337094040014175E-2</v>
      </c>
      <c r="D23" s="508">
        <v>3034.23</v>
      </c>
      <c r="E23" s="509">
        <v>0.96866290595998583</v>
      </c>
      <c r="F23" s="510">
        <v>3132.39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{EE527CD2-02B4-4CE5-A83D-717B91D8C43D}</x14:id>
        </ext>
      </extLst>
    </cfRule>
  </conditionalFormatting>
  <conditionalFormatting sqref="F11:F2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{1F06FE89-4CCA-4039-81A7-3532299DCD34}</x14:id>
        </ext>
      </extLst>
    </cfRule>
  </conditionalFormatting>
  <hyperlinks>
    <hyperlink ref="A2" location="Obsah!A1" display="Zpět na Obsah  KL 01  1.-4.měsíc" xr:uid="{4BD20A53-B99C-4C26-8285-8711F191847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527CD2-02B4-4CE5-A83D-717B91D8C43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1F06FE89-4CCA-4039-81A7-3532299DCD3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812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459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2</v>
      </c>
      <c r="G3" s="43">
        <f>SUBTOTAL(9,G6:G1048576)</f>
        <v>98.16</v>
      </c>
      <c r="H3" s="44">
        <f>IF(M3=0,0,G3/M3)</f>
        <v>3.1337094040014175E-2</v>
      </c>
      <c r="I3" s="43">
        <f>SUBTOTAL(9,I6:I1048576)</f>
        <v>24</v>
      </c>
      <c r="J3" s="43">
        <f>SUBTOTAL(9,J6:J1048576)</f>
        <v>3034.23</v>
      </c>
      <c r="K3" s="44">
        <f>IF(M3=0,0,J3/M3)</f>
        <v>0.96866290595998583</v>
      </c>
      <c r="L3" s="43">
        <f>SUBTOTAL(9,L6:L1048576)</f>
        <v>26</v>
      </c>
      <c r="M3" s="45">
        <f>SUBTOTAL(9,M6:M1048576)</f>
        <v>3132.39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78" t="s">
        <v>135</v>
      </c>
      <c r="B5" s="579" t="s">
        <v>131</v>
      </c>
      <c r="C5" s="579" t="s">
        <v>70</v>
      </c>
      <c r="D5" s="579" t="s">
        <v>132</v>
      </c>
      <c r="E5" s="579" t="s">
        <v>133</v>
      </c>
      <c r="F5" s="520" t="s">
        <v>28</v>
      </c>
      <c r="G5" s="520" t="s">
        <v>14</v>
      </c>
      <c r="H5" s="502" t="s">
        <v>134</v>
      </c>
      <c r="I5" s="501" t="s">
        <v>28</v>
      </c>
      <c r="J5" s="520" t="s">
        <v>14</v>
      </c>
      <c r="K5" s="502" t="s">
        <v>134</v>
      </c>
      <c r="L5" s="501" t="s">
        <v>28</v>
      </c>
      <c r="M5" s="521" t="s">
        <v>14</v>
      </c>
    </row>
    <row r="6" spans="1:13" ht="14.45" customHeight="1" x14ac:dyDescent="0.2">
      <c r="A6" s="574" t="s">
        <v>588</v>
      </c>
      <c r="B6" s="580" t="s">
        <v>800</v>
      </c>
      <c r="C6" s="580" t="s">
        <v>597</v>
      </c>
      <c r="D6" s="580" t="s">
        <v>598</v>
      </c>
      <c r="E6" s="580" t="s">
        <v>599</v>
      </c>
      <c r="F6" s="116"/>
      <c r="G6" s="116"/>
      <c r="H6" s="575">
        <v>0</v>
      </c>
      <c r="I6" s="116">
        <v>1</v>
      </c>
      <c r="J6" s="116">
        <v>96.04</v>
      </c>
      <c r="K6" s="575">
        <v>1</v>
      </c>
      <c r="L6" s="116">
        <v>1</v>
      </c>
      <c r="M6" s="576">
        <v>96.04</v>
      </c>
    </row>
    <row r="7" spans="1:13" ht="14.45" customHeight="1" x14ac:dyDescent="0.2">
      <c r="A7" s="486" t="s">
        <v>589</v>
      </c>
      <c r="B7" s="487" t="s">
        <v>800</v>
      </c>
      <c r="C7" s="487" t="s">
        <v>597</v>
      </c>
      <c r="D7" s="487" t="s">
        <v>598</v>
      </c>
      <c r="E7" s="487" t="s">
        <v>599</v>
      </c>
      <c r="F7" s="491"/>
      <c r="G7" s="491"/>
      <c r="H7" s="513">
        <v>0</v>
      </c>
      <c r="I7" s="491">
        <v>4</v>
      </c>
      <c r="J7" s="491">
        <v>384.16</v>
      </c>
      <c r="K7" s="513">
        <v>1</v>
      </c>
      <c r="L7" s="491">
        <v>4</v>
      </c>
      <c r="M7" s="492">
        <v>384.16</v>
      </c>
    </row>
    <row r="8" spans="1:13" ht="14.45" customHeight="1" x14ac:dyDescent="0.2">
      <c r="A8" s="486" t="s">
        <v>589</v>
      </c>
      <c r="B8" s="487" t="s">
        <v>801</v>
      </c>
      <c r="C8" s="487" t="s">
        <v>635</v>
      </c>
      <c r="D8" s="487" t="s">
        <v>636</v>
      </c>
      <c r="E8" s="487" t="s">
        <v>637</v>
      </c>
      <c r="F8" s="491"/>
      <c r="G8" s="491"/>
      <c r="H8" s="513"/>
      <c r="I8" s="491">
        <v>2</v>
      </c>
      <c r="J8" s="491">
        <v>0</v>
      </c>
      <c r="K8" s="513"/>
      <c r="L8" s="491">
        <v>2</v>
      </c>
      <c r="M8" s="492">
        <v>0</v>
      </c>
    </row>
    <row r="9" spans="1:13" ht="14.45" customHeight="1" x14ac:dyDescent="0.2">
      <c r="A9" s="486" t="s">
        <v>590</v>
      </c>
      <c r="B9" s="487" t="s">
        <v>802</v>
      </c>
      <c r="C9" s="487" t="s">
        <v>735</v>
      </c>
      <c r="D9" s="487" t="s">
        <v>736</v>
      </c>
      <c r="E9" s="487" t="s">
        <v>737</v>
      </c>
      <c r="F9" s="491"/>
      <c r="G9" s="491"/>
      <c r="H9" s="513">
        <v>0</v>
      </c>
      <c r="I9" s="491">
        <v>1</v>
      </c>
      <c r="J9" s="491">
        <v>48.89</v>
      </c>
      <c r="K9" s="513">
        <v>1</v>
      </c>
      <c r="L9" s="491">
        <v>1</v>
      </c>
      <c r="M9" s="492">
        <v>48.89</v>
      </c>
    </row>
    <row r="10" spans="1:13" ht="14.45" customHeight="1" x14ac:dyDescent="0.2">
      <c r="A10" s="486" t="s">
        <v>590</v>
      </c>
      <c r="B10" s="487" t="s">
        <v>802</v>
      </c>
      <c r="C10" s="487" t="s">
        <v>738</v>
      </c>
      <c r="D10" s="487" t="s">
        <v>736</v>
      </c>
      <c r="E10" s="487" t="s">
        <v>739</v>
      </c>
      <c r="F10" s="491"/>
      <c r="G10" s="491"/>
      <c r="H10" s="513">
        <v>0</v>
      </c>
      <c r="I10" s="491">
        <v>3</v>
      </c>
      <c r="J10" s="491">
        <v>71.3</v>
      </c>
      <c r="K10" s="513">
        <v>1</v>
      </c>
      <c r="L10" s="491">
        <v>3</v>
      </c>
      <c r="M10" s="492">
        <v>71.3</v>
      </c>
    </row>
    <row r="11" spans="1:13" ht="14.45" customHeight="1" x14ac:dyDescent="0.2">
      <c r="A11" s="486" t="s">
        <v>590</v>
      </c>
      <c r="B11" s="487" t="s">
        <v>803</v>
      </c>
      <c r="C11" s="487" t="s">
        <v>685</v>
      </c>
      <c r="D11" s="487" t="s">
        <v>686</v>
      </c>
      <c r="E11" s="487" t="s">
        <v>687</v>
      </c>
      <c r="F11" s="491"/>
      <c r="G11" s="491"/>
      <c r="H11" s="513">
        <v>0</v>
      </c>
      <c r="I11" s="491">
        <v>1</v>
      </c>
      <c r="J11" s="491">
        <v>35.11</v>
      </c>
      <c r="K11" s="513">
        <v>1</v>
      </c>
      <c r="L11" s="491">
        <v>1</v>
      </c>
      <c r="M11" s="492">
        <v>35.11</v>
      </c>
    </row>
    <row r="12" spans="1:13" ht="14.45" customHeight="1" x14ac:dyDescent="0.2">
      <c r="A12" s="486" t="s">
        <v>590</v>
      </c>
      <c r="B12" s="487" t="s">
        <v>804</v>
      </c>
      <c r="C12" s="487" t="s">
        <v>782</v>
      </c>
      <c r="D12" s="487" t="s">
        <v>783</v>
      </c>
      <c r="E12" s="487" t="s">
        <v>784</v>
      </c>
      <c r="F12" s="491">
        <v>2</v>
      </c>
      <c r="G12" s="491">
        <v>98.16</v>
      </c>
      <c r="H12" s="513">
        <v>1</v>
      </c>
      <c r="I12" s="491"/>
      <c r="J12" s="491"/>
      <c r="K12" s="513">
        <v>0</v>
      </c>
      <c r="L12" s="491">
        <v>2</v>
      </c>
      <c r="M12" s="492">
        <v>98.16</v>
      </c>
    </row>
    <row r="13" spans="1:13" ht="14.45" customHeight="1" x14ac:dyDescent="0.2">
      <c r="A13" s="486" t="s">
        <v>590</v>
      </c>
      <c r="B13" s="487" t="s">
        <v>805</v>
      </c>
      <c r="C13" s="487" t="s">
        <v>681</v>
      </c>
      <c r="D13" s="487" t="s">
        <v>682</v>
      </c>
      <c r="E13" s="487" t="s">
        <v>683</v>
      </c>
      <c r="F13" s="491"/>
      <c r="G13" s="491"/>
      <c r="H13" s="513">
        <v>0</v>
      </c>
      <c r="I13" s="491">
        <v>1</v>
      </c>
      <c r="J13" s="491">
        <v>119.7</v>
      </c>
      <c r="K13" s="513">
        <v>1</v>
      </c>
      <c r="L13" s="491">
        <v>1</v>
      </c>
      <c r="M13" s="492">
        <v>119.7</v>
      </c>
    </row>
    <row r="14" spans="1:13" ht="14.45" customHeight="1" x14ac:dyDescent="0.2">
      <c r="A14" s="486" t="s">
        <v>590</v>
      </c>
      <c r="B14" s="487" t="s">
        <v>806</v>
      </c>
      <c r="C14" s="487" t="s">
        <v>677</v>
      </c>
      <c r="D14" s="487" t="s">
        <v>678</v>
      </c>
      <c r="E14" s="487" t="s">
        <v>679</v>
      </c>
      <c r="F14" s="491"/>
      <c r="G14" s="491"/>
      <c r="H14" s="513">
        <v>0</v>
      </c>
      <c r="I14" s="491">
        <v>1</v>
      </c>
      <c r="J14" s="491">
        <v>23.4</v>
      </c>
      <c r="K14" s="513">
        <v>1</v>
      </c>
      <c r="L14" s="491">
        <v>1</v>
      </c>
      <c r="M14" s="492">
        <v>23.4</v>
      </c>
    </row>
    <row r="15" spans="1:13" ht="14.45" customHeight="1" x14ac:dyDescent="0.2">
      <c r="A15" s="486" t="s">
        <v>590</v>
      </c>
      <c r="B15" s="487" t="s">
        <v>801</v>
      </c>
      <c r="C15" s="487" t="s">
        <v>771</v>
      </c>
      <c r="D15" s="487" t="s">
        <v>636</v>
      </c>
      <c r="E15" s="487" t="s">
        <v>772</v>
      </c>
      <c r="F15" s="491"/>
      <c r="G15" s="491"/>
      <c r="H15" s="513"/>
      <c r="I15" s="491">
        <v>1</v>
      </c>
      <c r="J15" s="491">
        <v>0</v>
      </c>
      <c r="K15" s="513"/>
      <c r="L15" s="491">
        <v>1</v>
      </c>
      <c r="M15" s="492">
        <v>0</v>
      </c>
    </row>
    <row r="16" spans="1:13" ht="14.45" customHeight="1" x14ac:dyDescent="0.2">
      <c r="A16" s="486" t="s">
        <v>590</v>
      </c>
      <c r="B16" s="487" t="s">
        <v>807</v>
      </c>
      <c r="C16" s="487" t="s">
        <v>774</v>
      </c>
      <c r="D16" s="487" t="s">
        <v>775</v>
      </c>
      <c r="E16" s="487" t="s">
        <v>776</v>
      </c>
      <c r="F16" s="491"/>
      <c r="G16" s="491"/>
      <c r="H16" s="513">
        <v>0</v>
      </c>
      <c r="I16" s="491">
        <v>2</v>
      </c>
      <c r="J16" s="491">
        <v>947.42</v>
      </c>
      <c r="K16" s="513">
        <v>1</v>
      </c>
      <c r="L16" s="491">
        <v>2</v>
      </c>
      <c r="M16" s="492">
        <v>947.42</v>
      </c>
    </row>
    <row r="17" spans="1:13" ht="14.45" customHeight="1" x14ac:dyDescent="0.2">
      <c r="A17" s="486" t="s">
        <v>590</v>
      </c>
      <c r="B17" s="487" t="s">
        <v>808</v>
      </c>
      <c r="C17" s="487" t="s">
        <v>689</v>
      </c>
      <c r="D17" s="487" t="s">
        <v>690</v>
      </c>
      <c r="E17" s="487" t="s">
        <v>691</v>
      </c>
      <c r="F17" s="491"/>
      <c r="G17" s="491"/>
      <c r="H17" s="513">
        <v>0</v>
      </c>
      <c r="I17" s="491">
        <v>1</v>
      </c>
      <c r="J17" s="491">
        <v>58.77</v>
      </c>
      <c r="K17" s="513">
        <v>1</v>
      </c>
      <c r="L17" s="491">
        <v>1</v>
      </c>
      <c r="M17" s="492">
        <v>58.77</v>
      </c>
    </row>
    <row r="18" spans="1:13" ht="14.45" customHeight="1" x14ac:dyDescent="0.2">
      <c r="A18" s="486" t="s">
        <v>591</v>
      </c>
      <c r="B18" s="487" t="s">
        <v>809</v>
      </c>
      <c r="C18" s="487" t="s">
        <v>647</v>
      </c>
      <c r="D18" s="487" t="s">
        <v>648</v>
      </c>
      <c r="E18" s="487" t="s">
        <v>649</v>
      </c>
      <c r="F18" s="491"/>
      <c r="G18" s="491"/>
      <c r="H18" s="513">
        <v>0</v>
      </c>
      <c r="I18" s="491">
        <v>4</v>
      </c>
      <c r="J18" s="491">
        <v>1118.1199999999999</v>
      </c>
      <c r="K18" s="513">
        <v>1</v>
      </c>
      <c r="L18" s="491">
        <v>4</v>
      </c>
      <c r="M18" s="492">
        <v>1118.1199999999999</v>
      </c>
    </row>
    <row r="19" spans="1:13" ht="14.45" customHeight="1" x14ac:dyDescent="0.2">
      <c r="A19" s="486" t="s">
        <v>591</v>
      </c>
      <c r="B19" s="487" t="s">
        <v>810</v>
      </c>
      <c r="C19" s="487" t="s">
        <v>639</v>
      </c>
      <c r="D19" s="487" t="s">
        <v>640</v>
      </c>
      <c r="E19" s="487" t="s">
        <v>641</v>
      </c>
      <c r="F19" s="491"/>
      <c r="G19" s="491"/>
      <c r="H19" s="513">
        <v>0</v>
      </c>
      <c r="I19" s="491">
        <v>1</v>
      </c>
      <c r="J19" s="491">
        <v>72.55</v>
      </c>
      <c r="K19" s="513">
        <v>1</v>
      </c>
      <c r="L19" s="491">
        <v>1</v>
      </c>
      <c r="M19" s="492">
        <v>72.55</v>
      </c>
    </row>
    <row r="20" spans="1:13" ht="14.45" customHeight="1" thickBot="1" x14ac:dyDescent="0.25">
      <c r="A20" s="493" t="s">
        <v>591</v>
      </c>
      <c r="B20" s="494" t="s">
        <v>811</v>
      </c>
      <c r="C20" s="494" t="s">
        <v>651</v>
      </c>
      <c r="D20" s="494" t="s">
        <v>652</v>
      </c>
      <c r="E20" s="494" t="s">
        <v>653</v>
      </c>
      <c r="F20" s="498"/>
      <c r="G20" s="498"/>
      <c r="H20" s="506">
        <v>0</v>
      </c>
      <c r="I20" s="498">
        <v>1</v>
      </c>
      <c r="J20" s="498">
        <v>58.77</v>
      </c>
      <c r="K20" s="506">
        <v>1</v>
      </c>
      <c r="L20" s="498">
        <v>1</v>
      </c>
      <c r="M20" s="499">
        <v>58.77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9F03ED7C-E880-4332-94FC-B3981467FF1C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459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6" t="s">
        <v>517</v>
      </c>
      <c r="B5" s="467" t="s">
        <v>518</v>
      </c>
      <c r="C5" s="468" t="s">
        <v>271</v>
      </c>
      <c r="D5" s="468" t="s">
        <v>271</v>
      </c>
      <c r="E5" s="468"/>
      <c r="F5" s="468" t="s">
        <v>271</v>
      </c>
      <c r="G5" s="468" t="s">
        <v>271</v>
      </c>
      <c r="H5" s="468" t="s">
        <v>271</v>
      </c>
      <c r="I5" s="469" t="s">
        <v>271</v>
      </c>
      <c r="J5" s="470" t="s">
        <v>68</v>
      </c>
    </row>
    <row r="6" spans="1:10" ht="14.45" customHeight="1" x14ac:dyDescent="0.2">
      <c r="A6" s="466" t="s">
        <v>517</v>
      </c>
      <c r="B6" s="467" t="s">
        <v>813</v>
      </c>
      <c r="C6" s="468">
        <v>5767.0996699999996</v>
      </c>
      <c r="D6" s="468">
        <v>5950.8311199999989</v>
      </c>
      <c r="E6" s="468"/>
      <c r="F6" s="468">
        <v>5681.84728</v>
      </c>
      <c r="G6" s="468">
        <v>0</v>
      </c>
      <c r="H6" s="468">
        <v>5681.84728</v>
      </c>
      <c r="I6" s="469" t="s">
        <v>271</v>
      </c>
      <c r="J6" s="470" t="s">
        <v>1</v>
      </c>
    </row>
    <row r="7" spans="1:10" ht="14.45" customHeight="1" x14ac:dyDescent="0.2">
      <c r="A7" s="466" t="s">
        <v>517</v>
      </c>
      <c r="B7" s="467" t="s">
        <v>814</v>
      </c>
      <c r="C7" s="468">
        <v>0</v>
      </c>
      <c r="D7" s="468">
        <v>0</v>
      </c>
      <c r="E7" s="468"/>
      <c r="F7" s="468">
        <v>2.1240000000000001</v>
      </c>
      <c r="G7" s="468">
        <v>0</v>
      </c>
      <c r="H7" s="468">
        <v>2.1240000000000001</v>
      </c>
      <c r="I7" s="469" t="s">
        <v>271</v>
      </c>
      <c r="J7" s="470" t="s">
        <v>1</v>
      </c>
    </row>
    <row r="8" spans="1:10" ht="14.45" customHeight="1" x14ac:dyDescent="0.2">
      <c r="A8" s="466" t="s">
        <v>517</v>
      </c>
      <c r="B8" s="467" t="s">
        <v>815</v>
      </c>
      <c r="C8" s="468">
        <v>240.00112000000001</v>
      </c>
      <c r="D8" s="468">
        <v>173.12337000000005</v>
      </c>
      <c r="E8" s="468"/>
      <c r="F8" s="468">
        <v>135.27216999999999</v>
      </c>
      <c r="G8" s="468">
        <v>0</v>
      </c>
      <c r="H8" s="468">
        <v>135.27216999999999</v>
      </c>
      <c r="I8" s="469" t="s">
        <v>271</v>
      </c>
      <c r="J8" s="470" t="s">
        <v>1</v>
      </c>
    </row>
    <row r="9" spans="1:10" ht="14.45" customHeight="1" x14ac:dyDescent="0.2">
      <c r="A9" s="466" t="s">
        <v>517</v>
      </c>
      <c r="B9" s="467" t="s">
        <v>816</v>
      </c>
      <c r="C9" s="468">
        <v>109.0946</v>
      </c>
      <c r="D9" s="468">
        <v>113.24713000000001</v>
      </c>
      <c r="E9" s="468"/>
      <c r="F9" s="468">
        <v>115.81373000000002</v>
      </c>
      <c r="G9" s="468">
        <v>0</v>
      </c>
      <c r="H9" s="468">
        <v>115.81373000000002</v>
      </c>
      <c r="I9" s="469" t="s">
        <v>271</v>
      </c>
      <c r="J9" s="470" t="s">
        <v>1</v>
      </c>
    </row>
    <row r="10" spans="1:10" ht="14.45" customHeight="1" x14ac:dyDescent="0.2">
      <c r="A10" s="466" t="s">
        <v>517</v>
      </c>
      <c r="B10" s="467" t="s">
        <v>817</v>
      </c>
      <c r="C10" s="468">
        <v>183.21406999999999</v>
      </c>
      <c r="D10" s="468">
        <v>124.50134000000001</v>
      </c>
      <c r="E10" s="468"/>
      <c r="F10" s="468">
        <v>131.70577999999998</v>
      </c>
      <c r="G10" s="468">
        <v>0</v>
      </c>
      <c r="H10" s="468">
        <v>131.70577999999998</v>
      </c>
      <c r="I10" s="469" t="s">
        <v>271</v>
      </c>
      <c r="J10" s="470" t="s">
        <v>1</v>
      </c>
    </row>
    <row r="11" spans="1:10" ht="14.45" customHeight="1" x14ac:dyDescent="0.2">
      <c r="A11" s="466" t="s">
        <v>517</v>
      </c>
      <c r="B11" s="467" t="s">
        <v>818</v>
      </c>
      <c r="C11" s="468">
        <v>9637.3060000000005</v>
      </c>
      <c r="D11" s="468">
        <v>10300.886210000001</v>
      </c>
      <c r="E11" s="468"/>
      <c r="F11" s="468">
        <v>10076.251039999999</v>
      </c>
      <c r="G11" s="468">
        <v>0</v>
      </c>
      <c r="H11" s="468">
        <v>10076.251039999999</v>
      </c>
      <c r="I11" s="469" t="s">
        <v>271</v>
      </c>
      <c r="J11" s="470" t="s">
        <v>1</v>
      </c>
    </row>
    <row r="12" spans="1:10" ht="14.45" customHeight="1" x14ac:dyDescent="0.2">
      <c r="A12" s="466" t="s">
        <v>517</v>
      </c>
      <c r="B12" s="467" t="s">
        <v>819</v>
      </c>
      <c r="C12" s="468">
        <v>22.712</v>
      </c>
      <c r="D12" s="468">
        <v>20.568999999999999</v>
      </c>
      <c r="E12" s="468"/>
      <c r="F12" s="468">
        <v>24.33</v>
      </c>
      <c r="G12" s="468">
        <v>0</v>
      </c>
      <c r="H12" s="468">
        <v>24.33</v>
      </c>
      <c r="I12" s="469" t="s">
        <v>271</v>
      </c>
      <c r="J12" s="470" t="s">
        <v>1</v>
      </c>
    </row>
    <row r="13" spans="1:10" ht="14.45" customHeight="1" x14ac:dyDescent="0.2">
      <c r="A13" s="466" t="s">
        <v>517</v>
      </c>
      <c r="B13" s="467" t="s">
        <v>820</v>
      </c>
      <c r="C13" s="468">
        <v>26.002000000000002</v>
      </c>
      <c r="D13" s="468">
        <v>30.956</v>
      </c>
      <c r="E13" s="468"/>
      <c r="F13" s="468">
        <v>45.940000000000005</v>
      </c>
      <c r="G13" s="468">
        <v>0</v>
      </c>
      <c r="H13" s="468">
        <v>45.940000000000005</v>
      </c>
      <c r="I13" s="469" t="s">
        <v>271</v>
      </c>
      <c r="J13" s="470" t="s">
        <v>1</v>
      </c>
    </row>
    <row r="14" spans="1:10" ht="14.45" customHeight="1" x14ac:dyDescent="0.2">
      <c r="A14" s="466" t="s">
        <v>517</v>
      </c>
      <c r="B14" s="467" t="s">
        <v>521</v>
      </c>
      <c r="C14" s="468">
        <v>15985.429459999999</v>
      </c>
      <c r="D14" s="468">
        <v>16714.114169999997</v>
      </c>
      <c r="E14" s="468"/>
      <c r="F14" s="468">
        <v>16213.284</v>
      </c>
      <c r="G14" s="468">
        <v>0</v>
      </c>
      <c r="H14" s="468">
        <v>16213.284</v>
      </c>
      <c r="I14" s="469" t="s">
        <v>271</v>
      </c>
      <c r="J14" s="470" t="s">
        <v>522</v>
      </c>
    </row>
    <row r="16" spans="1:10" ht="14.45" customHeight="1" x14ac:dyDescent="0.2">
      <c r="A16" s="466" t="s">
        <v>517</v>
      </c>
      <c r="B16" s="467" t="s">
        <v>518</v>
      </c>
      <c r="C16" s="468" t="s">
        <v>271</v>
      </c>
      <c r="D16" s="468" t="s">
        <v>271</v>
      </c>
      <c r="E16" s="468"/>
      <c r="F16" s="468" t="s">
        <v>271</v>
      </c>
      <c r="G16" s="468" t="s">
        <v>271</v>
      </c>
      <c r="H16" s="468" t="s">
        <v>271</v>
      </c>
      <c r="I16" s="469" t="s">
        <v>271</v>
      </c>
      <c r="J16" s="470" t="s">
        <v>68</v>
      </c>
    </row>
    <row r="17" spans="1:10" ht="14.45" customHeight="1" x14ac:dyDescent="0.2">
      <c r="A17" s="466" t="s">
        <v>821</v>
      </c>
      <c r="B17" s="467" t="s">
        <v>822</v>
      </c>
      <c r="C17" s="468" t="s">
        <v>271</v>
      </c>
      <c r="D17" s="468" t="s">
        <v>271</v>
      </c>
      <c r="E17" s="468"/>
      <c r="F17" s="468" t="s">
        <v>271</v>
      </c>
      <c r="G17" s="468" t="s">
        <v>271</v>
      </c>
      <c r="H17" s="468" t="s">
        <v>271</v>
      </c>
      <c r="I17" s="469" t="s">
        <v>271</v>
      </c>
      <c r="J17" s="470" t="s">
        <v>0</v>
      </c>
    </row>
    <row r="18" spans="1:10" ht="14.45" customHeight="1" x14ac:dyDescent="0.2">
      <c r="A18" s="466" t="s">
        <v>821</v>
      </c>
      <c r="B18" s="467" t="s">
        <v>818</v>
      </c>
      <c r="C18" s="468">
        <v>0</v>
      </c>
      <c r="D18" s="468">
        <v>0</v>
      </c>
      <c r="E18" s="468"/>
      <c r="F18" s="468">
        <v>0</v>
      </c>
      <c r="G18" s="468">
        <v>0</v>
      </c>
      <c r="H18" s="468">
        <v>0</v>
      </c>
      <c r="I18" s="469" t="s">
        <v>271</v>
      </c>
      <c r="J18" s="470" t="s">
        <v>1</v>
      </c>
    </row>
    <row r="19" spans="1:10" ht="14.45" customHeight="1" x14ac:dyDescent="0.2">
      <c r="A19" s="466" t="s">
        <v>821</v>
      </c>
      <c r="B19" s="467" t="s">
        <v>823</v>
      </c>
      <c r="C19" s="468">
        <v>0</v>
      </c>
      <c r="D19" s="468">
        <v>0</v>
      </c>
      <c r="E19" s="468"/>
      <c r="F19" s="468">
        <v>0</v>
      </c>
      <c r="G19" s="468">
        <v>0</v>
      </c>
      <c r="H19" s="468">
        <v>0</v>
      </c>
      <c r="I19" s="469" t="s">
        <v>271</v>
      </c>
      <c r="J19" s="470" t="s">
        <v>526</v>
      </c>
    </row>
    <row r="20" spans="1:10" ht="14.45" customHeight="1" x14ac:dyDescent="0.2">
      <c r="A20" s="466" t="s">
        <v>271</v>
      </c>
      <c r="B20" s="467" t="s">
        <v>271</v>
      </c>
      <c r="C20" s="468" t="s">
        <v>271</v>
      </c>
      <c r="D20" s="468" t="s">
        <v>271</v>
      </c>
      <c r="E20" s="468"/>
      <c r="F20" s="468" t="s">
        <v>271</v>
      </c>
      <c r="G20" s="468" t="s">
        <v>271</v>
      </c>
      <c r="H20" s="468" t="s">
        <v>271</v>
      </c>
      <c r="I20" s="469" t="s">
        <v>271</v>
      </c>
      <c r="J20" s="470" t="s">
        <v>527</v>
      </c>
    </row>
    <row r="21" spans="1:10" ht="14.45" customHeight="1" x14ac:dyDescent="0.2">
      <c r="A21" s="466" t="s">
        <v>523</v>
      </c>
      <c r="B21" s="467" t="s">
        <v>524</v>
      </c>
      <c r="C21" s="468" t="s">
        <v>271</v>
      </c>
      <c r="D21" s="468" t="s">
        <v>271</v>
      </c>
      <c r="E21" s="468"/>
      <c r="F21" s="468" t="s">
        <v>271</v>
      </c>
      <c r="G21" s="468" t="s">
        <v>271</v>
      </c>
      <c r="H21" s="468" t="s">
        <v>271</v>
      </c>
      <c r="I21" s="469" t="s">
        <v>271</v>
      </c>
      <c r="J21" s="470" t="s">
        <v>0</v>
      </c>
    </row>
    <row r="22" spans="1:10" ht="14.45" customHeight="1" x14ac:dyDescent="0.2">
      <c r="A22" s="466" t="s">
        <v>523</v>
      </c>
      <c r="B22" s="467" t="s">
        <v>813</v>
      </c>
      <c r="C22" s="468">
        <v>2681.5420099999997</v>
      </c>
      <c r="D22" s="468">
        <v>2803.3775499999997</v>
      </c>
      <c r="E22" s="468"/>
      <c r="F22" s="468">
        <v>2513.9364900000005</v>
      </c>
      <c r="G22" s="468">
        <v>0</v>
      </c>
      <c r="H22" s="468">
        <v>2513.9364900000005</v>
      </c>
      <c r="I22" s="469" t="s">
        <v>271</v>
      </c>
      <c r="J22" s="470" t="s">
        <v>1</v>
      </c>
    </row>
    <row r="23" spans="1:10" ht="14.45" customHeight="1" x14ac:dyDescent="0.2">
      <c r="A23" s="466" t="s">
        <v>523</v>
      </c>
      <c r="B23" s="467" t="s">
        <v>815</v>
      </c>
      <c r="C23" s="468">
        <v>21.373740000000002</v>
      </c>
      <c r="D23" s="468">
        <v>11.10981</v>
      </c>
      <c r="E23" s="468"/>
      <c r="F23" s="468">
        <v>20.660529999999998</v>
      </c>
      <c r="G23" s="468">
        <v>0</v>
      </c>
      <c r="H23" s="468">
        <v>20.660529999999998</v>
      </c>
      <c r="I23" s="469" t="s">
        <v>271</v>
      </c>
      <c r="J23" s="470" t="s">
        <v>1</v>
      </c>
    </row>
    <row r="24" spans="1:10" ht="14.45" customHeight="1" x14ac:dyDescent="0.2">
      <c r="A24" s="466" t="s">
        <v>523</v>
      </c>
      <c r="B24" s="467" t="s">
        <v>816</v>
      </c>
      <c r="C24" s="468">
        <v>1.0324199999999999</v>
      </c>
      <c r="D24" s="468">
        <v>0.79543999999999992</v>
      </c>
      <c r="E24" s="468"/>
      <c r="F24" s="468">
        <v>0.81686999999999987</v>
      </c>
      <c r="G24" s="468">
        <v>0</v>
      </c>
      <c r="H24" s="468">
        <v>0.81686999999999987</v>
      </c>
      <c r="I24" s="469" t="s">
        <v>271</v>
      </c>
      <c r="J24" s="470" t="s">
        <v>1</v>
      </c>
    </row>
    <row r="25" spans="1:10" ht="14.45" customHeight="1" x14ac:dyDescent="0.2">
      <c r="A25" s="466" t="s">
        <v>523</v>
      </c>
      <c r="B25" s="467" t="s">
        <v>817</v>
      </c>
      <c r="C25" s="468">
        <v>22.599990000000002</v>
      </c>
      <c r="D25" s="468">
        <v>15.251480000000001</v>
      </c>
      <c r="E25" s="468"/>
      <c r="F25" s="468">
        <v>10.09521</v>
      </c>
      <c r="G25" s="468">
        <v>0</v>
      </c>
      <c r="H25" s="468">
        <v>10.09521</v>
      </c>
      <c r="I25" s="469" t="s">
        <v>271</v>
      </c>
      <c r="J25" s="470" t="s">
        <v>1</v>
      </c>
    </row>
    <row r="26" spans="1:10" ht="14.45" customHeight="1" x14ac:dyDescent="0.2">
      <c r="A26" s="466" t="s">
        <v>523</v>
      </c>
      <c r="B26" s="467" t="s">
        <v>819</v>
      </c>
      <c r="C26" s="468">
        <v>0</v>
      </c>
      <c r="D26" s="468">
        <v>0</v>
      </c>
      <c r="E26" s="468"/>
      <c r="F26" s="468">
        <v>0</v>
      </c>
      <c r="G26" s="468">
        <v>0</v>
      </c>
      <c r="H26" s="468">
        <v>0</v>
      </c>
      <c r="I26" s="469" t="s">
        <v>271</v>
      </c>
      <c r="J26" s="470" t="s">
        <v>1</v>
      </c>
    </row>
    <row r="27" spans="1:10" ht="14.45" customHeight="1" x14ac:dyDescent="0.2">
      <c r="A27" s="466" t="s">
        <v>523</v>
      </c>
      <c r="B27" s="467" t="s">
        <v>820</v>
      </c>
      <c r="C27" s="468">
        <v>7.6</v>
      </c>
      <c r="D27" s="468">
        <v>5.5039999999999996</v>
      </c>
      <c r="E27" s="468"/>
      <c r="F27" s="468">
        <v>4.7720000000000002</v>
      </c>
      <c r="G27" s="468">
        <v>0</v>
      </c>
      <c r="H27" s="468">
        <v>4.7720000000000002</v>
      </c>
      <c r="I27" s="469" t="s">
        <v>271</v>
      </c>
      <c r="J27" s="470" t="s">
        <v>1</v>
      </c>
    </row>
    <row r="28" spans="1:10" ht="14.45" customHeight="1" x14ac:dyDescent="0.2">
      <c r="A28" s="466" t="s">
        <v>523</v>
      </c>
      <c r="B28" s="467" t="s">
        <v>525</v>
      </c>
      <c r="C28" s="468">
        <v>2734.1481599999997</v>
      </c>
      <c r="D28" s="468">
        <v>2836.0382799999993</v>
      </c>
      <c r="E28" s="468"/>
      <c r="F28" s="468">
        <v>2550.2811000000006</v>
      </c>
      <c r="G28" s="468">
        <v>0</v>
      </c>
      <c r="H28" s="468">
        <v>2550.2811000000006</v>
      </c>
      <c r="I28" s="469" t="s">
        <v>271</v>
      </c>
      <c r="J28" s="470" t="s">
        <v>526</v>
      </c>
    </row>
    <row r="29" spans="1:10" ht="14.45" customHeight="1" x14ac:dyDescent="0.2">
      <c r="A29" s="466" t="s">
        <v>271</v>
      </c>
      <c r="B29" s="467" t="s">
        <v>271</v>
      </c>
      <c r="C29" s="468" t="s">
        <v>271</v>
      </c>
      <c r="D29" s="468" t="s">
        <v>271</v>
      </c>
      <c r="E29" s="468"/>
      <c r="F29" s="468" t="s">
        <v>271</v>
      </c>
      <c r="G29" s="468" t="s">
        <v>271</v>
      </c>
      <c r="H29" s="468" t="s">
        <v>271</v>
      </c>
      <c r="I29" s="469" t="s">
        <v>271</v>
      </c>
      <c r="J29" s="470" t="s">
        <v>527</v>
      </c>
    </row>
    <row r="30" spans="1:10" ht="14.45" customHeight="1" x14ac:dyDescent="0.2">
      <c r="A30" s="466" t="s">
        <v>824</v>
      </c>
      <c r="B30" s="467" t="s">
        <v>825</v>
      </c>
      <c r="C30" s="468" t="s">
        <v>271</v>
      </c>
      <c r="D30" s="468" t="s">
        <v>271</v>
      </c>
      <c r="E30" s="468"/>
      <c r="F30" s="468" t="s">
        <v>271</v>
      </c>
      <c r="G30" s="468" t="s">
        <v>271</v>
      </c>
      <c r="H30" s="468" t="s">
        <v>271</v>
      </c>
      <c r="I30" s="469" t="s">
        <v>271</v>
      </c>
      <c r="J30" s="470" t="s">
        <v>0</v>
      </c>
    </row>
    <row r="31" spans="1:10" ht="14.45" customHeight="1" x14ac:dyDescent="0.2">
      <c r="A31" s="466" t="s">
        <v>824</v>
      </c>
      <c r="B31" s="467" t="s">
        <v>817</v>
      </c>
      <c r="C31" s="468">
        <v>0</v>
      </c>
      <c r="D31" s="468">
        <v>0</v>
      </c>
      <c r="E31" s="468"/>
      <c r="F31" s="468">
        <v>0</v>
      </c>
      <c r="G31" s="468">
        <v>0</v>
      </c>
      <c r="H31" s="468">
        <v>0</v>
      </c>
      <c r="I31" s="469" t="s">
        <v>271</v>
      </c>
      <c r="J31" s="470" t="s">
        <v>1</v>
      </c>
    </row>
    <row r="32" spans="1:10" ht="14.45" customHeight="1" x14ac:dyDescent="0.2">
      <c r="A32" s="466" t="s">
        <v>824</v>
      </c>
      <c r="B32" s="467" t="s">
        <v>820</v>
      </c>
      <c r="C32" s="468">
        <v>0.76200000000000001</v>
      </c>
      <c r="D32" s="468">
        <v>0.252</v>
      </c>
      <c r="E32" s="468"/>
      <c r="F32" s="468">
        <v>0.73599999999999999</v>
      </c>
      <c r="G32" s="468">
        <v>0</v>
      </c>
      <c r="H32" s="468">
        <v>0.73599999999999999</v>
      </c>
      <c r="I32" s="469" t="s">
        <v>271</v>
      </c>
      <c r="J32" s="470" t="s">
        <v>1</v>
      </c>
    </row>
    <row r="33" spans="1:10" ht="14.45" customHeight="1" x14ac:dyDescent="0.2">
      <c r="A33" s="466" t="s">
        <v>824</v>
      </c>
      <c r="B33" s="467" t="s">
        <v>826</v>
      </c>
      <c r="C33" s="468">
        <v>0.76200000000000001</v>
      </c>
      <c r="D33" s="468">
        <v>0.252</v>
      </c>
      <c r="E33" s="468"/>
      <c r="F33" s="468">
        <v>0.73599999999999999</v>
      </c>
      <c r="G33" s="468">
        <v>0</v>
      </c>
      <c r="H33" s="468">
        <v>0.73599999999999999</v>
      </c>
      <c r="I33" s="469" t="s">
        <v>271</v>
      </c>
      <c r="J33" s="470" t="s">
        <v>526</v>
      </c>
    </row>
    <row r="34" spans="1:10" ht="14.45" customHeight="1" x14ac:dyDescent="0.2">
      <c r="A34" s="466" t="s">
        <v>271</v>
      </c>
      <c r="B34" s="467" t="s">
        <v>271</v>
      </c>
      <c r="C34" s="468" t="s">
        <v>271</v>
      </c>
      <c r="D34" s="468" t="s">
        <v>271</v>
      </c>
      <c r="E34" s="468"/>
      <c r="F34" s="468" t="s">
        <v>271</v>
      </c>
      <c r="G34" s="468" t="s">
        <v>271</v>
      </c>
      <c r="H34" s="468" t="s">
        <v>271</v>
      </c>
      <c r="I34" s="469" t="s">
        <v>271</v>
      </c>
      <c r="J34" s="470" t="s">
        <v>527</v>
      </c>
    </row>
    <row r="35" spans="1:10" ht="14.45" customHeight="1" x14ac:dyDescent="0.2">
      <c r="A35" s="466" t="s">
        <v>528</v>
      </c>
      <c r="B35" s="467" t="s">
        <v>529</v>
      </c>
      <c r="C35" s="468" t="s">
        <v>271</v>
      </c>
      <c r="D35" s="468" t="s">
        <v>271</v>
      </c>
      <c r="E35" s="468"/>
      <c r="F35" s="468" t="s">
        <v>271</v>
      </c>
      <c r="G35" s="468" t="s">
        <v>271</v>
      </c>
      <c r="H35" s="468" t="s">
        <v>271</v>
      </c>
      <c r="I35" s="469" t="s">
        <v>271</v>
      </c>
      <c r="J35" s="470" t="s">
        <v>0</v>
      </c>
    </row>
    <row r="36" spans="1:10" ht="14.45" customHeight="1" x14ac:dyDescent="0.2">
      <c r="A36" s="466" t="s">
        <v>528</v>
      </c>
      <c r="B36" s="467" t="s">
        <v>813</v>
      </c>
      <c r="C36" s="468">
        <v>3085.5576599999999</v>
      </c>
      <c r="D36" s="468">
        <v>3147.4535699999988</v>
      </c>
      <c r="E36" s="468"/>
      <c r="F36" s="468">
        <v>3167.910789999999</v>
      </c>
      <c r="G36" s="468">
        <v>0</v>
      </c>
      <c r="H36" s="468">
        <v>3167.910789999999</v>
      </c>
      <c r="I36" s="469" t="s">
        <v>271</v>
      </c>
      <c r="J36" s="470" t="s">
        <v>1</v>
      </c>
    </row>
    <row r="37" spans="1:10" ht="14.45" customHeight="1" x14ac:dyDescent="0.2">
      <c r="A37" s="466" t="s">
        <v>528</v>
      </c>
      <c r="B37" s="467" t="s">
        <v>814</v>
      </c>
      <c r="C37" s="468">
        <v>0</v>
      </c>
      <c r="D37" s="468">
        <v>0</v>
      </c>
      <c r="E37" s="468"/>
      <c r="F37" s="468">
        <v>2.1240000000000001</v>
      </c>
      <c r="G37" s="468">
        <v>0</v>
      </c>
      <c r="H37" s="468">
        <v>2.1240000000000001</v>
      </c>
      <c r="I37" s="469" t="s">
        <v>271</v>
      </c>
      <c r="J37" s="470" t="s">
        <v>1</v>
      </c>
    </row>
    <row r="38" spans="1:10" ht="14.45" customHeight="1" x14ac:dyDescent="0.2">
      <c r="A38" s="466" t="s">
        <v>528</v>
      </c>
      <c r="B38" s="467" t="s">
        <v>815</v>
      </c>
      <c r="C38" s="468">
        <v>218.62738000000002</v>
      </c>
      <c r="D38" s="468">
        <v>162.01356000000004</v>
      </c>
      <c r="E38" s="468"/>
      <c r="F38" s="468">
        <v>114.61163999999999</v>
      </c>
      <c r="G38" s="468">
        <v>0</v>
      </c>
      <c r="H38" s="468">
        <v>114.61163999999999</v>
      </c>
      <c r="I38" s="469" t="s">
        <v>271</v>
      </c>
      <c r="J38" s="470" t="s">
        <v>1</v>
      </c>
    </row>
    <row r="39" spans="1:10" ht="14.45" customHeight="1" x14ac:dyDescent="0.2">
      <c r="A39" s="466" t="s">
        <v>528</v>
      </c>
      <c r="B39" s="467" t="s">
        <v>816</v>
      </c>
      <c r="C39" s="468">
        <v>108.06218</v>
      </c>
      <c r="D39" s="468">
        <v>112.45169000000001</v>
      </c>
      <c r="E39" s="468"/>
      <c r="F39" s="468">
        <v>114.99686000000003</v>
      </c>
      <c r="G39" s="468">
        <v>0</v>
      </c>
      <c r="H39" s="468">
        <v>114.99686000000003</v>
      </c>
      <c r="I39" s="469" t="s">
        <v>271</v>
      </c>
      <c r="J39" s="470" t="s">
        <v>1</v>
      </c>
    </row>
    <row r="40" spans="1:10" ht="14.45" customHeight="1" x14ac:dyDescent="0.2">
      <c r="A40" s="466" t="s">
        <v>528</v>
      </c>
      <c r="B40" s="467" t="s">
        <v>817</v>
      </c>
      <c r="C40" s="468">
        <v>160.61408</v>
      </c>
      <c r="D40" s="468">
        <v>109.24986000000001</v>
      </c>
      <c r="E40" s="468"/>
      <c r="F40" s="468">
        <v>121.61056999999998</v>
      </c>
      <c r="G40" s="468">
        <v>0</v>
      </c>
      <c r="H40" s="468">
        <v>121.61056999999998</v>
      </c>
      <c r="I40" s="469" t="s">
        <v>271</v>
      </c>
      <c r="J40" s="470" t="s">
        <v>1</v>
      </c>
    </row>
    <row r="41" spans="1:10" ht="14.45" customHeight="1" x14ac:dyDescent="0.2">
      <c r="A41" s="466" t="s">
        <v>528</v>
      </c>
      <c r="B41" s="467" t="s">
        <v>818</v>
      </c>
      <c r="C41" s="468">
        <v>9637.3060000000005</v>
      </c>
      <c r="D41" s="468">
        <v>10300.886210000001</v>
      </c>
      <c r="E41" s="468"/>
      <c r="F41" s="468">
        <v>10076.251039999999</v>
      </c>
      <c r="G41" s="468">
        <v>0</v>
      </c>
      <c r="H41" s="468">
        <v>10076.251039999999</v>
      </c>
      <c r="I41" s="469" t="s">
        <v>271</v>
      </c>
      <c r="J41" s="470" t="s">
        <v>1</v>
      </c>
    </row>
    <row r="42" spans="1:10" ht="14.45" customHeight="1" x14ac:dyDescent="0.2">
      <c r="A42" s="466" t="s">
        <v>528</v>
      </c>
      <c r="B42" s="467" t="s">
        <v>819</v>
      </c>
      <c r="C42" s="468">
        <v>22.712</v>
      </c>
      <c r="D42" s="468">
        <v>20.568999999999999</v>
      </c>
      <c r="E42" s="468"/>
      <c r="F42" s="468">
        <v>24.33</v>
      </c>
      <c r="G42" s="468">
        <v>0</v>
      </c>
      <c r="H42" s="468">
        <v>24.33</v>
      </c>
      <c r="I42" s="469" t="s">
        <v>271</v>
      </c>
      <c r="J42" s="470" t="s">
        <v>1</v>
      </c>
    </row>
    <row r="43" spans="1:10" ht="14.45" customHeight="1" x14ac:dyDescent="0.2">
      <c r="A43" s="466" t="s">
        <v>528</v>
      </c>
      <c r="B43" s="467" t="s">
        <v>820</v>
      </c>
      <c r="C43" s="468">
        <v>17.64</v>
      </c>
      <c r="D43" s="468">
        <v>25.2</v>
      </c>
      <c r="E43" s="468"/>
      <c r="F43" s="468">
        <v>40.432000000000002</v>
      </c>
      <c r="G43" s="468">
        <v>0</v>
      </c>
      <c r="H43" s="468">
        <v>40.432000000000002</v>
      </c>
      <c r="I43" s="469" t="s">
        <v>271</v>
      </c>
      <c r="J43" s="470" t="s">
        <v>1</v>
      </c>
    </row>
    <row r="44" spans="1:10" ht="14.45" customHeight="1" x14ac:dyDescent="0.2">
      <c r="A44" s="466" t="s">
        <v>528</v>
      </c>
      <c r="B44" s="467" t="s">
        <v>530</v>
      </c>
      <c r="C44" s="468">
        <v>13250.5193</v>
      </c>
      <c r="D44" s="468">
        <v>13877.82389</v>
      </c>
      <c r="E44" s="468"/>
      <c r="F44" s="468">
        <v>13662.266899999999</v>
      </c>
      <c r="G44" s="468">
        <v>0</v>
      </c>
      <c r="H44" s="468">
        <v>13662.266899999999</v>
      </c>
      <c r="I44" s="469" t="s">
        <v>271</v>
      </c>
      <c r="J44" s="470" t="s">
        <v>526</v>
      </c>
    </row>
    <row r="45" spans="1:10" ht="14.45" customHeight="1" x14ac:dyDescent="0.2">
      <c r="A45" s="466" t="s">
        <v>271</v>
      </c>
      <c r="B45" s="467" t="s">
        <v>271</v>
      </c>
      <c r="C45" s="468" t="s">
        <v>271</v>
      </c>
      <c r="D45" s="468" t="s">
        <v>271</v>
      </c>
      <c r="E45" s="468"/>
      <c r="F45" s="468" t="s">
        <v>271</v>
      </c>
      <c r="G45" s="468" t="s">
        <v>271</v>
      </c>
      <c r="H45" s="468" t="s">
        <v>271</v>
      </c>
      <c r="I45" s="469" t="s">
        <v>271</v>
      </c>
      <c r="J45" s="470" t="s">
        <v>527</v>
      </c>
    </row>
    <row r="46" spans="1:10" ht="14.45" customHeight="1" x14ac:dyDescent="0.2">
      <c r="A46" s="466" t="s">
        <v>517</v>
      </c>
      <c r="B46" s="467" t="s">
        <v>521</v>
      </c>
      <c r="C46" s="468">
        <v>15985.429459999999</v>
      </c>
      <c r="D46" s="468">
        <v>16714.114170000001</v>
      </c>
      <c r="E46" s="468"/>
      <c r="F46" s="468">
        <v>16213.283999999998</v>
      </c>
      <c r="G46" s="468">
        <v>0</v>
      </c>
      <c r="H46" s="468">
        <v>16213.283999999998</v>
      </c>
      <c r="I46" s="469" t="s">
        <v>271</v>
      </c>
      <c r="J46" s="470" t="s">
        <v>522</v>
      </c>
    </row>
  </sheetData>
  <mergeCells count="3">
    <mergeCell ref="A1:I1"/>
    <mergeCell ref="F3:I3"/>
    <mergeCell ref="C4:D4"/>
  </mergeCells>
  <conditionalFormatting sqref="F15 F47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46">
    <cfRule type="expression" dxfId="11" priority="6">
      <formula>$H16&gt;0</formula>
    </cfRule>
  </conditionalFormatting>
  <conditionalFormatting sqref="A16:A46">
    <cfRule type="expression" dxfId="10" priority="5">
      <formula>AND($J16&lt;&gt;"mezeraKL",$J16&lt;&gt;"")</formula>
    </cfRule>
  </conditionalFormatting>
  <conditionalFormatting sqref="I16:I46">
    <cfRule type="expression" dxfId="9" priority="7">
      <formula>$I16&gt;1</formula>
    </cfRule>
  </conditionalFormatting>
  <conditionalFormatting sqref="B16:B46">
    <cfRule type="expression" dxfId="8" priority="4">
      <formula>OR($J16="NS",$J16="SumaNS",$J16="Účet")</formula>
    </cfRule>
  </conditionalFormatting>
  <conditionalFormatting sqref="A16:D46 F16:I46">
    <cfRule type="expression" dxfId="7" priority="8">
      <formula>AND($J16&lt;&gt;"",$J16&lt;&gt;"mezeraKL")</formula>
    </cfRule>
  </conditionalFormatting>
  <conditionalFormatting sqref="B16:D46 F16:I46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46 F16:I46">
    <cfRule type="expression" dxfId="5" priority="2">
      <formula>OR($J16="SumaNS",$J16="NS")</formula>
    </cfRule>
  </conditionalFormatting>
  <hyperlinks>
    <hyperlink ref="A2" location="Obsah!A1" display="Zpět na Obsah  KL 01  1.-4.měsíc" xr:uid="{837AEBA3-9DDB-4E56-AF38-D400AD54FFBD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9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1557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459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46.836677383858358</v>
      </c>
      <c r="J3" s="98">
        <f>SUBTOTAL(9,J5:J1048576)</f>
        <v>1231565</v>
      </c>
      <c r="K3" s="99">
        <f>SUBTOTAL(9,K5:K1048576)</f>
        <v>57682412.582251519</v>
      </c>
    </row>
    <row r="4" spans="1:11" s="208" customFormat="1" ht="14.45" customHeight="1" thickBot="1" x14ac:dyDescent="0.25">
      <c r="A4" s="581" t="s">
        <v>4</v>
      </c>
      <c r="B4" s="582" t="s">
        <v>5</v>
      </c>
      <c r="C4" s="582" t="s">
        <v>0</v>
      </c>
      <c r="D4" s="582" t="s">
        <v>6</v>
      </c>
      <c r="E4" s="582" t="s">
        <v>7</v>
      </c>
      <c r="F4" s="582" t="s">
        <v>1</v>
      </c>
      <c r="G4" s="582" t="s">
        <v>70</v>
      </c>
      <c r="H4" s="474" t="s">
        <v>11</v>
      </c>
      <c r="I4" s="475" t="s">
        <v>142</v>
      </c>
      <c r="J4" s="475" t="s">
        <v>13</v>
      </c>
      <c r="K4" s="476" t="s">
        <v>159</v>
      </c>
    </row>
    <row r="5" spans="1:11" ht="14.45" customHeight="1" x14ac:dyDescent="0.2">
      <c r="A5" s="574" t="s">
        <v>517</v>
      </c>
      <c r="B5" s="580" t="s">
        <v>518</v>
      </c>
      <c r="C5" s="583" t="s">
        <v>821</v>
      </c>
      <c r="D5" s="584" t="s">
        <v>822</v>
      </c>
      <c r="E5" s="583" t="s">
        <v>827</v>
      </c>
      <c r="F5" s="584" t="s">
        <v>828</v>
      </c>
      <c r="G5" s="583" t="s">
        <v>829</v>
      </c>
      <c r="H5" s="583" t="s">
        <v>830</v>
      </c>
      <c r="I5" s="116">
        <v>34848</v>
      </c>
      <c r="J5" s="116">
        <v>1</v>
      </c>
      <c r="K5" s="576">
        <v>34848</v>
      </c>
    </row>
    <row r="6" spans="1:11" ht="14.45" customHeight="1" x14ac:dyDescent="0.2">
      <c r="A6" s="486" t="s">
        <v>517</v>
      </c>
      <c r="B6" s="487" t="s">
        <v>518</v>
      </c>
      <c r="C6" s="488" t="s">
        <v>821</v>
      </c>
      <c r="D6" s="489" t="s">
        <v>822</v>
      </c>
      <c r="E6" s="488" t="s">
        <v>827</v>
      </c>
      <c r="F6" s="489" t="s">
        <v>828</v>
      </c>
      <c r="G6" s="488" t="s">
        <v>831</v>
      </c>
      <c r="H6" s="488" t="s">
        <v>832</v>
      </c>
      <c r="I6" s="491">
        <v>302.5</v>
      </c>
      <c r="J6" s="491">
        <v>1</v>
      </c>
      <c r="K6" s="492">
        <v>302.5</v>
      </c>
    </row>
    <row r="7" spans="1:11" ht="14.45" customHeight="1" x14ac:dyDescent="0.2">
      <c r="A7" s="486" t="s">
        <v>517</v>
      </c>
      <c r="B7" s="487" t="s">
        <v>518</v>
      </c>
      <c r="C7" s="488" t="s">
        <v>523</v>
      </c>
      <c r="D7" s="489" t="s">
        <v>524</v>
      </c>
      <c r="E7" s="488" t="s">
        <v>827</v>
      </c>
      <c r="F7" s="489" t="s">
        <v>828</v>
      </c>
      <c r="G7" s="488" t="s">
        <v>833</v>
      </c>
      <c r="H7" s="488" t="s">
        <v>834</v>
      </c>
      <c r="I7" s="491">
        <v>28637.08740234375</v>
      </c>
      <c r="J7" s="491">
        <v>5</v>
      </c>
      <c r="K7" s="492">
        <v>143185.400390625</v>
      </c>
    </row>
    <row r="8" spans="1:11" ht="14.45" customHeight="1" x14ac:dyDescent="0.2">
      <c r="A8" s="486" t="s">
        <v>517</v>
      </c>
      <c r="B8" s="487" t="s">
        <v>518</v>
      </c>
      <c r="C8" s="488" t="s">
        <v>523</v>
      </c>
      <c r="D8" s="489" t="s">
        <v>524</v>
      </c>
      <c r="E8" s="488" t="s">
        <v>827</v>
      </c>
      <c r="F8" s="489" t="s">
        <v>828</v>
      </c>
      <c r="G8" s="488" t="s">
        <v>835</v>
      </c>
      <c r="H8" s="488" t="s">
        <v>836</v>
      </c>
      <c r="I8" s="491">
        <v>264.39150238037109</v>
      </c>
      <c r="J8" s="491">
        <v>65</v>
      </c>
      <c r="K8" s="492">
        <v>17185.460327148438</v>
      </c>
    </row>
    <row r="9" spans="1:11" ht="14.45" customHeight="1" x14ac:dyDescent="0.2">
      <c r="A9" s="486" t="s">
        <v>517</v>
      </c>
      <c r="B9" s="487" t="s">
        <v>518</v>
      </c>
      <c r="C9" s="488" t="s">
        <v>523</v>
      </c>
      <c r="D9" s="489" t="s">
        <v>524</v>
      </c>
      <c r="E9" s="488" t="s">
        <v>827</v>
      </c>
      <c r="F9" s="489" t="s">
        <v>828</v>
      </c>
      <c r="G9" s="488" t="s">
        <v>837</v>
      </c>
      <c r="H9" s="488" t="s">
        <v>838</v>
      </c>
      <c r="I9" s="491">
        <v>614.0775146484375</v>
      </c>
      <c r="J9" s="491">
        <v>4</v>
      </c>
      <c r="K9" s="492">
        <v>2456.31005859375</v>
      </c>
    </row>
    <row r="10" spans="1:11" ht="14.45" customHeight="1" x14ac:dyDescent="0.2">
      <c r="A10" s="486" t="s">
        <v>517</v>
      </c>
      <c r="B10" s="487" t="s">
        <v>518</v>
      </c>
      <c r="C10" s="488" t="s">
        <v>523</v>
      </c>
      <c r="D10" s="489" t="s">
        <v>524</v>
      </c>
      <c r="E10" s="488" t="s">
        <v>827</v>
      </c>
      <c r="F10" s="489" t="s">
        <v>828</v>
      </c>
      <c r="G10" s="488" t="s">
        <v>837</v>
      </c>
      <c r="H10" s="488" t="s">
        <v>839</v>
      </c>
      <c r="I10" s="491">
        <v>608.66500854492188</v>
      </c>
      <c r="J10" s="491">
        <v>3</v>
      </c>
      <c r="K10" s="492">
        <v>1825.9600219726563</v>
      </c>
    </row>
    <row r="11" spans="1:11" ht="14.45" customHeight="1" x14ac:dyDescent="0.2">
      <c r="A11" s="486" t="s">
        <v>517</v>
      </c>
      <c r="B11" s="487" t="s">
        <v>518</v>
      </c>
      <c r="C11" s="488" t="s">
        <v>523</v>
      </c>
      <c r="D11" s="489" t="s">
        <v>524</v>
      </c>
      <c r="E11" s="488" t="s">
        <v>827</v>
      </c>
      <c r="F11" s="489" t="s">
        <v>828</v>
      </c>
      <c r="G11" s="488" t="s">
        <v>840</v>
      </c>
      <c r="H11" s="488" t="s">
        <v>841</v>
      </c>
      <c r="I11" s="491">
        <v>680.02249145507813</v>
      </c>
      <c r="J11" s="491">
        <v>4</v>
      </c>
      <c r="K11" s="492">
        <v>2720.0899658203125</v>
      </c>
    </row>
    <row r="12" spans="1:11" ht="14.45" customHeight="1" x14ac:dyDescent="0.2">
      <c r="A12" s="486" t="s">
        <v>517</v>
      </c>
      <c r="B12" s="487" t="s">
        <v>518</v>
      </c>
      <c r="C12" s="488" t="s">
        <v>523</v>
      </c>
      <c r="D12" s="489" t="s">
        <v>524</v>
      </c>
      <c r="E12" s="488" t="s">
        <v>827</v>
      </c>
      <c r="F12" s="489" t="s">
        <v>828</v>
      </c>
      <c r="G12" s="488" t="s">
        <v>840</v>
      </c>
      <c r="H12" s="488" t="s">
        <v>842</v>
      </c>
      <c r="I12" s="491">
        <v>674.03997802734375</v>
      </c>
      <c r="J12" s="491">
        <v>3</v>
      </c>
      <c r="K12" s="492">
        <v>2022.0499267578125</v>
      </c>
    </row>
    <row r="13" spans="1:11" ht="14.45" customHeight="1" x14ac:dyDescent="0.2">
      <c r="A13" s="486" t="s">
        <v>517</v>
      </c>
      <c r="B13" s="487" t="s">
        <v>518</v>
      </c>
      <c r="C13" s="488" t="s">
        <v>523</v>
      </c>
      <c r="D13" s="489" t="s">
        <v>524</v>
      </c>
      <c r="E13" s="488" t="s">
        <v>827</v>
      </c>
      <c r="F13" s="489" t="s">
        <v>828</v>
      </c>
      <c r="G13" s="488" t="s">
        <v>843</v>
      </c>
      <c r="H13" s="488" t="s">
        <v>844</v>
      </c>
      <c r="I13" s="491">
        <v>612.26334635416663</v>
      </c>
      <c r="J13" s="491">
        <v>3</v>
      </c>
      <c r="K13" s="492">
        <v>1836.7900390625</v>
      </c>
    </row>
    <row r="14" spans="1:11" ht="14.45" customHeight="1" x14ac:dyDescent="0.2">
      <c r="A14" s="486" t="s">
        <v>517</v>
      </c>
      <c r="B14" s="487" t="s">
        <v>518</v>
      </c>
      <c r="C14" s="488" t="s">
        <v>523</v>
      </c>
      <c r="D14" s="489" t="s">
        <v>524</v>
      </c>
      <c r="E14" s="488" t="s">
        <v>827</v>
      </c>
      <c r="F14" s="489" t="s">
        <v>828</v>
      </c>
      <c r="G14" s="488" t="s">
        <v>843</v>
      </c>
      <c r="H14" s="488" t="s">
        <v>845</v>
      </c>
      <c r="I14" s="491">
        <v>609</v>
      </c>
      <c r="J14" s="491">
        <v>2</v>
      </c>
      <c r="K14" s="492">
        <v>1218</v>
      </c>
    </row>
    <row r="15" spans="1:11" ht="14.45" customHeight="1" x14ac:dyDescent="0.2">
      <c r="A15" s="486" t="s">
        <v>517</v>
      </c>
      <c r="B15" s="487" t="s">
        <v>518</v>
      </c>
      <c r="C15" s="488" t="s">
        <v>523</v>
      </c>
      <c r="D15" s="489" t="s">
        <v>524</v>
      </c>
      <c r="E15" s="488" t="s">
        <v>827</v>
      </c>
      <c r="F15" s="489" t="s">
        <v>828</v>
      </c>
      <c r="G15" s="488" t="s">
        <v>846</v>
      </c>
      <c r="H15" s="488" t="s">
        <v>847</v>
      </c>
      <c r="I15" s="491">
        <v>2990</v>
      </c>
      <c r="J15" s="491">
        <v>1</v>
      </c>
      <c r="K15" s="492">
        <v>2990</v>
      </c>
    </row>
    <row r="16" spans="1:11" ht="14.45" customHeight="1" x14ac:dyDescent="0.2">
      <c r="A16" s="486" t="s">
        <v>517</v>
      </c>
      <c r="B16" s="487" t="s">
        <v>518</v>
      </c>
      <c r="C16" s="488" t="s">
        <v>523</v>
      </c>
      <c r="D16" s="489" t="s">
        <v>524</v>
      </c>
      <c r="E16" s="488" t="s">
        <v>827</v>
      </c>
      <c r="F16" s="489" t="s">
        <v>828</v>
      </c>
      <c r="G16" s="488" t="s">
        <v>848</v>
      </c>
      <c r="H16" s="488" t="s">
        <v>849</v>
      </c>
      <c r="I16" s="491">
        <v>517.8800048828125</v>
      </c>
      <c r="J16" s="491">
        <v>20</v>
      </c>
      <c r="K16" s="492">
        <v>10357.599609375</v>
      </c>
    </row>
    <row r="17" spans="1:11" ht="14.45" customHeight="1" x14ac:dyDescent="0.2">
      <c r="A17" s="486" t="s">
        <v>517</v>
      </c>
      <c r="B17" s="487" t="s">
        <v>518</v>
      </c>
      <c r="C17" s="488" t="s">
        <v>523</v>
      </c>
      <c r="D17" s="489" t="s">
        <v>524</v>
      </c>
      <c r="E17" s="488" t="s">
        <v>827</v>
      </c>
      <c r="F17" s="489" t="s">
        <v>828</v>
      </c>
      <c r="G17" s="488" t="s">
        <v>848</v>
      </c>
      <c r="H17" s="488" t="s">
        <v>850</v>
      </c>
      <c r="I17" s="491">
        <v>506.99749755859375</v>
      </c>
      <c r="J17" s="491">
        <v>10</v>
      </c>
      <c r="K17" s="492">
        <v>5069.989990234375</v>
      </c>
    </row>
    <row r="18" spans="1:11" ht="14.45" customHeight="1" x14ac:dyDescent="0.2">
      <c r="A18" s="486" t="s">
        <v>517</v>
      </c>
      <c r="B18" s="487" t="s">
        <v>518</v>
      </c>
      <c r="C18" s="488" t="s">
        <v>523</v>
      </c>
      <c r="D18" s="489" t="s">
        <v>524</v>
      </c>
      <c r="E18" s="488" t="s">
        <v>827</v>
      </c>
      <c r="F18" s="489" t="s">
        <v>828</v>
      </c>
      <c r="G18" s="488" t="s">
        <v>851</v>
      </c>
      <c r="H18" s="488" t="s">
        <v>852</v>
      </c>
      <c r="I18" s="491">
        <v>2070</v>
      </c>
      <c r="J18" s="491">
        <v>3</v>
      </c>
      <c r="K18" s="492">
        <v>6210</v>
      </c>
    </row>
    <row r="19" spans="1:11" ht="14.45" customHeight="1" x14ac:dyDescent="0.2">
      <c r="A19" s="486" t="s">
        <v>517</v>
      </c>
      <c r="B19" s="487" t="s">
        <v>518</v>
      </c>
      <c r="C19" s="488" t="s">
        <v>523</v>
      </c>
      <c r="D19" s="489" t="s">
        <v>524</v>
      </c>
      <c r="E19" s="488" t="s">
        <v>827</v>
      </c>
      <c r="F19" s="489" t="s">
        <v>828</v>
      </c>
      <c r="G19" s="488" t="s">
        <v>853</v>
      </c>
      <c r="H19" s="488" t="s">
        <v>854</v>
      </c>
      <c r="I19" s="491">
        <v>2875</v>
      </c>
      <c r="J19" s="491">
        <v>3</v>
      </c>
      <c r="K19" s="492">
        <v>8625</v>
      </c>
    </row>
    <row r="20" spans="1:11" ht="14.45" customHeight="1" x14ac:dyDescent="0.2">
      <c r="A20" s="486" t="s">
        <v>517</v>
      </c>
      <c r="B20" s="487" t="s">
        <v>518</v>
      </c>
      <c r="C20" s="488" t="s">
        <v>523</v>
      </c>
      <c r="D20" s="489" t="s">
        <v>524</v>
      </c>
      <c r="E20" s="488" t="s">
        <v>827</v>
      </c>
      <c r="F20" s="489" t="s">
        <v>828</v>
      </c>
      <c r="G20" s="488" t="s">
        <v>855</v>
      </c>
      <c r="H20" s="488" t="s">
        <v>856</v>
      </c>
      <c r="I20" s="491">
        <v>2415</v>
      </c>
      <c r="J20" s="491">
        <v>1</v>
      </c>
      <c r="K20" s="492">
        <v>2415</v>
      </c>
    </row>
    <row r="21" spans="1:11" ht="14.45" customHeight="1" x14ac:dyDescent="0.2">
      <c r="A21" s="486" t="s">
        <v>517</v>
      </c>
      <c r="B21" s="487" t="s">
        <v>518</v>
      </c>
      <c r="C21" s="488" t="s">
        <v>523</v>
      </c>
      <c r="D21" s="489" t="s">
        <v>524</v>
      </c>
      <c r="E21" s="488" t="s">
        <v>827</v>
      </c>
      <c r="F21" s="489" t="s">
        <v>828</v>
      </c>
      <c r="G21" s="488" t="s">
        <v>857</v>
      </c>
      <c r="H21" s="488" t="s">
        <v>858</v>
      </c>
      <c r="I21" s="491">
        <v>2530</v>
      </c>
      <c r="J21" s="491">
        <v>1</v>
      </c>
      <c r="K21" s="492">
        <v>2530</v>
      </c>
    </row>
    <row r="22" spans="1:11" ht="14.45" customHeight="1" x14ac:dyDescent="0.2">
      <c r="A22" s="486" t="s">
        <v>517</v>
      </c>
      <c r="B22" s="487" t="s">
        <v>518</v>
      </c>
      <c r="C22" s="488" t="s">
        <v>523</v>
      </c>
      <c r="D22" s="489" t="s">
        <v>524</v>
      </c>
      <c r="E22" s="488" t="s">
        <v>827</v>
      </c>
      <c r="F22" s="489" t="s">
        <v>828</v>
      </c>
      <c r="G22" s="488" t="s">
        <v>859</v>
      </c>
      <c r="H22" s="488" t="s">
        <v>860</v>
      </c>
      <c r="I22" s="491">
        <v>2794.5</v>
      </c>
      <c r="J22" s="491">
        <v>1</v>
      </c>
      <c r="K22" s="492">
        <v>2794.5</v>
      </c>
    </row>
    <row r="23" spans="1:11" ht="14.45" customHeight="1" x14ac:dyDescent="0.2">
      <c r="A23" s="486" t="s">
        <v>517</v>
      </c>
      <c r="B23" s="487" t="s">
        <v>518</v>
      </c>
      <c r="C23" s="488" t="s">
        <v>523</v>
      </c>
      <c r="D23" s="489" t="s">
        <v>524</v>
      </c>
      <c r="E23" s="488" t="s">
        <v>827</v>
      </c>
      <c r="F23" s="489" t="s">
        <v>828</v>
      </c>
      <c r="G23" s="488" t="s">
        <v>861</v>
      </c>
      <c r="H23" s="488" t="s">
        <v>862</v>
      </c>
      <c r="I23" s="491">
        <v>5681</v>
      </c>
      <c r="J23" s="491">
        <v>2</v>
      </c>
      <c r="K23" s="492">
        <v>11362</v>
      </c>
    </row>
    <row r="24" spans="1:11" ht="14.45" customHeight="1" x14ac:dyDescent="0.2">
      <c r="A24" s="486" t="s">
        <v>517</v>
      </c>
      <c r="B24" s="487" t="s">
        <v>518</v>
      </c>
      <c r="C24" s="488" t="s">
        <v>523</v>
      </c>
      <c r="D24" s="489" t="s">
        <v>524</v>
      </c>
      <c r="E24" s="488" t="s">
        <v>827</v>
      </c>
      <c r="F24" s="489" t="s">
        <v>828</v>
      </c>
      <c r="G24" s="488" t="s">
        <v>861</v>
      </c>
      <c r="H24" s="488" t="s">
        <v>863</v>
      </c>
      <c r="I24" s="491">
        <v>5681</v>
      </c>
      <c r="J24" s="491">
        <v>1</v>
      </c>
      <c r="K24" s="492">
        <v>5681</v>
      </c>
    </row>
    <row r="25" spans="1:11" ht="14.45" customHeight="1" x14ac:dyDescent="0.2">
      <c r="A25" s="486" t="s">
        <v>517</v>
      </c>
      <c r="B25" s="487" t="s">
        <v>518</v>
      </c>
      <c r="C25" s="488" t="s">
        <v>523</v>
      </c>
      <c r="D25" s="489" t="s">
        <v>524</v>
      </c>
      <c r="E25" s="488" t="s">
        <v>827</v>
      </c>
      <c r="F25" s="489" t="s">
        <v>828</v>
      </c>
      <c r="G25" s="488" t="s">
        <v>864</v>
      </c>
      <c r="H25" s="488" t="s">
        <v>865</v>
      </c>
      <c r="I25" s="491">
        <v>1321.3049926757813</v>
      </c>
      <c r="J25" s="491">
        <v>5</v>
      </c>
      <c r="K25" s="492">
        <v>6606.719970703125</v>
      </c>
    </row>
    <row r="26" spans="1:11" ht="14.45" customHeight="1" x14ac:dyDescent="0.2">
      <c r="A26" s="486" t="s">
        <v>517</v>
      </c>
      <c r="B26" s="487" t="s">
        <v>518</v>
      </c>
      <c r="C26" s="488" t="s">
        <v>523</v>
      </c>
      <c r="D26" s="489" t="s">
        <v>524</v>
      </c>
      <c r="E26" s="488" t="s">
        <v>827</v>
      </c>
      <c r="F26" s="489" t="s">
        <v>828</v>
      </c>
      <c r="G26" s="488" t="s">
        <v>866</v>
      </c>
      <c r="H26" s="488" t="s">
        <v>867</v>
      </c>
      <c r="I26" s="491">
        <v>1321.3299865722656</v>
      </c>
      <c r="J26" s="491">
        <v>4</v>
      </c>
      <c r="K26" s="492">
        <v>5285.3199462890625</v>
      </c>
    </row>
    <row r="27" spans="1:11" ht="14.45" customHeight="1" x14ac:dyDescent="0.2">
      <c r="A27" s="486" t="s">
        <v>517</v>
      </c>
      <c r="B27" s="487" t="s">
        <v>518</v>
      </c>
      <c r="C27" s="488" t="s">
        <v>523</v>
      </c>
      <c r="D27" s="489" t="s">
        <v>524</v>
      </c>
      <c r="E27" s="488" t="s">
        <v>827</v>
      </c>
      <c r="F27" s="489" t="s">
        <v>828</v>
      </c>
      <c r="G27" s="488" t="s">
        <v>868</v>
      </c>
      <c r="H27" s="488" t="s">
        <v>869</v>
      </c>
      <c r="I27" s="491">
        <v>1911.800048828125</v>
      </c>
      <c r="J27" s="491">
        <v>1</v>
      </c>
      <c r="K27" s="492">
        <v>1911.800048828125</v>
      </c>
    </row>
    <row r="28" spans="1:11" ht="14.45" customHeight="1" x14ac:dyDescent="0.2">
      <c r="A28" s="486" t="s">
        <v>517</v>
      </c>
      <c r="B28" s="487" t="s">
        <v>518</v>
      </c>
      <c r="C28" s="488" t="s">
        <v>523</v>
      </c>
      <c r="D28" s="489" t="s">
        <v>524</v>
      </c>
      <c r="E28" s="488" t="s">
        <v>827</v>
      </c>
      <c r="F28" s="489" t="s">
        <v>828</v>
      </c>
      <c r="G28" s="488" t="s">
        <v>870</v>
      </c>
      <c r="H28" s="488" t="s">
        <v>871</v>
      </c>
      <c r="I28" s="491">
        <v>1911.8099975585938</v>
      </c>
      <c r="J28" s="491">
        <v>2</v>
      </c>
      <c r="K28" s="492">
        <v>3823.6199951171875</v>
      </c>
    </row>
    <row r="29" spans="1:11" ht="14.45" customHeight="1" x14ac:dyDescent="0.2">
      <c r="A29" s="486" t="s">
        <v>517</v>
      </c>
      <c r="B29" s="487" t="s">
        <v>518</v>
      </c>
      <c r="C29" s="488" t="s">
        <v>523</v>
      </c>
      <c r="D29" s="489" t="s">
        <v>524</v>
      </c>
      <c r="E29" s="488" t="s">
        <v>827</v>
      </c>
      <c r="F29" s="489" t="s">
        <v>828</v>
      </c>
      <c r="G29" s="488" t="s">
        <v>872</v>
      </c>
      <c r="H29" s="488" t="s">
        <v>873</v>
      </c>
      <c r="I29" s="491">
        <v>4255</v>
      </c>
      <c r="J29" s="491">
        <v>2</v>
      </c>
      <c r="K29" s="492">
        <v>8510</v>
      </c>
    </row>
    <row r="30" spans="1:11" ht="14.45" customHeight="1" x14ac:dyDescent="0.2">
      <c r="A30" s="486" t="s">
        <v>517</v>
      </c>
      <c r="B30" s="487" t="s">
        <v>518</v>
      </c>
      <c r="C30" s="488" t="s">
        <v>523</v>
      </c>
      <c r="D30" s="489" t="s">
        <v>524</v>
      </c>
      <c r="E30" s="488" t="s">
        <v>827</v>
      </c>
      <c r="F30" s="489" t="s">
        <v>828</v>
      </c>
      <c r="G30" s="488" t="s">
        <v>872</v>
      </c>
      <c r="H30" s="488" t="s">
        <v>874</v>
      </c>
      <c r="I30" s="491">
        <v>2990</v>
      </c>
      <c r="J30" s="491">
        <v>2</v>
      </c>
      <c r="K30" s="492">
        <v>5980</v>
      </c>
    </row>
    <row r="31" spans="1:11" ht="14.45" customHeight="1" x14ac:dyDescent="0.2">
      <c r="A31" s="486" t="s">
        <v>517</v>
      </c>
      <c r="B31" s="487" t="s">
        <v>518</v>
      </c>
      <c r="C31" s="488" t="s">
        <v>523</v>
      </c>
      <c r="D31" s="489" t="s">
        <v>524</v>
      </c>
      <c r="E31" s="488" t="s">
        <v>827</v>
      </c>
      <c r="F31" s="489" t="s">
        <v>828</v>
      </c>
      <c r="G31" s="488" t="s">
        <v>875</v>
      </c>
      <c r="H31" s="488" t="s">
        <v>876</v>
      </c>
      <c r="I31" s="491">
        <v>4650.60009765625</v>
      </c>
      <c r="J31" s="491">
        <v>2</v>
      </c>
      <c r="K31" s="492">
        <v>9301.2001953125</v>
      </c>
    </row>
    <row r="32" spans="1:11" ht="14.45" customHeight="1" x14ac:dyDescent="0.2">
      <c r="A32" s="486" t="s">
        <v>517</v>
      </c>
      <c r="B32" s="487" t="s">
        <v>518</v>
      </c>
      <c r="C32" s="488" t="s">
        <v>523</v>
      </c>
      <c r="D32" s="489" t="s">
        <v>524</v>
      </c>
      <c r="E32" s="488" t="s">
        <v>827</v>
      </c>
      <c r="F32" s="489" t="s">
        <v>828</v>
      </c>
      <c r="G32" s="488" t="s">
        <v>877</v>
      </c>
      <c r="H32" s="488" t="s">
        <v>878</v>
      </c>
      <c r="I32" s="491">
        <v>2990</v>
      </c>
      <c r="J32" s="491">
        <v>2</v>
      </c>
      <c r="K32" s="492">
        <v>5980</v>
      </c>
    </row>
    <row r="33" spans="1:11" ht="14.45" customHeight="1" x14ac:dyDescent="0.2">
      <c r="A33" s="486" t="s">
        <v>517</v>
      </c>
      <c r="B33" s="487" t="s">
        <v>518</v>
      </c>
      <c r="C33" s="488" t="s">
        <v>523</v>
      </c>
      <c r="D33" s="489" t="s">
        <v>524</v>
      </c>
      <c r="E33" s="488" t="s">
        <v>827</v>
      </c>
      <c r="F33" s="489" t="s">
        <v>828</v>
      </c>
      <c r="G33" s="488" t="s">
        <v>877</v>
      </c>
      <c r="H33" s="488" t="s">
        <v>879</v>
      </c>
      <c r="I33" s="491">
        <v>2990</v>
      </c>
      <c r="J33" s="491">
        <v>2</v>
      </c>
      <c r="K33" s="492">
        <v>5980</v>
      </c>
    </row>
    <row r="34" spans="1:11" ht="14.45" customHeight="1" x14ac:dyDescent="0.2">
      <c r="A34" s="486" t="s">
        <v>517</v>
      </c>
      <c r="B34" s="487" t="s">
        <v>518</v>
      </c>
      <c r="C34" s="488" t="s">
        <v>523</v>
      </c>
      <c r="D34" s="489" t="s">
        <v>524</v>
      </c>
      <c r="E34" s="488" t="s">
        <v>827</v>
      </c>
      <c r="F34" s="489" t="s">
        <v>828</v>
      </c>
      <c r="G34" s="488" t="s">
        <v>880</v>
      </c>
      <c r="H34" s="488" t="s">
        <v>881</v>
      </c>
      <c r="I34" s="491">
        <v>4650.60009765625</v>
      </c>
      <c r="J34" s="491">
        <v>4</v>
      </c>
      <c r="K34" s="492">
        <v>18602.400390625</v>
      </c>
    </row>
    <row r="35" spans="1:11" ht="14.45" customHeight="1" x14ac:dyDescent="0.2">
      <c r="A35" s="486" t="s">
        <v>517</v>
      </c>
      <c r="B35" s="487" t="s">
        <v>518</v>
      </c>
      <c r="C35" s="488" t="s">
        <v>523</v>
      </c>
      <c r="D35" s="489" t="s">
        <v>524</v>
      </c>
      <c r="E35" s="488" t="s">
        <v>827</v>
      </c>
      <c r="F35" s="489" t="s">
        <v>828</v>
      </c>
      <c r="G35" s="488" t="s">
        <v>882</v>
      </c>
      <c r="H35" s="488" t="s">
        <v>883</v>
      </c>
      <c r="I35" s="491">
        <v>1988.3499755859375</v>
      </c>
      <c r="J35" s="491">
        <v>1</v>
      </c>
      <c r="K35" s="492">
        <v>1988.3499755859375</v>
      </c>
    </row>
    <row r="36" spans="1:11" ht="14.45" customHeight="1" x14ac:dyDescent="0.2">
      <c r="A36" s="486" t="s">
        <v>517</v>
      </c>
      <c r="B36" s="487" t="s">
        <v>518</v>
      </c>
      <c r="C36" s="488" t="s">
        <v>523</v>
      </c>
      <c r="D36" s="489" t="s">
        <v>524</v>
      </c>
      <c r="E36" s="488" t="s">
        <v>827</v>
      </c>
      <c r="F36" s="489" t="s">
        <v>828</v>
      </c>
      <c r="G36" s="488" t="s">
        <v>884</v>
      </c>
      <c r="H36" s="488" t="s">
        <v>885</v>
      </c>
      <c r="I36" s="491">
        <v>1988.3499755859375</v>
      </c>
      <c r="J36" s="491">
        <v>1</v>
      </c>
      <c r="K36" s="492">
        <v>1988.3499755859375</v>
      </c>
    </row>
    <row r="37" spans="1:11" ht="14.45" customHeight="1" x14ac:dyDescent="0.2">
      <c r="A37" s="486" t="s">
        <v>517</v>
      </c>
      <c r="B37" s="487" t="s">
        <v>518</v>
      </c>
      <c r="C37" s="488" t="s">
        <v>523</v>
      </c>
      <c r="D37" s="489" t="s">
        <v>524</v>
      </c>
      <c r="E37" s="488" t="s">
        <v>827</v>
      </c>
      <c r="F37" s="489" t="s">
        <v>828</v>
      </c>
      <c r="G37" s="488" t="s">
        <v>886</v>
      </c>
      <c r="H37" s="488" t="s">
        <v>887</v>
      </c>
      <c r="I37" s="491">
        <v>2002.550048828125</v>
      </c>
      <c r="J37" s="491">
        <v>3</v>
      </c>
      <c r="K37" s="492">
        <v>6007.650146484375</v>
      </c>
    </row>
    <row r="38" spans="1:11" ht="14.45" customHeight="1" x14ac:dyDescent="0.2">
      <c r="A38" s="486" t="s">
        <v>517</v>
      </c>
      <c r="B38" s="487" t="s">
        <v>518</v>
      </c>
      <c r="C38" s="488" t="s">
        <v>523</v>
      </c>
      <c r="D38" s="489" t="s">
        <v>524</v>
      </c>
      <c r="E38" s="488" t="s">
        <v>827</v>
      </c>
      <c r="F38" s="489" t="s">
        <v>828</v>
      </c>
      <c r="G38" s="488" t="s">
        <v>888</v>
      </c>
      <c r="H38" s="488" t="s">
        <v>889</v>
      </c>
      <c r="I38" s="491">
        <v>1888.9300537109375</v>
      </c>
      <c r="J38" s="491">
        <v>2</v>
      </c>
      <c r="K38" s="492">
        <v>3777.860107421875</v>
      </c>
    </row>
    <row r="39" spans="1:11" ht="14.45" customHeight="1" x14ac:dyDescent="0.2">
      <c r="A39" s="486" t="s">
        <v>517</v>
      </c>
      <c r="B39" s="487" t="s">
        <v>518</v>
      </c>
      <c r="C39" s="488" t="s">
        <v>523</v>
      </c>
      <c r="D39" s="489" t="s">
        <v>524</v>
      </c>
      <c r="E39" s="488" t="s">
        <v>827</v>
      </c>
      <c r="F39" s="489" t="s">
        <v>828</v>
      </c>
      <c r="G39" s="488" t="s">
        <v>890</v>
      </c>
      <c r="H39" s="488" t="s">
        <v>891</v>
      </c>
      <c r="I39" s="491">
        <v>1888.9300537109375</v>
      </c>
      <c r="J39" s="491">
        <v>1</v>
      </c>
      <c r="K39" s="492">
        <v>1888.9300537109375</v>
      </c>
    </row>
    <row r="40" spans="1:11" ht="14.45" customHeight="1" x14ac:dyDescent="0.2">
      <c r="A40" s="486" t="s">
        <v>517</v>
      </c>
      <c r="B40" s="487" t="s">
        <v>518</v>
      </c>
      <c r="C40" s="488" t="s">
        <v>523</v>
      </c>
      <c r="D40" s="489" t="s">
        <v>524</v>
      </c>
      <c r="E40" s="488" t="s">
        <v>827</v>
      </c>
      <c r="F40" s="489" t="s">
        <v>828</v>
      </c>
      <c r="G40" s="488" t="s">
        <v>892</v>
      </c>
      <c r="H40" s="488" t="s">
        <v>893</v>
      </c>
      <c r="I40" s="491">
        <v>1888.9300537109375</v>
      </c>
      <c r="J40" s="491">
        <v>3</v>
      </c>
      <c r="K40" s="492">
        <v>5666.7901611328125</v>
      </c>
    </row>
    <row r="41" spans="1:11" ht="14.45" customHeight="1" x14ac:dyDescent="0.2">
      <c r="A41" s="486" t="s">
        <v>517</v>
      </c>
      <c r="B41" s="487" t="s">
        <v>518</v>
      </c>
      <c r="C41" s="488" t="s">
        <v>523</v>
      </c>
      <c r="D41" s="489" t="s">
        <v>524</v>
      </c>
      <c r="E41" s="488" t="s">
        <v>827</v>
      </c>
      <c r="F41" s="489" t="s">
        <v>828</v>
      </c>
      <c r="G41" s="488" t="s">
        <v>894</v>
      </c>
      <c r="H41" s="488" t="s">
        <v>895</v>
      </c>
      <c r="I41" s="491">
        <v>1495.9222615559895</v>
      </c>
      <c r="J41" s="491">
        <v>9</v>
      </c>
      <c r="K41" s="492">
        <v>13463.320068359375</v>
      </c>
    </row>
    <row r="42" spans="1:11" ht="14.45" customHeight="1" x14ac:dyDescent="0.2">
      <c r="A42" s="486" t="s">
        <v>517</v>
      </c>
      <c r="B42" s="487" t="s">
        <v>518</v>
      </c>
      <c r="C42" s="488" t="s">
        <v>523</v>
      </c>
      <c r="D42" s="489" t="s">
        <v>524</v>
      </c>
      <c r="E42" s="488" t="s">
        <v>827</v>
      </c>
      <c r="F42" s="489" t="s">
        <v>828</v>
      </c>
      <c r="G42" s="488" t="s">
        <v>896</v>
      </c>
      <c r="H42" s="488" t="s">
        <v>897</v>
      </c>
      <c r="I42" s="491">
        <v>5754.759765625</v>
      </c>
      <c r="J42" s="491">
        <v>2</v>
      </c>
      <c r="K42" s="492">
        <v>11509.51953125</v>
      </c>
    </row>
    <row r="43" spans="1:11" ht="14.45" customHeight="1" x14ac:dyDescent="0.2">
      <c r="A43" s="486" t="s">
        <v>517</v>
      </c>
      <c r="B43" s="487" t="s">
        <v>518</v>
      </c>
      <c r="C43" s="488" t="s">
        <v>523</v>
      </c>
      <c r="D43" s="489" t="s">
        <v>524</v>
      </c>
      <c r="E43" s="488" t="s">
        <v>827</v>
      </c>
      <c r="F43" s="489" t="s">
        <v>828</v>
      </c>
      <c r="G43" s="488" t="s">
        <v>898</v>
      </c>
      <c r="H43" s="488" t="s">
        <v>899</v>
      </c>
      <c r="I43" s="491">
        <v>4643.97998046875</v>
      </c>
      <c r="J43" s="491">
        <v>7</v>
      </c>
      <c r="K43" s="492">
        <v>32507.85986328125</v>
      </c>
    </row>
    <row r="44" spans="1:11" ht="14.45" customHeight="1" x14ac:dyDescent="0.2">
      <c r="A44" s="486" t="s">
        <v>517</v>
      </c>
      <c r="B44" s="487" t="s">
        <v>518</v>
      </c>
      <c r="C44" s="488" t="s">
        <v>523</v>
      </c>
      <c r="D44" s="489" t="s">
        <v>524</v>
      </c>
      <c r="E44" s="488" t="s">
        <v>827</v>
      </c>
      <c r="F44" s="489" t="s">
        <v>828</v>
      </c>
      <c r="G44" s="488" t="s">
        <v>900</v>
      </c>
      <c r="H44" s="488" t="s">
        <v>901</v>
      </c>
      <c r="I44" s="491">
        <v>157300</v>
      </c>
      <c r="J44" s="491">
        <v>2</v>
      </c>
      <c r="K44" s="492">
        <v>314600</v>
      </c>
    </row>
    <row r="45" spans="1:11" ht="14.45" customHeight="1" x14ac:dyDescent="0.2">
      <c r="A45" s="486" t="s">
        <v>517</v>
      </c>
      <c r="B45" s="487" t="s">
        <v>518</v>
      </c>
      <c r="C45" s="488" t="s">
        <v>523</v>
      </c>
      <c r="D45" s="489" t="s">
        <v>524</v>
      </c>
      <c r="E45" s="488" t="s">
        <v>827</v>
      </c>
      <c r="F45" s="489" t="s">
        <v>828</v>
      </c>
      <c r="G45" s="488" t="s">
        <v>902</v>
      </c>
      <c r="H45" s="488" t="s">
        <v>903</v>
      </c>
      <c r="I45" s="491">
        <v>5521.22998046875</v>
      </c>
      <c r="J45" s="491">
        <v>38</v>
      </c>
      <c r="K45" s="492">
        <v>209806.736328125</v>
      </c>
    </row>
    <row r="46" spans="1:11" ht="14.45" customHeight="1" x14ac:dyDescent="0.2">
      <c r="A46" s="486" t="s">
        <v>517</v>
      </c>
      <c r="B46" s="487" t="s">
        <v>518</v>
      </c>
      <c r="C46" s="488" t="s">
        <v>523</v>
      </c>
      <c r="D46" s="489" t="s">
        <v>524</v>
      </c>
      <c r="E46" s="488" t="s">
        <v>827</v>
      </c>
      <c r="F46" s="489" t="s">
        <v>828</v>
      </c>
      <c r="G46" s="488" t="s">
        <v>904</v>
      </c>
      <c r="H46" s="488" t="s">
        <v>905</v>
      </c>
      <c r="I46" s="491">
        <v>2480.5</v>
      </c>
      <c r="J46" s="491">
        <v>3</v>
      </c>
      <c r="K46" s="492">
        <v>7441.5</v>
      </c>
    </row>
    <row r="47" spans="1:11" ht="14.45" customHeight="1" x14ac:dyDescent="0.2">
      <c r="A47" s="486" t="s">
        <v>517</v>
      </c>
      <c r="B47" s="487" t="s">
        <v>518</v>
      </c>
      <c r="C47" s="488" t="s">
        <v>523</v>
      </c>
      <c r="D47" s="489" t="s">
        <v>524</v>
      </c>
      <c r="E47" s="488" t="s">
        <v>827</v>
      </c>
      <c r="F47" s="489" t="s">
        <v>828</v>
      </c>
      <c r="G47" s="488" t="s">
        <v>906</v>
      </c>
      <c r="H47" s="488" t="s">
        <v>907</v>
      </c>
      <c r="I47" s="491">
        <v>2904</v>
      </c>
      <c r="J47" s="491">
        <v>5</v>
      </c>
      <c r="K47" s="492">
        <v>14520</v>
      </c>
    </row>
    <row r="48" spans="1:11" ht="14.45" customHeight="1" x14ac:dyDescent="0.2">
      <c r="A48" s="486" t="s">
        <v>517</v>
      </c>
      <c r="B48" s="487" t="s">
        <v>518</v>
      </c>
      <c r="C48" s="488" t="s">
        <v>523</v>
      </c>
      <c r="D48" s="489" t="s">
        <v>524</v>
      </c>
      <c r="E48" s="488" t="s">
        <v>827</v>
      </c>
      <c r="F48" s="489" t="s">
        <v>828</v>
      </c>
      <c r="G48" s="488" t="s">
        <v>908</v>
      </c>
      <c r="H48" s="488" t="s">
        <v>909</v>
      </c>
      <c r="I48" s="491">
        <v>1161.5999755859375</v>
      </c>
      <c r="J48" s="491">
        <v>215</v>
      </c>
      <c r="K48" s="492">
        <v>249744</v>
      </c>
    </row>
    <row r="49" spans="1:11" ht="14.45" customHeight="1" x14ac:dyDescent="0.2">
      <c r="A49" s="486" t="s">
        <v>517</v>
      </c>
      <c r="B49" s="487" t="s">
        <v>518</v>
      </c>
      <c r="C49" s="488" t="s">
        <v>523</v>
      </c>
      <c r="D49" s="489" t="s">
        <v>524</v>
      </c>
      <c r="E49" s="488" t="s">
        <v>827</v>
      </c>
      <c r="F49" s="489" t="s">
        <v>828</v>
      </c>
      <c r="G49" s="488" t="s">
        <v>910</v>
      </c>
      <c r="H49" s="488" t="s">
        <v>911</v>
      </c>
      <c r="I49" s="491">
        <v>4247.10009765625</v>
      </c>
      <c r="J49" s="491">
        <v>11</v>
      </c>
      <c r="K49" s="492">
        <v>46718.10107421875</v>
      </c>
    </row>
    <row r="50" spans="1:11" ht="14.45" customHeight="1" x14ac:dyDescent="0.2">
      <c r="A50" s="486" t="s">
        <v>517</v>
      </c>
      <c r="B50" s="487" t="s">
        <v>518</v>
      </c>
      <c r="C50" s="488" t="s">
        <v>523</v>
      </c>
      <c r="D50" s="489" t="s">
        <v>524</v>
      </c>
      <c r="E50" s="488" t="s">
        <v>827</v>
      </c>
      <c r="F50" s="489" t="s">
        <v>828</v>
      </c>
      <c r="G50" s="488" t="s">
        <v>912</v>
      </c>
      <c r="H50" s="488" t="s">
        <v>913</v>
      </c>
      <c r="I50" s="491">
        <v>7659.2998046875</v>
      </c>
      <c r="J50" s="491">
        <v>5</v>
      </c>
      <c r="K50" s="492">
        <v>38296.4990234375</v>
      </c>
    </row>
    <row r="51" spans="1:11" ht="14.45" customHeight="1" x14ac:dyDescent="0.2">
      <c r="A51" s="486" t="s">
        <v>517</v>
      </c>
      <c r="B51" s="487" t="s">
        <v>518</v>
      </c>
      <c r="C51" s="488" t="s">
        <v>523</v>
      </c>
      <c r="D51" s="489" t="s">
        <v>524</v>
      </c>
      <c r="E51" s="488" t="s">
        <v>827</v>
      </c>
      <c r="F51" s="489" t="s">
        <v>828</v>
      </c>
      <c r="G51" s="488" t="s">
        <v>914</v>
      </c>
      <c r="H51" s="488" t="s">
        <v>915</v>
      </c>
      <c r="I51" s="491">
        <v>37824.6015625</v>
      </c>
      <c r="J51" s="491">
        <v>2</v>
      </c>
      <c r="K51" s="492">
        <v>75649.203125</v>
      </c>
    </row>
    <row r="52" spans="1:11" ht="14.45" customHeight="1" x14ac:dyDescent="0.2">
      <c r="A52" s="486" t="s">
        <v>517</v>
      </c>
      <c r="B52" s="487" t="s">
        <v>518</v>
      </c>
      <c r="C52" s="488" t="s">
        <v>523</v>
      </c>
      <c r="D52" s="489" t="s">
        <v>524</v>
      </c>
      <c r="E52" s="488" t="s">
        <v>827</v>
      </c>
      <c r="F52" s="489" t="s">
        <v>828</v>
      </c>
      <c r="G52" s="488" t="s">
        <v>916</v>
      </c>
      <c r="H52" s="488" t="s">
        <v>917</v>
      </c>
      <c r="I52" s="491">
        <v>3285.14990234375</v>
      </c>
      <c r="J52" s="491">
        <v>2</v>
      </c>
      <c r="K52" s="492">
        <v>6570.2998046875</v>
      </c>
    </row>
    <row r="53" spans="1:11" ht="14.45" customHeight="1" x14ac:dyDescent="0.2">
      <c r="A53" s="486" t="s">
        <v>517</v>
      </c>
      <c r="B53" s="487" t="s">
        <v>518</v>
      </c>
      <c r="C53" s="488" t="s">
        <v>523</v>
      </c>
      <c r="D53" s="489" t="s">
        <v>524</v>
      </c>
      <c r="E53" s="488" t="s">
        <v>827</v>
      </c>
      <c r="F53" s="489" t="s">
        <v>828</v>
      </c>
      <c r="G53" s="488" t="s">
        <v>918</v>
      </c>
      <c r="H53" s="488" t="s">
        <v>919</v>
      </c>
      <c r="I53" s="491">
        <v>4719</v>
      </c>
      <c r="J53" s="491">
        <v>12</v>
      </c>
      <c r="K53" s="492">
        <v>56628</v>
      </c>
    </row>
    <row r="54" spans="1:11" ht="14.45" customHeight="1" x14ac:dyDescent="0.2">
      <c r="A54" s="486" t="s">
        <v>517</v>
      </c>
      <c r="B54" s="487" t="s">
        <v>518</v>
      </c>
      <c r="C54" s="488" t="s">
        <v>523</v>
      </c>
      <c r="D54" s="489" t="s">
        <v>524</v>
      </c>
      <c r="E54" s="488" t="s">
        <v>827</v>
      </c>
      <c r="F54" s="489" t="s">
        <v>828</v>
      </c>
      <c r="G54" s="488" t="s">
        <v>920</v>
      </c>
      <c r="H54" s="488" t="s">
        <v>921</v>
      </c>
      <c r="I54" s="491">
        <v>51425</v>
      </c>
      <c r="J54" s="491">
        <v>2</v>
      </c>
      <c r="K54" s="492">
        <v>102850</v>
      </c>
    </row>
    <row r="55" spans="1:11" ht="14.45" customHeight="1" x14ac:dyDescent="0.2">
      <c r="A55" s="486" t="s">
        <v>517</v>
      </c>
      <c r="B55" s="487" t="s">
        <v>518</v>
      </c>
      <c r="C55" s="488" t="s">
        <v>523</v>
      </c>
      <c r="D55" s="489" t="s">
        <v>524</v>
      </c>
      <c r="E55" s="488" t="s">
        <v>827</v>
      </c>
      <c r="F55" s="489" t="s">
        <v>828</v>
      </c>
      <c r="G55" s="488" t="s">
        <v>922</v>
      </c>
      <c r="H55" s="488" t="s">
        <v>923</v>
      </c>
      <c r="I55" s="491">
        <v>5115.8798828125</v>
      </c>
      <c r="J55" s="491">
        <v>14</v>
      </c>
      <c r="K55" s="492">
        <v>71622.318359375</v>
      </c>
    </row>
    <row r="56" spans="1:11" ht="14.45" customHeight="1" x14ac:dyDescent="0.2">
      <c r="A56" s="486" t="s">
        <v>517</v>
      </c>
      <c r="B56" s="487" t="s">
        <v>518</v>
      </c>
      <c r="C56" s="488" t="s">
        <v>523</v>
      </c>
      <c r="D56" s="489" t="s">
        <v>524</v>
      </c>
      <c r="E56" s="488" t="s">
        <v>827</v>
      </c>
      <c r="F56" s="489" t="s">
        <v>828</v>
      </c>
      <c r="G56" s="488" t="s">
        <v>924</v>
      </c>
      <c r="H56" s="488" t="s">
        <v>925</v>
      </c>
      <c r="I56" s="491">
        <v>4904.1298828125</v>
      </c>
      <c r="J56" s="491">
        <v>4</v>
      </c>
      <c r="K56" s="492">
        <v>19616.51953125</v>
      </c>
    </row>
    <row r="57" spans="1:11" ht="14.45" customHeight="1" x14ac:dyDescent="0.2">
      <c r="A57" s="486" t="s">
        <v>517</v>
      </c>
      <c r="B57" s="487" t="s">
        <v>518</v>
      </c>
      <c r="C57" s="488" t="s">
        <v>523</v>
      </c>
      <c r="D57" s="489" t="s">
        <v>524</v>
      </c>
      <c r="E57" s="488" t="s">
        <v>827</v>
      </c>
      <c r="F57" s="489" t="s">
        <v>828</v>
      </c>
      <c r="G57" s="488" t="s">
        <v>926</v>
      </c>
      <c r="H57" s="488" t="s">
        <v>927</v>
      </c>
      <c r="I57" s="491">
        <v>3712.280029296875</v>
      </c>
      <c r="J57" s="491">
        <v>3</v>
      </c>
      <c r="K57" s="492">
        <v>11136.840087890625</v>
      </c>
    </row>
    <row r="58" spans="1:11" ht="14.45" customHeight="1" x14ac:dyDescent="0.2">
      <c r="A58" s="486" t="s">
        <v>517</v>
      </c>
      <c r="B58" s="487" t="s">
        <v>518</v>
      </c>
      <c r="C58" s="488" t="s">
        <v>523</v>
      </c>
      <c r="D58" s="489" t="s">
        <v>524</v>
      </c>
      <c r="E58" s="488" t="s">
        <v>827</v>
      </c>
      <c r="F58" s="489" t="s">
        <v>828</v>
      </c>
      <c r="G58" s="488" t="s">
        <v>928</v>
      </c>
      <c r="H58" s="488" t="s">
        <v>929</v>
      </c>
      <c r="I58" s="491">
        <v>2227.610107421875</v>
      </c>
      <c r="J58" s="491">
        <v>7</v>
      </c>
      <c r="K58" s="492">
        <v>15593.270751953125</v>
      </c>
    </row>
    <row r="59" spans="1:11" ht="14.45" customHeight="1" x14ac:dyDescent="0.2">
      <c r="A59" s="486" t="s">
        <v>517</v>
      </c>
      <c r="B59" s="487" t="s">
        <v>518</v>
      </c>
      <c r="C59" s="488" t="s">
        <v>523</v>
      </c>
      <c r="D59" s="489" t="s">
        <v>524</v>
      </c>
      <c r="E59" s="488" t="s">
        <v>827</v>
      </c>
      <c r="F59" s="489" t="s">
        <v>828</v>
      </c>
      <c r="G59" s="488" t="s">
        <v>930</v>
      </c>
      <c r="H59" s="488" t="s">
        <v>931</v>
      </c>
      <c r="I59" s="491">
        <v>9952.25</v>
      </c>
      <c r="J59" s="491">
        <v>48</v>
      </c>
      <c r="K59" s="492">
        <v>477708</v>
      </c>
    </row>
    <row r="60" spans="1:11" ht="14.45" customHeight="1" x14ac:dyDescent="0.2">
      <c r="A60" s="486" t="s">
        <v>517</v>
      </c>
      <c r="B60" s="487" t="s">
        <v>518</v>
      </c>
      <c r="C60" s="488" t="s">
        <v>523</v>
      </c>
      <c r="D60" s="489" t="s">
        <v>524</v>
      </c>
      <c r="E60" s="488" t="s">
        <v>827</v>
      </c>
      <c r="F60" s="489" t="s">
        <v>828</v>
      </c>
      <c r="G60" s="488" t="s">
        <v>932</v>
      </c>
      <c r="H60" s="488" t="s">
        <v>933</v>
      </c>
      <c r="I60" s="491">
        <v>1988.030029296875</v>
      </c>
      <c r="J60" s="491">
        <v>27</v>
      </c>
      <c r="K60" s="492">
        <v>53676.810302734375</v>
      </c>
    </row>
    <row r="61" spans="1:11" ht="14.45" customHeight="1" x14ac:dyDescent="0.2">
      <c r="A61" s="486" t="s">
        <v>517</v>
      </c>
      <c r="B61" s="487" t="s">
        <v>518</v>
      </c>
      <c r="C61" s="488" t="s">
        <v>523</v>
      </c>
      <c r="D61" s="489" t="s">
        <v>524</v>
      </c>
      <c r="E61" s="488" t="s">
        <v>827</v>
      </c>
      <c r="F61" s="489" t="s">
        <v>828</v>
      </c>
      <c r="G61" s="488" t="s">
        <v>934</v>
      </c>
      <c r="H61" s="488" t="s">
        <v>935</v>
      </c>
      <c r="I61" s="491">
        <v>4278.56005859375</v>
      </c>
      <c r="J61" s="491">
        <v>2</v>
      </c>
      <c r="K61" s="492">
        <v>8557.1201171875</v>
      </c>
    </row>
    <row r="62" spans="1:11" ht="14.45" customHeight="1" x14ac:dyDescent="0.2">
      <c r="A62" s="486" t="s">
        <v>517</v>
      </c>
      <c r="B62" s="487" t="s">
        <v>518</v>
      </c>
      <c r="C62" s="488" t="s">
        <v>523</v>
      </c>
      <c r="D62" s="489" t="s">
        <v>524</v>
      </c>
      <c r="E62" s="488" t="s">
        <v>827</v>
      </c>
      <c r="F62" s="489" t="s">
        <v>828</v>
      </c>
      <c r="G62" s="488" t="s">
        <v>936</v>
      </c>
      <c r="H62" s="488" t="s">
        <v>937</v>
      </c>
      <c r="I62" s="491">
        <v>2994.75</v>
      </c>
      <c r="J62" s="491">
        <v>6</v>
      </c>
      <c r="K62" s="492">
        <v>17968.5</v>
      </c>
    </row>
    <row r="63" spans="1:11" ht="14.45" customHeight="1" x14ac:dyDescent="0.2">
      <c r="A63" s="486" t="s">
        <v>517</v>
      </c>
      <c r="B63" s="487" t="s">
        <v>518</v>
      </c>
      <c r="C63" s="488" t="s">
        <v>523</v>
      </c>
      <c r="D63" s="489" t="s">
        <v>524</v>
      </c>
      <c r="E63" s="488" t="s">
        <v>827</v>
      </c>
      <c r="F63" s="489" t="s">
        <v>828</v>
      </c>
      <c r="G63" s="488" t="s">
        <v>938</v>
      </c>
      <c r="H63" s="488" t="s">
        <v>939</v>
      </c>
      <c r="I63" s="491">
        <v>793.5</v>
      </c>
      <c r="J63" s="491">
        <v>1</v>
      </c>
      <c r="K63" s="492">
        <v>793.5</v>
      </c>
    </row>
    <row r="64" spans="1:11" ht="14.45" customHeight="1" x14ac:dyDescent="0.2">
      <c r="A64" s="486" t="s">
        <v>517</v>
      </c>
      <c r="B64" s="487" t="s">
        <v>518</v>
      </c>
      <c r="C64" s="488" t="s">
        <v>523</v>
      </c>
      <c r="D64" s="489" t="s">
        <v>524</v>
      </c>
      <c r="E64" s="488" t="s">
        <v>827</v>
      </c>
      <c r="F64" s="489" t="s">
        <v>828</v>
      </c>
      <c r="G64" s="488" t="s">
        <v>940</v>
      </c>
      <c r="H64" s="488" t="s">
        <v>941</v>
      </c>
      <c r="I64" s="491">
        <v>2548.39990234375</v>
      </c>
      <c r="J64" s="491">
        <v>3</v>
      </c>
      <c r="K64" s="492">
        <v>7645.19970703125</v>
      </c>
    </row>
    <row r="65" spans="1:11" ht="14.45" customHeight="1" x14ac:dyDescent="0.2">
      <c r="A65" s="486" t="s">
        <v>517</v>
      </c>
      <c r="B65" s="487" t="s">
        <v>518</v>
      </c>
      <c r="C65" s="488" t="s">
        <v>523</v>
      </c>
      <c r="D65" s="489" t="s">
        <v>524</v>
      </c>
      <c r="E65" s="488" t="s">
        <v>827</v>
      </c>
      <c r="F65" s="489" t="s">
        <v>828</v>
      </c>
      <c r="G65" s="488" t="s">
        <v>942</v>
      </c>
      <c r="H65" s="488" t="s">
        <v>943</v>
      </c>
      <c r="I65" s="491">
        <v>2178</v>
      </c>
      <c r="J65" s="491">
        <v>1</v>
      </c>
      <c r="K65" s="492">
        <v>2178</v>
      </c>
    </row>
    <row r="66" spans="1:11" ht="14.45" customHeight="1" x14ac:dyDescent="0.2">
      <c r="A66" s="486" t="s">
        <v>517</v>
      </c>
      <c r="B66" s="487" t="s">
        <v>518</v>
      </c>
      <c r="C66" s="488" t="s">
        <v>523</v>
      </c>
      <c r="D66" s="489" t="s">
        <v>524</v>
      </c>
      <c r="E66" s="488" t="s">
        <v>827</v>
      </c>
      <c r="F66" s="489" t="s">
        <v>828</v>
      </c>
      <c r="G66" s="488" t="s">
        <v>944</v>
      </c>
      <c r="H66" s="488" t="s">
        <v>945</v>
      </c>
      <c r="I66" s="491">
        <v>6253.33056640625</v>
      </c>
      <c r="J66" s="491">
        <v>13</v>
      </c>
      <c r="K66" s="492">
        <v>81293.30078125</v>
      </c>
    </row>
    <row r="67" spans="1:11" ht="14.45" customHeight="1" x14ac:dyDescent="0.2">
      <c r="A67" s="486" t="s">
        <v>517</v>
      </c>
      <c r="B67" s="487" t="s">
        <v>518</v>
      </c>
      <c r="C67" s="488" t="s">
        <v>523</v>
      </c>
      <c r="D67" s="489" t="s">
        <v>524</v>
      </c>
      <c r="E67" s="488" t="s">
        <v>827</v>
      </c>
      <c r="F67" s="489" t="s">
        <v>828</v>
      </c>
      <c r="G67" s="488" t="s">
        <v>946</v>
      </c>
      <c r="H67" s="488" t="s">
        <v>947</v>
      </c>
      <c r="I67" s="491">
        <v>5189.93017578125</v>
      </c>
      <c r="J67" s="491">
        <v>24</v>
      </c>
      <c r="K67" s="492">
        <v>124558.25927734375</v>
      </c>
    </row>
    <row r="68" spans="1:11" ht="14.45" customHeight="1" x14ac:dyDescent="0.2">
      <c r="A68" s="486" t="s">
        <v>517</v>
      </c>
      <c r="B68" s="487" t="s">
        <v>518</v>
      </c>
      <c r="C68" s="488" t="s">
        <v>523</v>
      </c>
      <c r="D68" s="489" t="s">
        <v>524</v>
      </c>
      <c r="E68" s="488" t="s">
        <v>827</v>
      </c>
      <c r="F68" s="489" t="s">
        <v>828</v>
      </c>
      <c r="G68" s="488" t="s">
        <v>948</v>
      </c>
      <c r="H68" s="488" t="s">
        <v>949</v>
      </c>
      <c r="I68" s="491">
        <v>4882.4503906250002</v>
      </c>
      <c r="J68" s="491">
        <v>34</v>
      </c>
      <c r="K68" s="492">
        <v>166003.3134765625</v>
      </c>
    </row>
    <row r="69" spans="1:11" ht="14.45" customHeight="1" x14ac:dyDescent="0.2">
      <c r="A69" s="486" t="s">
        <v>517</v>
      </c>
      <c r="B69" s="487" t="s">
        <v>518</v>
      </c>
      <c r="C69" s="488" t="s">
        <v>523</v>
      </c>
      <c r="D69" s="489" t="s">
        <v>524</v>
      </c>
      <c r="E69" s="488" t="s">
        <v>827</v>
      </c>
      <c r="F69" s="489" t="s">
        <v>828</v>
      </c>
      <c r="G69" s="488" t="s">
        <v>950</v>
      </c>
      <c r="H69" s="488" t="s">
        <v>951</v>
      </c>
      <c r="I69" s="491">
        <v>8971.9806640624993</v>
      </c>
      <c r="J69" s="491">
        <v>28</v>
      </c>
      <c r="K69" s="492">
        <v>251215.45703125</v>
      </c>
    </row>
    <row r="70" spans="1:11" ht="14.45" customHeight="1" x14ac:dyDescent="0.2">
      <c r="A70" s="486" t="s">
        <v>517</v>
      </c>
      <c r="B70" s="487" t="s">
        <v>518</v>
      </c>
      <c r="C70" s="488" t="s">
        <v>523</v>
      </c>
      <c r="D70" s="489" t="s">
        <v>524</v>
      </c>
      <c r="E70" s="488" t="s">
        <v>827</v>
      </c>
      <c r="F70" s="489" t="s">
        <v>828</v>
      </c>
      <c r="G70" s="488" t="s">
        <v>952</v>
      </c>
      <c r="H70" s="488" t="s">
        <v>953</v>
      </c>
      <c r="I70" s="491">
        <v>1083.47998046875</v>
      </c>
      <c r="J70" s="491">
        <v>10</v>
      </c>
      <c r="K70" s="492">
        <v>10834.7998046875</v>
      </c>
    </row>
    <row r="71" spans="1:11" ht="14.45" customHeight="1" x14ac:dyDescent="0.2">
      <c r="A71" s="486" t="s">
        <v>517</v>
      </c>
      <c r="B71" s="487" t="s">
        <v>518</v>
      </c>
      <c r="C71" s="488" t="s">
        <v>523</v>
      </c>
      <c r="D71" s="489" t="s">
        <v>524</v>
      </c>
      <c r="E71" s="488" t="s">
        <v>827</v>
      </c>
      <c r="F71" s="489" t="s">
        <v>828</v>
      </c>
      <c r="G71" s="488" t="s">
        <v>954</v>
      </c>
      <c r="H71" s="488" t="s">
        <v>955</v>
      </c>
      <c r="I71" s="491">
        <v>1374.199951171875</v>
      </c>
      <c r="J71" s="491">
        <v>35</v>
      </c>
      <c r="K71" s="492">
        <v>48096.87841796875</v>
      </c>
    </row>
    <row r="72" spans="1:11" ht="14.45" customHeight="1" x14ac:dyDescent="0.2">
      <c r="A72" s="486" t="s">
        <v>517</v>
      </c>
      <c r="B72" s="487" t="s">
        <v>518</v>
      </c>
      <c r="C72" s="488" t="s">
        <v>523</v>
      </c>
      <c r="D72" s="489" t="s">
        <v>524</v>
      </c>
      <c r="E72" s="488" t="s">
        <v>827</v>
      </c>
      <c r="F72" s="489" t="s">
        <v>828</v>
      </c>
      <c r="G72" s="488" t="s">
        <v>956</v>
      </c>
      <c r="H72" s="488" t="s">
        <v>957</v>
      </c>
      <c r="I72" s="491">
        <v>344.07998657226563</v>
      </c>
      <c r="J72" s="491">
        <v>24</v>
      </c>
      <c r="K72" s="492">
        <v>8257.919921875</v>
      </c>
    </row>
    <row r="73" spans="1:11" ht="14.45" customHeight="1" x14ac:dyDescent="0.2">
      <c r="A73" s="486" t="s">
        <v>517</v>
      </c>
      <c r="B73" s="487" t="s">
        <v>518</v>
      </c>
      <c r="C73" s="488" t="s">
        <v>523</v>
      </c>
      <c r="D73" s="489" t="s">
        <v>524</v>
      </c>
      <c r="E73" s="488" t="s">
        <v>827</v>
      </c>
      <c r="F73" s="489" t="s">
        <v>828</v>
      </c>
      <c r="G73" s="488" t="s">
        <v>958</v>
      </c>
      <c r="H73" s="488" t="s">
        <v>959</v>
      </c>
      <c r="I73" s="491">
        <v>4807.6828962053569</v>
      </c>
      <c r="J73" s="491">
        <v>15</v>
      </c>
      <c r="K73" s="492">
        <v>72073.88037109375</v>
      </c>
    </row>
    <row r="74" spans="1:11" ht="14.45" customHeight="1" x14ac:dyDescent="0.2">
      <c r="A74" s="486" t="s">
        <v>517</v>
      </c>
      <c r="B74" s="487" t="s">
        <v>518</v>
      </c>
      <c r="C74" s="488" t="s">
        <v>523</v>
      </c>
      <c r="D74" s="489" t="s">
        <v>524</v>
      </c>
      <c r="E74" s="488" t="s">
        <v>827</v>
      </c>
      <c r="F74" s="489" t="s">
        <v>828</v>
      </c>
      <c r="G74" s="488" t="s">
        <v>960</v>
      </c>
      <c r="H74" s="488" t="s">
        <v>961</v>
      </c>
      <c r="I74" s="491">
        <v>1437.5</v>
      </c>
      <c r="J74" s="491">
        <v>1</v>
      </c>
      <c r="K74" s="492">
        <v>1437.5</v>
      </c>
    </row>
    <row r="75" spans="1:11" ht="14.45" customHeight="1" x14ac:dyDescent="0.2">
      <c r="A75" s="486" t="s">
        <v>517</v>
      </c>
      <c r="B75" s="487" t="s">
        <v>518</v>
      </c>
      <c r="C75" s="488" t="s">
        <v>523</v>
      </c>
      <c r="D75" s="489" t="s">
        <v>524</v>
      </c>
      <c r="E75" s="488" t="s">
        <v>827</v>
      </c>
      <c r="F75" s="489" t="s">
        <v>828</v>
      </c>
      <c r="G75" s="488" t="s">
        <v>962</v>
      </c>
      <c r="H75" s="488" t="s">
        <v>963</v>
      </c>
      <c r="I75" s="491">
        <v>2156.125</v>
      </c>
      <c r="J75" s="491">
        <v>2</v>
      </c>
      <c r="K75" s="492">
        <v>4312.25</v>
      </c>
    </row>
    <row r="76" spans="1:11" ht="14.45" customHeight="1" x14ac:dyDescent="0.2">
      <c r="A76" s="486" t="s">
        <v>517</v>
      </c>
      <c r="B76" s="487" t="s">
        <v>518</v>
      </c>
      <c r="C76" s="488" t="s">
        <v>523</v>
      </c>
      <c r="D76" s="489" t="s">
        <v>524</v>
      </c>
      <c r="E76" s="488" t="s">
        <v>827</v>
      </c>
      <c r="F76" s="489" t="s">
        <v>828</v>
      </c>
      <c r="G76" s="488" t="s">
        <v>964</v>
      </c>
      <c r="H76" s="488" t="s">
        <v>965</v>
      </c>
      <c r="I76" s="491">
        <v>3781.8114536830358</v>
      </c>
      <c r="J76" s="491">
        <v>16</v>
      </c>
      <c r="K76" s="492">
        <v>35707.47998046875</v>
      </c>
    </row>
    <row r="77" spans="1:11" ht="14.45" customHeight="1" x14ac:dyDescent="0.2">
      <c r="A77" s="486" t="s">
        <v>517</v>
      </c>
      <c r="B77" s="487" t="s">
        <v>518</v>
      </c>
      <c r="C77" s="488" t="s">
        <v>523</v>
      </c>
      <c r="D77" s="489" t="s">
        <v>524</v>
      </c>
      <c r="E77" s="488" t="s">
        <v>827</v>
      </c>
      <c r="F77" s="489" t="s">
        <v>828</v>
      </c>
      <c r="G77" s="488" t="s">
        <v>966</v>
      </c>
      <c r="H77" s="488" t="s">
        <v>967</v>
      </c>
      <c r="I77" s="491">
        <v>3968.7900390625</v>
      </c>
      <c r="J77" s="491">
        <v>2</v>
      </c>
      <c r="K77" s="492">
        <v>7937.580078125</v>
      </c>
    </row>
    <row r="78" spans="1:11" ht="14.45" customHeight="1" x14ac:dyDescent="0.2">
      <c r="A78" s="486" t="s">
        <v>517</v>
      </c>
      <c r="B78" s="487" t="s">
        <v>518</v>
      </c>
      <c r="C78" s="488" t="s">
        <v>523</v>
      </c>
      <c r="D78" s="489" t="s">
        <v>524</v>
      </c>
      <c r="E78" s="488" t="s">
        <v>827</v>
      </c>
      <c r="F78" s="489" t="s">
        <v>828</v>
      </c>
      <c r="G78" s="488" t="s">
        <v>968</v>
      </c>
      <c r="H78" s="488" t="s">
        <v>969</v>
      </c>
      <c r="I78" s="491">
        <v>2416.97998046875</v>
      </c>
      <c r="J78" s="491">
        <v>2</v>
      </c>
      <c r="K78" s="492">
        <v>4833.9599609375</v>
      </c>
    </row>
    <row r="79" spans="1:11" ht="14.45" customHeight="1" x14ac:dyDescent="0.2">
      <c r="A79" s="486" t="s">
        <v>517</v>
      </c>
      <c r="B79" s="487" t="s">
        <v>518</v>
      </c>
      <c r="C79" s="488" t="s">
        <v>523</v>
      </c>
      <c r="D79" s="489" t="s">
        <v>524</v>
      </c>
      <c r="E79" s="488" t="s">
        <v>827</v>
      </c>
      <c r="F79" s="489" t="s">
        <v>828</v>
      </c>
      <c r="G79" s="488" t="s">
        <v>970</v>
      </c>
      <c r="H79" s="488" t="s">
        <v>971</v>
      </c>
      <c r="I79" s="491">
        <v>1484.2766520182292</v>
      </c>
      <c r="J79" s="491">
        <v>3</v>
      </c>
      <c r="K79" s="492">
        <v>4452.8299560546875</v>
      </c>
    </row>
    <row r="80" spans="1:11" ht="14.45" customHeight="1" x14ac:dyDescent="0.2">
      <c r="A80" s="486" t="s">
        <v>517</v>
      </c>
      <c r="B80" s="487" t="s">
        <v>518</v>
      </c>
      <c r="C80" s="488" t="s">
        <v>523</v>
      </c>
      <c r="D80" s="489" t="s">
        <v>524</v>
      </c>
      <c r="E80" s="488" t="s">
        <v>827</v>
      </c>
      <c r="F80" s="489" t="s">
        <v>828</v>
      </c>
      <c r="G80" s="488" t="s">
        <v>972</v>
      </c>
      <c r="H80" s="488" t="s">
        <v>973</v>
      </c>
      <c r="I80" s="491">
        <v>2285.2900933159722</v>
      </c>
      <c r="J80" s="491">
        <v>85</v>
      </c>
      <c r="K80" s="492">
        <v>194108.5078125</v>
      </c>
    </row>
    <row r="81" spans="1:11" ht="14.45" customHeight="1" x14ac:dyDescent="0.2">
      <c r="A81" s="486" t="s">
        <v>517</v>
      </c>
      <c r="B81" s="487" t="s">
        <v>518</v>
      </c>
      <c r="C81" s="488" t="s">
        <v>523</v>
      </c>
      <c r="D81" s="489" t="s">
        <v>524</v>
      </c>
      <c r="E81" s="488" t="s">
        <v>827</v>
      </c>
      <c r="F81" s="489" t="s">
        <v>828</v>
      </c>
      <c r="G81" s="488" t="s">
        <v>974</v>
      </c>
      <c r="H81" s="488" t="s">
        <v>975</v>
      </c>
      <c r="I81" s="491">
        <v>1646.445821126302</v>
      </c>
      <c r="J81" s="491">
        <v>16</v>
      </c>
      <c r="K81" s="492">
        <v>26378.439453125</v>
      </c>
    </row>
    <row r="82" spans="1:11" ht="14.45" customHeight="1" x14ac:dyDescent="0.2">
      <c r="A82" s="486" t="s">
        <v>517</v>
      </c>
      <c r="B82" s="487" t="s">
        <v>518</v>
      </c>
      <c r="C82" s="488" t="s">
        <v>523</v>
      </c>
      <c r="D82" s="489" t="s">
        <v>524</v>
      </c>
      <c r="E82" s="488" t="s">
        <v>827</v>
      </c>
      <c r="F82" s="489" t="s">
        <v>828</v>
      </c>
      <c r="G82" s="488" t="s">
        <v>976</v>
      </c>
      <c r="H82" s="488" t="s">
        <v>977</v>
      </c>
      <c r="I82" s="491">
        <v>1912</v>
      </c>
      <c r="J82" s="491">
        <v>1</v>
      </c>
      <c r="K82" s="492">
        <v>1912</v>
      </c>
    </row>
    <row r="83" spans="1:11" ht="14.45" customHeight="1" x14ac:dyDescent="0.2">
      <c r="A83" s="486" t="s">
        <v>517</v>
      </c>
      <c r="B83" s="487" t="s">
        <v>518</v>
      </c>
      <c r="C83" s="488" t="s">
        <v>523</v>
      </c>
      <c r="D83" s="489" t="s">
        <v>524</v>
      </c>
      <c r="E83" s="488" t="s">
        <v>827</v>
      </c>
      <c r="F83" s="489" t="s">
        <v>828</v>
      </c>
      <c r="G83" s="488" t="s">
        <v>978</v>
      </c>
      <c r="H83" s="488" t="s">
        <v>979</v>
      </c>
      <c r="I83" s="491">
        <v>2559.1649169921875</v>
      </c>
      <c r="J83" s="491">
        <v>2</v>
      </c>
      <c r="K83" s="492">
        <v>5118.329833984375</v>
      </c>
    </row>
    <row r="84" spans="1:11" ht="14.45" customHeight="1" x14ac:dyDescent="0.2">
      <c r="A84" s="486" t="s">
        <v>517</v>
      </c>
      <c r="B84" s="487" t="s">
        <v>518</v>
      </c>
      <c r="C84" s="488" t="s">
        <v>523</v>
      </c>
      <c r="D84" s="489" t="s">
        <v>524</v>
      </c>
      <c r="E84" s="488" t="s">
        <v>827</v>
      </c>
      <c r="F84" s="489" t="s">
        <v>828</v>
      </c>
      <c r="G84" s="488" t="s">
        <v>980</v>
      </c>
      <c r="H84" s="488" t="s">
        <v>981</v>
      </c>
      <c r="I84" s="491">
        <v>325.61111280653211</v>
      </c>
      <c r="J84" s="491">
        <v>18</v>
      </c>
      <c r="K84" s="492">
        <v>5861.0000305175781</v>
      </c>
    </row>
    <row r="85" spans="1:11" ht="14.45" customHeight="1" x14ac:dyDescent="0.2">
      <c r="A85" s="486" t="s">
        <v>517</v>
      </c>
      <c r="B85" s="487" t="s">
        <v>518</v>
      </c>
      <c r="C85" s="488" t="s">
        <v>523</v>
      </c>
      <c r="D85" s="489" t="s">
        <v>524</v>
      </c>
      <c r="E85" s="488" t="s">
        <v>827</v>
      </c>
      <c r="F85" s="489" t="s">
        <v>828</v>
      </c>
      <c r="G85" s="488" t="s">
        <v>982</v>
      </c>
      <c r="H85" s="488" t="s">
        <v>983</v>
      </c>
      <c r="I85" s="491">
        <v>328.03027513292102</v>
      </c>
      <c r="J85" s="491">
        <v>72</v>
      </c>
      <c r="K85" s="492">
        <v>23618.159790039063</v>
      </c>
    </row>
    <row r="86" spans="1:11" ht="14.45" customHeight="1" x14ac:dyDescent="0.2">
      <c r="A86" s="486" t="s">
        <v>517</v>
      </c>
      <c r="B86" s="487" t="s">
        <v>518</v>
      </c>
      <c r="C86" s="488" t="s">
        <v>523</v>
      </c>
      <c r="D86" s="489" t="s">
        <v>524</v>
      </c>
      <c r="E86" s="488" t="s">
        <v>827</v>
      </c>
      <c r="F86" s="489" t="s">
        <v>828</v>
      </c>
      <c r="G86" s="488" t="s">
        <v>984</v>
      </c>
      <c r="H86" s="488" t="s">
        <v>985</v>
      </c>
      <c r="I86" s="491">
        <v>326.82110426161023</v>
      </c>
      <c r="J86" s="491">
        <v>18</v>
      </c>
      <c r="K86" s="492">
        <v>5882.7798767089844</v>
      </c>
    </row>
    <row r="87" spans="1:11" ht="14.45" customHeight="1" x14ac:dyDescent="0.2">
      <c r="A87" s="486" t="s">
        <v>517</v>
      </c>
      <c r="B87" s="487" t="s">
        <v>518</v>
      </c>
      <c r="C87" s="488" t="s">
        <v>523</v>
      </c>
      <c r="D87" s="489" t="s">
        <v>524</v>
      </c>
      <c r="E87" s="488" t="s">
        <v>827</v>
      </c>
      <c r="F87" s="489" t="s">
        <v>828</v>
      </c>
      <c r="G87" s="488" t="s">
        <v>986</v>
      </c>
      <c r="H87" s="488" t="s">
        <v>987</v>
      </c>
      <c r="I87" s="491">
        <v>341.67458089192706</v>
      </c>
      <c r="J87" s="491">
        <v>72</v>
      </c>
      <c r="K87" s="492">
        <v>24600.579711914063</v>
      </c>
    </row>
    <row r="88" spans="1:11" ht="14.45" customHeight="1" x14ac:dyDescent="0.2">
      <c r="A88" s="486" t="s">
        <v>517</v>
      </c>
      <c r="B88" s="487" t="s">
        <v>518</v>
      </c>
      <c r="C88" s="488" t="s">
        <v>523</v>
      </c>
      <c r="D88" s="489" t="s">
        <v>524</v>
      </c>
      <c r="E88" s="488" t="s">
        <v>827</v>
      </c>
      <c r="F88" s="489" t="s">
        <v>828</v>
      </c>
      <c r="G88" s="488" t="s">
        <v>988</v>
      </c>
      <c r="H88" s="488" t="s">
        <v>989</v>
      </c>
      <c r="I88" s="491">
        <v>1974.550048828125</v>
      </c>
      <c r="J88" s="491">
        <v>3</v>
      </c>
      <c r="K88" s="492">
        <v>5923.650146484375</v>
      </c>
    </row>
    <row r="89" spans="1:11" ht="14.45" customHeight="1" x14ac:dyDescent="0.2">
      <c r="A89" s="486" t="s">
        <v>517</v>
      </c>
      <c r="B89" s="487" t="s">
        <v>518</v>
      </c>
      <c r="C89" s="488" t="s">
        <v>523</v>
      </c>
      <c r="D89" s="489" t="s">
        <v>524</v>
      </c>
      <c r="E89" s="488" t="s">
        <v>827</v>
      </c>
      <c r="F89" s="489" t="s">
        <v>828</v>
      </c>
      <c r="G89" s="488" t="s">
        <v>988</v>
      </c>
      <c r="H89" s="488" t="s">
        <v>990</v>
      </c>
      <c r="I89" s="491">
        <v>1974.5537719726563</v>
      </c>
      <c r="J89" s="491">
        <v>7</v>
      </c>
      <c r="K89" s="492">
        <v>13821.880126953125</v>
      </c>
    </row>
    <row r="90" spans="1:11" ht="14.45" customHeight="1" x14ac:dyDescent="0.2">
      <c r="A90" s="486" t="s">
        <v>517</v>
      </c>
      <c r="B90" s="487" t="s">
        <v>518</v>
      </c>
      <c r="C90" s="488" t="s">
        <v>523</v>
      </c>
      <c r="D90" s="489" t="s">
        <v>524</v>
      </c>
      <c r="E90" s="488" t="s">
        <v>827</v>
      </c>
      <c r="F90" s="489" t="s">
        <v>828</v>
      </c>
      <c r="G90" s="488" t="s">
        <v>991</v>
      </c>
      <c r="H90" s="488" t="s">
        <v>992</v>
      </c>
      <c r="I90" s="491">
        <v>1391.5</v>
      </c>
      <c r="J90" s="491">
        <v>9</v>
      </c>
      <c r="K90" s="492">
        <v>12523.5</v>
      </c>
    </row>
    <row r="91" spans="1:11" ht="14.45" customHeight="1" x14ac:dyDescent="0.2">
      <c r="A91" s="486" t="s">
        <v>517</v>
      </c>
      <c r="B91" s="487" t="s">
        <v>518</v>
      </c>
      <c r="C91" s="488" t="s">
        <v>523</v>
      </c>
      <c r="D91" s="489" t="s">
        <v>524</v>
      </c>
      <c r="E91" s="488" t="s">
        <v>827</v>
      </c>
      <c r="F91" s="489" t="s">
        <v>828</v>
      </c>
      <c r="G91" s="488" t="s">
        <v>993</v>
      </c>
      <c r="H91" s="488" t="s">
        <v>994</v>
      </c>
      <c r="I91" s="491">
        <v>1391.5</v>
      </c>
      <c r="J91" s="491">
        <v>10</v>
      </c>
      <c r="K91" s="492">
        <v>13915</v>
      </c>
    </row>
    <row r="92" spans="1:11" ht="14.45" customHeight="1" x14ac:dyDescent="0.2">
      <c r="A92" s="486" t="s">
        <v>517</v>
      </c>
      <c r="B92" s="487" t="s">
        <v>518</v>
      </c>
      <c r="C92" s="488" t="s">
        <v>523</v>
      </c>
      <c r="D92" s="489" t="s">
        <v>524</v>
      </c>
      <c r="E92" s="488" t="s">
        <v>827</v>
      </c>
      <c r="F92" s="489" t="s">
        <v>828</v>
      </c>
      <c r="G92" s="488" t="s">
        <v>995</v>
      </c>
      <c r="H92" s="488" t="s">
        <v>996</v>
      </c>
      <c r="I92" s="491">
        <v>252.25373666205246</v>
      </c>
      <c r="J92" s="491">
        <v>10</v>
      </c>
      <c r="K92" s="492">
        <v>2128.895367789321</v>
      </c>
    </row>
    <row r="93" spans="1:11" ht="14.45" customHeight="1" x14ac:dyDescent="0.2">
      <c r="A93" s="486" t="s">
        <v>517</v>
      </c>
      <c r="B93" s="487" t="s">
        <v>518</v>
      </c>
      <c r="C93" s="488" t="s">
        <v>523</v>
      </c>
      <c r="D93" s="489" t="s">
        <v>524</v>
      </c>
      <c r="E93" s="488" t="s">
        <v>827</v>
      </c>
      <c r="F93" s="489" t="s">
        <v>828</v>
      </c>
      <c r="G93" s="488" t="s">
        <v>997</v>
      </c>
      <c r="H93" s="488" t="s">
        <v>998</v>
      </c>
      <c r="I93" s="491">
        <v>1896.31005859375</v>
      </c>
      <c r="J93" s="491">
        <v>75</v>
      </c>
      <c r="K93" s="492">
        <v>142223.38623046875</v>
      </c>
    </row>
    <row r="94" spans="1:11" ht="14.45" customHeight="1" x14ac:dyDescent="0.2">
      <c r="A94" s="486" t="s">
        <v>517</v>
      </c>
      <c r="B94" s="487" t="s">
        <v>518</v>
      </c>
      <c r="C94" s="488" t="s">
        <v>523</v>
      </c>
      <c r="D94" s="489" t="s">
        <v>524</v>
      </c>
      <c r="E94" s="488" t="s">
        <v>827</v>
      </c>
      <c r="F94" s="489" t="s">
        <v>828</v>
      </c>
      <c r="G94" s="488" t="s">
        <v>831</v>
      </c>
      <c r="H94" s="488" t="s">
        <v>832</v>
      </c>
      <c r="I94" s="491">
        <v>245.68261055324388</v>
      </c>
      <c r="J94" s="491">
        <v>23</v>
      </c>
      <c r="K94" s="492">
        <v>5650.7000427246094</v>
      </c>
    </row>
    <row r="95" spans="1:11" ht="14.45" customHeight="1" x14ac:dyDescent="0.2">
      <c r="A95" s="486" t="s">
        <v>517</v>
      </c>
      <c r="B95" s="487" t="s">
        <v>518</v>
      </c>
      <c r="C95" s="488" t="s">
        <v>523</v>
      </c>
      <c r="D95" s="489" t="s">
        <v>524</v>
      </c>
      <c r="E95" s="488" t="s">
        <v>827</v>
      </c>
      <c r="F95" s="489" t="s">
        <v>828</v>
      </c>
      <c r="G95" s="488" t="s">
        <v>999</v>
      </c>
      <c r="H95" s="488" t="s">
        <v>1000</v>
      </c>
      <c r="I95" s="491">
        <v>9501.2998046875</v>
      </c>
      <c r="J95" s="491">
        <v>1</v>
      </c>
      <c r="K95" s="492">
        <v>9501.2998046875</v>
      </c>
    </row>
    <row r="96" spans="1:11" ht="14.45" customHeight="1" x14ac:dyDescent="0.2">
      <c r="A96" s="486" t="s">
        <v>517</v>
      </c>
      <c r="B96" s="487" t="s">
        <v>518</v>
      </c>
      <c r="C96" s="488" t="s">
        <v>523</v>
      </c>
      <c r="D96" s="489" t="s">
        <v>524</v>
      </c>
      <c r="E96" s="488" t="s">
        <v>827</v>
      </c>
      <c r="F96" s="489" t="s">
        <v>828</v>
      </c>
      <c r="G96" s="488" t="s">
        <v>1001</v>
      </c>
      <c r="H96" s="488" t="s">
        <v>1002</v>
      </c>
      <c r="I96" s="491">
        <v>2035.5</v>
      </c>
      <c r="J96" s="491">
        <v>1</v>
      </c>
      <c r="K96" s="492">
        <v>2035.5</v>
      </c>
    </row>
    <row r="97" spans="1:11" ht="14.45" customHeight="1" x14ac:dyDescent="0.2">
      <c r="A97" s="486" t="s">
        <v>517</v>
      </c>
      <c r="B97" s="487" t="s">
        <v>518</v>
      </c>
      <c r="C97" s="488" t="s">
        <v>523</v>
      </c>
      <c r="D97" s="489" t="s">
        <v>524</v>
      </c>
      <c r="E97" s="488" t="s">
        <v>827</v>
      </c>
      <c r="F97" s="489" t="s">
        <v>828</v>
      </c>
      <c r="G97" s="488" t="s">
        <v>1003</v>
      </c>
      <c r="H97" s="488" t="s">
        <v>1004</v>
      </c>
      <c r="I97" s="491">
        <v>2035.5</v>
      </c>
      <c r="J97" s="491">
        <v>5</v>
      </c>
      <c r="K97" s="492">
        <v>10177.5</v>
      </c>
    </row>
    <row r="98" spans="1:11" ht="14.45" customHeight="1" x14ac:dyDescent="0.2">
      <c r="A98" s="486" t="s">
        <v>517</v>
      </c>
      <c r="B98" s="487" t="s">
        <v>518</v>
      </c>
      <c r="C98" s="488" t="s">
        <v>523</v>
      </c>
      <c r="D98" s="489" t="s">
        <v>524</v>
      </c>
      <c r="E98" s="488" t="s">
        <v>827</v>
      </c>
      <c r="F98" s="489" t="s">
        <v>828</v>
      </c>
      <c r="G98" s="488" t="s">
        <v>1005</v>
      </c>
      <c r="H98" s="488" t="s">
        <v>1006</v>
      </c>
      <c r="I98" s="491">
        <v>1138.5</v>
      </c>
      <c r="J98" s="491">
        <v>25</v>
      </c>
      <c r="K98" s="492">
        <v>28462.5</v>
      </c>
    </row>
    <row r="99" spans="1:11" ht="14.45" customHeight="1" x14ac:dyDescent="0.2">
      <c r="A99" s="486" t="s">
        <v>517</v>
      </c>
      <c r="B99" s="487" t="s">
        <v>518</v>
      </c>
      <c r="C99" s="488" t="s">
        <v>523</v>
      </c>
      <c r="D99" s="489" t="s">
        <v>524</v>
      </c>
      <c r="E99" s="488" t="s">
        <v>827</v>
      </c>
      <c r="F99" s="489" t="s">
        <v>828</v>
      </c>
      <c r="G99" s="488" t="s">
        <v>1007</v>
      </c>
      <c r="H99" s="488" t="s">
        <v>1008</v>
      </c>
      <c r="I99" s="491">
        <v>8479.3333333333339</v>
      </c>
      <c r="J99" s="491">
        <v>3</v>
      </c>
      <c r="K99" s="492">
        <v>25438</v>
      </c>
    </row>
    <row r="100" spans="1:11" ht="14.45" customHeight="1" x14ac:dyDescent="0.2">
      <c r="A100" s="486" t="s">
        <v>517</v>
      </c>
      <c r="B100" s="487" t="s">
        <v>518</v>
      </c>
      <c r="C100" s="488" t="s">
        <v>523</v>
      </c>
      <c r="D100" s="489" t="s">
        <v>524</v>
      </c>
      <c r="E100" s="488" t="s">
        <v>827</v>
      </c>
      <c r="F100" s="489" t="s">
        <v>828</v>
      </c>
      <c r="G100" s="488" t="s">
        <v>1009</v>
      </c>
      <c r="H100" s="488" t="s">
        <v>1010</v>
      </c>
      <c r="I100" s="491">
        <v>10062.5</v>
      </c>
      <c r="J100" s="491">
        <v>3</v>
      </c>
      <c r="K100" s="492">
        <v>30187.5</v>
      </c>
    </row>
    <row r="101" spans="1:11" ht="14.45" customHeight="1" x14ac:dyDescent="0.2">
      <c r="A101" s="486" t="s">
        <v>517</v>
      </c>
      <c r="B101" s="487" t="s">
        <v>518</v>
      </c>
      <c r="C101" s="488" t="s">
        <v>523</v>
      </c>
      <c r="D101" s="489" t="s">
        <v>524</v>
      </c>
      <c r="E101" s="488" t="s">
        <v>827</v>
      </c>
      <c r="F101" s="489" t="s">
        <v>828</v>
      </c>
      <c r="G101" s="488" t="s">
        <v>1011</v>
      </c>
      <c r="H101" s="488" t="s">
        <v>1012</v>
      </c>
      <c r="I101" s="491">
        <v>2990</v>
      </c>
      <c r="J101" s="491">
        <v>1</v>
      </c>
      <c r="K101" s="492">
        <v>2990</v>
      </c>
    </row>
    <row r="102" spans="1:11" ht="14.45" customHeight="1" x14ac:dyDescent="0.2">
      <c r="A102" s="486" t="s">
        <v>517</v>
      </c>
      <c r="B102" s="487" t="s">
        <v>518</v>
      </c>
      <c r="C102" s="488" t="s">
        <v>523</v>
      </c>
      <c r="D102" s="489" t="s">
        <v>524</v>
      </c>
      <c r="E102" s="488" t="s">
        <v>827</v>
      </c>
      <c r="F102" s="489" t="s">
        <v>828</v>
      </c>
      <c r="G102" s="488" t="s">
        <v>1013</v>
      </c>
      <c r="H102" s="488" t="s">
        <v>1014</v>
      </c>
      <c r="I102" s="491">
        <v>379.5</v>
      </c>
      <c r="J102" s="491">
        <v>38</v>
      </c>
      <c r="K102" s="492">
        <v>14421</v>
      </c>
    </row>
    <row r="103" spans="1:11" ht="14.45" customHeight="1" x14ac:dyDescent="0.2">
      <c r="A103" s="486" t="s">
        <v>517</v>
      </c>
      <c r="B103" s="487" t="s">
        <v>518</v>
      </c>
      <c r="C103" s="488" t="s">
        <v>523</v>
      </c>
      <c r="D103" s="489" t="s">
        <v>524</v>
      </c>
      <c r="E103" s="488" t="s">
        <v>827</v>
      </c>
      <c r="F103" s="489" t="s">
        <v>828</v>
      </c>
      <c r="G103" s="488" t="s">
        <v>1015</v>
      </c>
      <c r="H103" s="488" t="s">
        <v>1016</v>
      </c>
      <c r="I103" s="491">
        <v>4650.60009765625</v>
      </c>
      <c r="J103" s="491">
        <v>1</v>
      </c>
      <c r="K103" s="492">
        <v>4650.60009765625</v>
      </c>
    </row>
    <row r="104" spans="1:11" ht="14.45" customHeight="1" x14ac:dyDescent="0.2">
      <c r="A104" s="486" t="s">
        <v>517</v>
      </c>
      <c r="B104" s="487" t="s">
        <v>518</v>
      </c>
      <c r="C104" s="488" t="s">
        <v>523</v>
      </c>
      <c r="D104" s="489" t="s">
        <v>524</v>
      </c>
      <c r="E104" s="488" t="s">
        <v>827</v>
      </c>
      <c r="F104" s="489" t="s">
        <v>828</v>
      </c>
      <c r="G104" s="488" t="s">
        <v>1017</v>
      </c>
      <c r="H104" s="488" t="s">
        <v>1018</v>
      </c>
      <c r="I104" s="491">
        <v>224.64999389648438</v>
      </c>
      <c r="J104" s="491">
        <v>25</v>
      </c>
      <c r="K104" s="492">
        <v>5616.300048828125</v>
      </c>
    </row>
    <row r="105" spans="1:11" ht="14.45" customHeight="1" x14ac:dyDescent="0.2">
      <c r="A105" s="486" t="s">
        <v>517</v>
      </c>
      <c r="B105" s="487" t="s">
        <v>518</v>
      </c>
      <c r="C105" s="488" t="s">
        <v>523</v>
      </c>
      <c r="D105" s="489" t="s">
        <v>524</v>
      </c>
      <c r="E105" s="488" t="s">
        <v>827</v>
      </c>
      <c r="F105" s="489" t="s">
        <v>828</v>
      </c>
      <c r="G105" s="488" t="s">
        <v>1017</v>
      </c>
      <c r="H105" s="488" t="s">
        <v>1019</v>
      </c>
      <c r="I105" s="491">
        <v>224.64999389648438</v>
      </c>
      <c r="J105" s="491">
        <v>5</v>
      </c>
      <c r="K105" s="492">
        <v>1123.2599792480469</v>
      </c>
    </row>
    <row r="106" spans="1:11" ht="14.45" customHeight="1" x14ac:dyDescent="0.2">
      <c r="A106" s="486" t="s">
        <v>517</v>
      </c>
      <c r="B106" s="487" t="s">
        <v>518</v>
      </c>
      <c r="C106" s="488" t="s">
        <v>523</v>
      </c>
      <c r="D106" s="489" t="s">
        <v>524</v>
      </c>
      <c r="E106" s="488" t="s">
        <v>827</v>
      </c>
      <c r="F106" s="489" t="s">
        <v>828</v>
      </c>
      <c r="G106" s="488" t="s">
        <v>1020</v>
      </c>
      <c r="H106" s="488" t="s">
        <v>1021</v>
      </c>
      <c r="I106" s="491">
        <v>3070.0400390625</v>
      </c>
      <c r="J106" s="491">
        <v>7</v>
      </c>
      <c r="K106" s="492">
        <v>21490.2802734375</v>
      </c>
    </row>
    <row r="107" spans="1:11" ht="14.45" customHeight="1" x14ac:dyDescent="0.2">
      <c r="A107" s="486" t="s">
        <v>517</v>
      </c>
      <c r="B107" s="487" t="s">
        <v>518</v>
      </c>
      <c r="C107" s="488" t="s">
        <v>523</v>
      </c>
      <c r="D107" s="489" t="s">
        <v>524</v>
      </c>
      <c r="E107" s="488" t="s">
        <v>827</v>
      </c>
      <c r="F107" s="489" t="s">
        <v>828</v>
      </c>
      <c r="G107" s="488" t="s">
        <v>1022</v>
      </c>
      <c r="H107" s="488" t="s">
        <v>1023</v>
      </c>
      <c r="I107" s="491">
        <v>2323.919921875</v>
      </c>
      <c r="J107" s="491">
        <v>3</v>
      </c>
      <c r="K107" s="492">
        <v>6971.759765625</v>
      </c>
    </row>
    <row r="108" spans="1:11" ht="14.45" customHeight="1" x14ac:dyDescent="0.2">
      <c r="A108" s="486" t="s">
        <v>517</v>
      </c>
      <c r="B108" s="487" t="s">
        <v>518</v>
      </c>
      <c r="C108" s="488" t="s">
        <v>523</v>
      </c>
      <c r="D108" s="489" t="s">
        <v>524</v>
      </c>
      <c r="E108" s="488" t="s">
        <v>827</v>
      </c>
      <c r="F108" s="489" t="s">
        <v>828</v>
      </c>
      <c r="G108" s="488" t="s">
        <v>1024</v>
      </c>
      <c r="H108" s="488" t="s">
        <v>1025</v>
      </c>
      <c r="I108" s="491">
        <v>1576.5400390625</v>
      </c>
      <c r="J108" s="491">
        <v>5</v>
      </c>
      <c r="K108" s="492">
        <v>7882.7001953125</v>
      </c>
    </row>
    <row r="109" spans="1:11" ht="14.45" customHeight="1" x14ac:dyDescent="0.2">
      <c r="A109" s="486" t="s">
        <v>517</v>
      </c>
      <c r="B109" s="487" t="s">
        <v>518</v>
      </c>
      <c r="C109" s="488" t="s">
        <v>523</v>
      </c>
      <c r="D109" s="489" t="s">
        <v>524</v>
      </c>
      <c r="E109" s="488" t="s">
        <v>827</v>
      </c>
      <c r="F109" s="489" t="s">
        <v>828</v>
      </c>
      <c r="G109" s="488" t="s">
        <v>1026</v>
      </c>
      <c r="H109" s="488" t="s">
        <v>1027</v>
      </c>
      <c r="I109" s="491">
        <v>1876.800048828125</v>
      </c>
      <c r="J109" s="491">
        <v>17</v>
      </c>
      <c r="K109" s="492">
        <v>31905.600830078125</v>
      </c>
    </row>
    <row r="110" spans="1:11" ht="14.45" customHeight="1" x14ac:dyDescent="0.2">
      <c r="A110" s="486" t="s">
        <v>517</v>
      </c>
      <c r="B110" s="487" t="s">
        <v>518</v>
      </c>
      <c r="C110" s="488" t="s">
        <v>523</v>
      </c>
      <c r="D110" s="489" t="s">
        <v>524</v>
      </c>
      <c r="E110" s="488" t="s">
        <v>827</v>
      </c>
      <c r="F110" s="489" t="s">
        <v>828</v>
      </c>
      <c r="G110" s="488" t="s">
        <v>1028</v>
      </c>
      <c r="H110" s="488" t="s">
        <v>1029</v>
      </c>
      <c r="I110" s="491">
        <v>2571.7515399639424</v>
      </c>
      <c r="J110" s="491">
        <v>21</v>
      </c>
      <c r="K110" s="492">
        <v>54006.71142578125</v>
      </c>
    </row>
    <row r="111" spans="1:11" ht="14.45" customHeight="1" x14ac:dyDescent="0.2">
      <c r="A111" s="486" t="s">
        <v>517</v>
      </c>
      <c r="B111" s="487" t="s">
        <v>518</v>
      </c>
      <c r="C111" s="488" t="s">
        <v>523</v>
      </c>
      <c r="D111" s="489" t="s">
        <v>524</v>
      </c>
      <c r="E111" s="488" t="s">
        <v>827</v>
      </c>
      <c r="F111" s="489" t="s">
        <v>828</v>
      </c>
      <c r="G111" s="488" t="s">
        <v>1030</v>
      </c>
      <c r="H111" s="488" t="s">
        <v>1031</v>
      </c>
      <c r="I111" s="491">
        <v>2990.001668294271</v>
      </c>
      <c r="J111" s="491">
        <v>21</v>
      </c>
      <c r="K111" s="492">
        <v>62790.02001953125</v>
      </c>
    </row>
    <row r="112" spans="1:11" ht="14.45" customHeight="1" x14ac:dyDescent="0.2">
      <c r="A112" s="486" t="s">
        <v>517</v>
      </c>
      <c r="B112" s="487" t="s">
        <v>518</v>
      </c>
      <c r="C112" s="488" t="s">
        <v>523</v>
      </c>
      <c r="D112" s="489" t="s">
        <v>524</v>
      </c>
      <c r="E112" s="488" t="s">
        <v>827</v>
      </c>
      <c r="F112" s="489" t="s">
        <v>828</v>
      </c>
      <c r="G112" s="488" t="s">
        <v>1032</v>
      </c>
      <c r="H112" s="488" t="s">
        <v>1033</v>
      </c>
      <c r="I112" s="491">
        <v>3318.7887878417969</v>
      </c>
      <c r="J112" s="491">
        <v>10</v>
      </c>
      <c r="K112" s="492">
        <v>33187.869873046875</v>
      </c>
    </row>
    <row r="113" spans="1:11" ht="14.45" customHeight="1" x14ac:dyDescent="0.2">
      <c r="A113" s="486" t="s">
        <v>517</v>
      </c>
      <c r="B113" s="487" t="s">
        <v>518</v>
      </c>
      <c r="C113" s="488" t="s">
        <v>523</v>
      </c>
      <c r="D113" s="489" t="s">
        <v>524</v>
      </c>
      <c r="E113" s="488" t="s">
        <v>827</v>
      </c>
      <c r="F113" s="489" t="s">
        <v>828</v>
      </c>
      <c r="G113" s="488" t="s">
        <v>1034</v>
      </c>
      <c r="H113" s="488" t="s">
        <v>1035</v>
      </c>
      <c r="I113" s="491">
        <v>3261.39990234375</v>
      </c>
      <c r="J113" s="491">
        <v>10</v>
      </c>
      <c r="K113" s="492">
        <v>32613.9990234375</v>
      </c>
    </row>
    <row r="114" spans="1:11" ht="14.45" customHeight="1" x14ac:dyDescent="0.2">
      <c r="A114" s="486" t="s">
        <v>517</v>
      </c>
      <c r="B114" s="487" t="s">
        <v>518</v>
      </c>
      <c r="C114" s="488" t="s">
        <v>523</v>
      </c>
      <c r="D114" s="489" t="s">
        <v>524</v>
      </c>
      <c r="E114" s="488" t="s">
        <v>827</v>
      </c>
      <c r="F114" s="489" t="s">
        <v>828</v>
      </c>
      <c r="G114" s="488" t="s">
        <v>1036</v>
      </c>
      <c r="H114" s="488" t="s">
        <v>1037</v>
      </c>
      <c r="I114" s="491">
        <v>1876.800048828125</v>
      </c>
      <c r="J114" s="491">
        <v>15</v>
      </c>
      <c r="K114" s="492">
        <v>28152.000732421875</v>
      </c>
    </row>
    <row r="115" spans="1:11" ht="14.45" customHeight="1" x14ac:dyDescent="0.2">
      <c r="A115" s="486" t="s">
        <v>517</v>
      </c>
      <c r="B115" s="487" t="s">
        <v>518</v>
      </c>
      <c r="C115" s="488" t="s">
        <v>523</v>
      </c>
      <c r="D115" s="489" t="s">
        <v>524</v>
      </c>
      <c r="E115" s="488" t="s">
        <v>827</v>
      </c>
      <c r="F115" s="489" t="s">
        <v>828</v>
      </c>
      <c r="G115" s="488" t="s">
        <v>1038</v>
      </c>
      <c r="H115" s="488" t="s">
        <v>1039</v>
      </c>
      <c r="I115" s="491">
        <v>1876.800048828125</v>
      </c>
      <c r="J115" s="491">
        <v>14</v>
      </c>
      <c r="K115" s="492">
        <v>26275.20068359375</v>
      </c>
    </row>
    <row r="116" spans="1:11" ht="14.45" customHeight="1" x14ac:dyDescent="0.2">
      <c r="A116" s="486" t="s">
        <v>517</v>
      </c>
      <c r="B116" s="487" t="s">
        <v>518</v>
      </c>
      <c r="C116" s="488" t="s">
        <v>523</v>
      </c>
      <c r="D116" s="489" t="s">
        <v>524</v>
      </c>
      <c r="E116" s="488" t="s">
        <v>827</v>
      </c>
      <c r="F116" s="489" t="s">
        <v>828</v>
      </c>
      <c r="G116" s="488" t="s">
        <v>1040</v>
      </c>
      <c r="H116" s="488" t="s">
        <v>1041</v>
      </c>
      <c r="I116" s="491">
        <v>2875</v>
      </c>
      <c r="J116" s="491">
        <v>8</v>
      </c>
      <c r="K116" s="492">
        <v>23000</v>
      </c>
    </row>
    <row r="117" spans="1:11" ht="14.45" customHeight="1" x14ac:dyDescent="0.2">
      <c r="A117" s="486" t="s">
        <v>517</v>
      </c>
      <c r="B117" s="487" t="s">
        <v>518</v>
      </c>
      <c r="C117" s="488" t="s">
        <v>523</v>
      </c>
      <c r="D117" s="489" t="s">
        <v>524</v>
      </c>
      <c r="E117" s="488" t="s">
        <v>827</v>
      </c>
      <c r="F117" s="489" t="s">
        <v>828</v>
      </c>
      <c r="G117" s="488" t="s">
        <v>1042</v>
      </c>
      <c r="H117" s="488" t="s">
        <v>1043</v>
      </c>
      <c r="I117" s="491">
        <v>1458.6633605957031</v>
      </c>
      <c r="J117" s="491">
        <v>7</v>
      </c>
      <c r="K117" s="492">
        <v>10210.66015625</v>
      </c>
    </row>
    <row r="118" spans="1:11" ht="14.45" customHeight="1" x14ac:dyDescent="0.2">
      <c r="A118" s="486" t="s">
        <v>517</v>
      </c>
      <c r="B118" s="487" t="s">
        <v>518</v>
      </c>
      <c r="C118" s="488" t="s">
        <v>523</v>
      </c>
      <c r="D118" s="489" t="s">
        <v>524</v>
      </c>
      <c r="E118" s="488" t="s">
        <v>827</v>
      </c>
      <c r="F118" s="489" t="s">
        <v>828</v>
      </c>
      <c r="G118" s="488" t="s">
        <v>1044</v>
      </c>
      <c r="H118" s="488" t="s">
        <v>1045</v>
      </c>
      <c r="I118" s="491">
        <v>1495.0033264160156</v>
      </c>
      <c r="J118" s="491">
        <v>7</v>
      </c>
      <c r="K118" s="492">
        <v>10465.0400390625</v>
      </c>
    </row>
    <row r="119" spans="1:11" ht="14.45" customHeight="1" x14ac:dyDescent="0.2">
      <c r="A119" s="486" t="s">
        <v>517</v>
      </c>
      <c r="B119" s="487" t="s">
        <v>518</v>
      </c>
      <c r="C119" s="488" t="s">
        <v>523</v>
      </c>
      <c r="D119" s="489" t="s">
        <v>524</v>
      </c>
      <c r="E119" s="488" t="s">
        <v>827</v>
      </c>
      <c r="F119" s="489" t="s">
        <v>828</v>
      </c>
      <c r="G119" s="488" t="s">
        <v>1046</v>
      </c>
      <c r="H119" s="488" t="s">
        <v>1047</v>
      </c>
      <c r="I119" s="491">
        <v>126428.818359375</v>
      </c>
      <c r="J119" s="491">
        <v>4</v>
      </c>
      <c r="K119" s="492">
        <v>505715.2734375</v>
      </c>
    </row>
    <row r="120" spans="1:11" ht="14.45" customHeight="1" x14ac:dyDescent="0.2">
      <c r="A120" s="486" t="s">
        <v>517</v>
      </c>
      <c r="B120" s="487" t="s">
        <v>518</v>
      </c>
      <c r="C120" s="488" t="s">
        <v>523</v>
      </c>
      <c r="D120" s="489" t="s">
        <v>524</v>
      </c>
      <c r="E120" s="488" t="s">
        <v>827</v>
      </c>
      <c r="F120" s="489" t="s">
        <v>828</v>
      </c>
      <c r="G120" s="488" t="s">
        <v>1048</v>
      </c>
      <c r="H120" s="488" t="s">
        <v>1049</v>
      </c>
      <c r="I120" s="491">
        <v>78712.86662946429</v>
      </c>
      <c r="J120" s="491">
        <v>19</v>
      </c>
      <c r="K120" s="492">
        <v>1465723.75</v>
      </c>
    </row>
    <row r="121" spans="1:11" ht="14.45" customHeight="1" x14ac:dyDescent="0.2">
      <c r="A121" s="486" t="s">
        <v>517</v>
      </c>
      <c r="B121" s="487" t="s">
        <v>518</v>
      </c>
      <c r="C121" s="488" t="s">
        <v>523</v>
      </c>
      <c r="D121" s="489" t="s">
        <v>524</v>
      </c>
      <c r="E121" s="488" t="s">
        <v>827</v>
      </c>
      <c r="F121" s="489" t="s">
        <v>828</v>
      </c>
      <c r="G121" s="488" t="s">
        <v>1050</v>
      </c>
      <c r="H121" s="488" t="s">
        <v>1051</v>
      </c>
      <c r="I121" s="491">
        <v>1495.9220458984375</v>
      </c>
      <c r="J121" s="491">
        <v>8</v>
      </c>
      <c r="K121" s="492">
        <v>11967.390258789063</v>
      </c>
    </row>
    <row r="122" spans="1:11" ht="14.45" customHeight="1" x14ac:dyDescent="0.2">
      <c r="A122" s="486" t="s">
        <v>517</v>
      </c>
      <c r="B122" s="487" t="s">
        <v>518</v>
      </c>
      <c r="C122" s="488" t="s">
        <v>523</v>
      </c>
      <c r="D122" s="489" t="s">
        <v>524</v>
      </c>
      <c r="E122" s="488" t="s">
        <v>827</v>
      </c>
      <c r="F122" s="489" t="s">
        <v>828</v>
      </c>
      <c r="G122" s="488" t="s">
        <v>1052</v>
      </c>
      <c r="H122" s="488" t="s">
        <v>1053</v>
      </c>
      <c r="I122" s="491">
        <v>343.85000610351563</v>
      </c>
      <c r="J122" s="491">
        <v>75</v>
      </c>
      <c r="K122" s="492">
        <v>25788.75</v>
      </c>
    </row>
    <row r="123" spans="1:11" ht="14.45" customHeight="1" x14ac:dyDescent="0.2">
      <c r="A123" s="486" t="s">
        <v>517</v>
      </c>
      <c r="B123" s="487" t="s">
        <v>518</v>
      </c>
      <c r="C123" s="488" t="s">
        <v>523</v>
      </c>
      <c r="D123" s="489" t="s">
        <v>524</v>
      </c>
      <c r="E123" s="488" t="s">
        <v>827</v>
      </c>
      <c r="F123" s="489" t="s">
        <v>828</v>
      </c>
      <c r="G123" s="488" t="s">
        <v>1054</v>
      </c>
      <c r="H123" s="488" t="s">
        <v>1055</v>
      </c>
      <c r="I123" s="491">
        <v>343.85000610351563</v>
      </c>
      <c r="J123" s="491">
        <v>5</v>
      </c>
      <c r="K123" s="492">
        <v>1719.25</v>
      </c>
    </row>
    <row r="124" spans="1:11" ht="14.45" customHeight="1" x14ac:dyDescent="0.2">
      <c r="A124" s="486" t="s">
        <v>517</v>
      </c>
      <c r="B124" s="487" t="s">
        <v>518</v>
      </c>
      <c r="C124" s="488" t="s">
        <v>523</v>
      </c>
      <c r="D124" s="489" t="s">
        <v>524</v>
      </c>
      <c r="E124" s="488" t="s">
        <v>827</v>
      </c>
      <c r="F124" s="489" t="s">
        <v>828</v>
      </c>
      <c r="G124" s="488" t="s">
        <v>1056</v>
      </c>
      <c r="H124" s="488" t="s">
        <v>1057</v>
      </c>
      <c r="I124" s="491">
        <v>1202.4398121553309</v>
      </c>
      <c r="J124" s="491">
        <v>364</v>
      </c>
      <c r="K124" s="492">
        <v>437688.1015625</v>
      </c>
    </row>
    <row r="125" spans="1:11" ht="14.45" customHeight="1" x14ac:dyDescent="0.2">
      <c r="A125" s="486" t="s">
        <v>517</v>
      </c>
      <c r="B125" s="487" t="s">
        <v>518</v>
      </c>
      <c r="C125" s="488" t="s">
        <v>523</v>
      </c>
      <c r="D125" s="489" t="s">
        <v>524</v>
      </c>
      <c r="E125" s="488" t="s">
        <v>827</v>
      </c>
      <c r="F125" s="489" t="s">
        <v>828</v>
      </c>
      <c r="G125" s="488" t="s">
        <v>1058</v>
      </c>
      <c r="H125" s="488" t="s">
        <v>1059</v>
      </c>
      <c r="I125" s="491">
        <v>1181.8599853515625</v>
      </c>
      <c r="J125" s="491">
        <v>344</v>
      </c>
      <c r="K125" s="492">
        <v>406558.15625</v>
      </c>
    </row>
    <row r="126" spans="1:11" ht="14.45" customHeight="1" x14ac:dyDescent="0.2">
      <c r="A126" s="486" t="s">
        <v>517</v>
      </c>
      <c r="B126" s="487" t="s">
        <v>518</v>
      </c>
      <c r="C126" s="488" t="s">
        <v>523</v>
      </c>
      <c r="D126" s="489" t="s">
        <v>524</v>
      </c>
      <c r="E126" s="488" t="s">
        <v>827</v>
      </c>
      <c r="F126" s="489" t="s">
        <v>828</v>
      </c>
      <c r="G126" s="488" t="s">
        <v>1060</v>
      </c>
      <c r="H126" s="488" t="s">
        <v>1061</v>
      </c>
      <c r="I126" s="491">
        <v>1181.8599853515625</v>
      </c>
      <c r="J126" s="491">
        <v>20</v>
      </c>
      <c r="K126" s="492">
        <v>23637.099609375</v>
      </c>
    </row>
    <row r="127" spans="1:11" ht="14.45" customHeight="1" x14ac:dyDescent="0.2">
      <c r="A127" s="486" t="s">
        <v>517</v>
      </c>
      <c r="B127" s="487" t="s">
        <v>518</v>
      </c>
      <c r="C127" s="488" t="s">
        <v>523</v>
      </c>
      <c r="D127" s="489" t="s">
        <v>524</v>
      </c>
      <c r="E127" s="488" t="s">
        <v>827</v>
      </c>
      <c r="F127" s="489" t="s">
        <v>828</v>
      </c>
      <c r="G127" s="488" t="s">
        <v>1062</v>
      </c>
      <c r="H127" s="488" t="s">
        <v>1063</v>
      </c>
      <c r="I127" s="491">
        <v>1144.4794108072917</v>
      </c>
      <c r="J127" s="491">
        <v>15</v>
      </c>
      <c r="K127" s="492">
        <v>17167.18994140625</v>
      </c>
    </row>
    <row r="128" spans="1:11" ht="14.45" customHeight="1" x14ac:dyDescent="0.2">
      <c r="A128" s="486" t="s">
        <v>517</v>
      </c>
      <c r="B128" s="487" t="s">
        <v>518</v>
      </c>
      <c r="C128" s="488" t="s">
        <v>523</v>
      </c>
      <c r="D128" s="489" t="s">
        <v>524</v>
      </c>
      <c r="E128" s="488" t="s">
        <v>827</v>
      </c>
      <c r="F128" s="489" t="s">
        <v>828</v>
      </c>
      <c r="G128" s="488" t="s">
        <v>1064</v>
      </c>
      <c r="H128" s="488" t="s">
        <v>1065</v>
      </c>
      <c r="I128" s="491">
        <v>37938.5</v>
      </c>
      <c r="J128" s="491">
        <v>1</v>
      </c>
      <c r="K128" s="492">
        <v>37938.5</v>
      </c>
    </row>
    <row r="129" spans="1:11" ht="14.45" customHeight="1" x14ac:dyDescent="0.2">
      <c r="A129" s="486" t="s">
        <v>517</v>
      </c>
      <c r="B129" s="487" t="s">
        <v>518</v>
      </c>
      <c r="C129" s="488" t="s">
        <v>523</v>
      </c>
      <c r="D129" s="489" t="s">
        <v>524</v>
      </c>
      <c r="E129" s="488" t="s">
        <v>827</v>
      </c>
      <c r="F129" s="489" t="s">
        <v>828</v>
      </c>
      <c r="G129" s="488" t="s">
        <v>1066</v>
      </c>
      <c r="H129" s="488" t="s">
        <v>1067</v>
      </c>
      <c r="I129" s="491">
        <v>39088.5</v>
      </c>
      <c r="J129" s="491">
        <v>1</v>
      </c>
      <c r="K129" s="492">
        <v>39088.5</v>
      </c>
    </row>
    <row r="130" spans="1:11" ht="14.45" customHeight="1" x14ac:dyDescent="0.2">
      <c r="A130" s="486" t="s">
        <v>517</v>
      </c>
      <c r="B130" s="487" t="s">
        <v>518</v>
      </c>
      <c r="C130" s="488" t="s">
        <v>523</v>
      </c>
      <c r="D130" s="489" t="s">
        <v>524</v>
      </c>
      <c r="E130" s="488" t="s">
        <v>827</v>
      </c>
      <c r="F130" s="489" t="s">
        <v>828</v>
      </c>
      <c r="G130" s="488" t="s">
        <v>1068</v>
      </c>
      <c r="H130" s="488" t="s">
        <v>1069</v>
      </c>
      <c r="I130" s="491">
        <v>95103.8515625</v>
      </c>
      <c r="J130" s="491">
        <v>1</v>
      </c>
      <c r="K130" s="492">
        <v>95103.8515625</v>
      </c>
    </row>
    <row r="131" spans="1:11" ht="14.45" customHeight="1" x14ac:dyDescent="0.2">
      <c r="A131" s="486" t="s">
        <v>517</v>
      </c>
      <c r="B131" s="487" t="s">
        <v>518</v>
      </c>
      <c r="C131" s="488" t="s">
        <v>523</v>
      </c>
      <c r="D131" s="489" t="s">
        <v>524</v>
      </c>
      <c r="E131" s="488" t="s">
        <v>827</v>
      </c>
      <c r="F131" s="489" t="s">
        <v>828</v>
      </c>
      <c r="G131" s="488" t="s">
        <v>1070</v>
      </c>
      <c r="H131" s="488" t="s">
        <v>1071</v>
      </c>
      <c r="I131" s="491">
        <v>3462.5400390625</v>
      </c>
      <c r="J131" s="491">
        <v>156</v>
      </c>
      <c r="K131" s="492">
        <v>540155.61083984375</v>
      </c>
    </row>
    <row r="132" spans="1:11" ht="14.45" customHeight="1" x14ac:dyDescent="0.2">
      <c r="A132" s="486" t="s">
        <v>517</v>
      </c>
      <c r="B132" s="487" t="s">
        <v>518</v>
      </c>
      <c r="C132" s="488" t="s">
        <v>523</v>
      </c>
      <c r="D132" s="489" t="s">
        <v>524</v>
      </c>
      <c r="E132" s="488" t="s">
        <v>827</v>
      </c>
      <c r="F132" s="489" t="s">
        <v>828</v>
      </c>
      <c r="G132" s="488" t="s">
        <v>1072</v>
      </c>
      <c r="H132" s="488" t="s">
        <v>1073</v>
      </c>
      <c r="I132" s="491">
        <v>2855.049960049716</v>
      </c>
      <c r="J132" s="491">
        <v>70</v>
      </c>
      <c r="K132" s="492">
        <v>191149.74975585938</v>
      </c>
    </row>
    <row r="133" spans="1:11" ht="14.45" customHeight="1" x14ac:dyDescent="0.2">
      <c r="A133" s="486" t="s">
        <v>517</v>
      </c>
      <c r="B133" s="487" t="s">
        <v>518</v>
      </c>
      <c r="C133" s="488" t="s">
        <v>523</v>
      </c>
      <c r="D133" s="489" t="s">
        <v>524</v>
      </c>
      <c r="E133" s="488" t="s">
        <v>827</v>
      </c>
      <c r="F133" s="489" t="s">
        <v>828</v>
      </c>
      <c r="G133" s="488" t="s">
        <v>1074</v>
      </c>
      <c r="H133" s="488" t="s">
        <v>1075</v>
      </c>
      <c r="I133" s="491">
        <v>0</v>
      </c>
      <c r="J133" s="491">
        <v>10</v>
      </c>
      <c r="K133" s="492">
        <v>0</v>
      </c>
    </row>
    <row r="134" spans="1:11" ht="14.45" customHeight="1" x14ac:dyDescent="0.2">
      <c r="A134" s="486" t="s">
        <v>517</v>
      </c>
      <c r="B134" s="487" t="s">
        <v>518</v>
      </c>
      <c r="C134" s="488" t="s">
        <v>523</v>
      </c>
      <c r="D134" s="489" t="s">
        <v>524</v>
      </c>
      <c r="E134" s="488" t="s">
        <v>827</v>
      </c>
      <c r="F134" s="489" t="s">
        <v>828</v>
      </c>
      <c r="G134" s="488" t="s">
        <v>1076</v>
      </c>
      <c r="H134" s="488" t="s">
        <v>1077</v>
      </c>
      <c r="I134" s="491">
        <v>2427.909912109375</v>
      </c>
      <c r="J134" s="491">
        <v>18</v>
      </c>
      <c r="K134" s="492">
        <v>43702.37841796875</v>
      </c>
    </row>
    <row r="135" spans="1:11" ht="14.45" customHeight="1" x14ac:dyDescent="0.2">
      <c r="A135" s="486" t="s">
        <v>517</v>
      </c>
      <c r="B135" s="487" t="s">
        <v>518</v>
      </c>
      <c r="C135" s="488" t="s">
        <v>523</v>
      </c>
      <c r="D135" s="489" t="s">
        <v>524</v>
      </c>
      <c r="E135" s="488" t="s">
        <v>827</v>
      </c>
      <c r="F135" s="489" t="s">
        <v>828</v>
      </c>
      <c r="G135" s="488" t="s">
        <v>1078</v>
      </c>
      <c r="H135" s="488" t="s">
        <v>1079</v>
      </c>
      <c r="I135" s="491">
        <v>3088.159912109375</v>
      </c>
      <c r="J135" s="491">
        <v>18</v>
      </c>
      <c r="K135" s="492">
        <v>55586.87841796875</v>
      </c>
    </row>
    <row r="136" spans="1:11" ht="14.45" customHeight="1" x14ac:dyDescent="0.2">
      <c r="A136" s="486" t="s">
        <v>517</v>
      </c>
      <c r="B136" s="487" t="s">
        <v>518</v>
      </c>
      <c r="C136" s="488" t="s">
        <v>523</v>
      </c>
      <c r="D136" s="489" t="s">
        <v>524</v>
      </c>
      <c r="E136" s="488" t="s">
        <v>827</v>
      </c>
      <c r="F136" s="489" t="s">
        <v>828</v>
      </c>
      <c r="G136" s="488" t="s">
        <v>1080</v>
      </c>
      <c r="H136" s="488" t="s">
        <v>1081</v>
      </c>
      <c r="I136" s="491">
        <v>3579.610107421875</v>
      </c>
      <c r="J136" s="491">
        <v>42</v>
      </c>
      <c r="K136" s="492">
        <v>150343.41943359375</v>
      </c>
    </row>
    <row r="137" spans="1:11" ht="14.45" customHeight="1" x14ac:dyDescent="0.2">
      <c r="A137" s="486" t="s">
        <v>517</v>
      </c>
      <c r="B137" s="487" t="s">
        <v>518</v>
      </c>
      <c r="C137" s="488" t="s">
        <v>523</v>
      </c>
      <c r="D137" s="489" t="s">
        <v>524</v>
      </c>
      <c r="E137" s="488" t="s">
        <v>827</v>
      </c>
      <c r="F137" s="489" t="s">
        <v>828</v>
      </c>
      <c r="G137" s="488" t="s">
        <v>1080</v>
      </c>
      <c r="H137" s="488" t="s">
        <v>1082</v>
      </c>
      <c r="I137" s="491">
        <v>3579.610107421875</v>
      </c>
      <c r="J137" s="491">
        <v>4</v>
      </c>
      <c r="K137" s="492">
        <v>14318.419921875</v>
      </c>
    </row>
    <row r="138" spans="1:11" ht="14.45" customHeight="1" x14ac:dyDescent="0.2">
      <c r="A138" s="486" t="s">
        <v>517</v>
      </c>
      <c r="B138" s="487" t="s">
        <v>518</v>
      </c>
      <c r="C138" s="488" t="s">
        <v>523</v>
      </c>
      <c r="D138" s="489" t="s">
        <v>524</v>
      </c>
      <c r="E138" s="488" t="s">
        <v>827</v>
      </c>
      <c r="F138" s="489" t="s">
        <v>828</v>
      </c>
      <c r="G138" s="488" t="s">
        <v>1083</v>
      </c>
      <c r="H138" s="488" t="s">
        <v>1084</v>
      </c>
      <c r="I138" s="491">
        <v>39088.5</v>
      </c>
      <c r="J138" s="491">
        <v>1</v>
      </c>
      <c r="K138" s="492">
        <v>39088.5</v>
      </c>
    </row>
    <row r="139" spans="1:11" ht="14.45" customHeight="1" x14ac:dyDescent="0.2">
      <c r="A139" s="486" t="s">
        <v>517</v>
      </c>
      <c r="B139" s="487" t="s">
        <v>518</v>
      </c>
      <c r="C139" s="488" t="s">
        <v>523</v>
      </c>
      <c r="D139" s="489" t="s">
        <v>524</v>
      </c>
      <c r="E139" s="488" t="s">
        <v>827</v>
      </c>
      <c r="F139" s="489" t="s">
        <v>828</v>
      </c>
      <c r="G139" s="488" t="s">
        <v>1085</v>
      </c>
      <c r="H139" s="488" t="s">
        <v>1086</v>
      </c>
      <c r="I139" s="491">
        <v>12109.212501525879</v>
      </c>
      <c r="J139" s="491">
        <v>8</v>
      </c>
      <c r="K139" s="492">
        <v>49812.25</v>
      </c>
    </row>
    <row r="140" spans="1:11" ht="14.45" customHeight="1" x14ac:dyDescent="0.2">
      <c r="A140" s="486" t="s">
        <v>517</v>
      </c>
      <c r="B140" s="487" t="s">
        <v>518</v>
      </c>
      <c r="C140" s="488" t="s">
        <v>523</v>
      </c>
      <c r="D140" s="489" t="s">
        <v>524</v>
      </c>
      <c r="E140" s="488" t="s">
        <v>827</v>
      </c>
      <c r="F140" s="489" t="s">
        <v>828</v>
      </c>
      <c r="G140" s="488" t="s">
        <v>1085</v>
      </c>
      <c r="H140" s="488" t="s">
        <v>1087</v>
      </c>
      <c r="I140" s="491">
        <v>16031</v>
      </c>
      <c r="J140" s="491">
        <v>2</v>
      </c>
      <c r="K140" s="492">
        <v>32062</v>
      </c>
    </row>
    <row r="141" spans="1:11" ht="14.45" customHeight="1" x14ac:dyDescent="0.2">
      <c r="A141" s="486" t="s">
        <v>517</v>
      </c>
      <c r="B141" s="487" t="s">
        <v>518</v>
      </c>
      <c r="C141" s="488" t="s">
        <v>523</v>
      </c>
      <c r="D141" s="489" t="s">
        <v>524</v>
      </c>
      <c r="E141" s="488" t="s">
        <v>827</v>
      </c>
      <c r="F141" s="489" t="s">
        <v>828</v>
      </c>
      <c r="G141" s="488" t="s">
        <v>1088</v>
      </c>
      <c r="H141" s="488" t="s">
        <v>1089</v>
      </c>
      <c r="I141" s="491">
        <v>32786.5</v>
      </c>
      <c r="J141" s="491">
        <v>2</v>
      </c>
      <c r="K141" s="492">
        <v>65573</v>
      </c>
    </row>
    <row r="142" spans="1:11" ht="14.45" customHeight="1" x14ac:dyDescent="0.2">
      <c r="A142" s="486" t="s">
        <v>517</v>
      </c>
      <c r="B142" s="487" t="s">
        <v>518</v>
      </c>
      <c r="C142" s="488" t="s">
        <v>523</v>
      </c>
      <c r="D142" s="489" t="s">
        <v>524</v>
      </c>
      <c r="E142" s="488" t="s">
        <v>827</v>
      </c>
      <c r="F142" s="489" t="s">
        <v>828</v>
      </c>
      <c r="G142" s="488" t="s">
        <v>1088</v>
      </c>
      <c r="H142" s="488" t="s">
        <v>1090</v>
      </c>
      <c r="I142" s="491">
        <v>20849.5</v>
      </c>
      <c r="J142" s="491">
        <v>2</v>
      </c>
      <c r="K142" s="492">
        <v>41699</v>
      </c>
    </row>
    <row r="143" spans="1:11" ht="14.45" customHeight="1" x14ac:dyDescent="0.2">
      <c r="A143" s="486" t="s">
        <v>517</v>
      </c>
      <c r="B143" s="487" t="s">
        <v>518</v>
      </c>
      <c r="C143" s="488" t="s">
        <v>523</v>
      </c>
      <c r="D143" s="489" t="s">
        <v>524</v>
      </c>
      <c r="E143" s="488" t="s">
        <v>827</v>
      </c>
      <c r="F143" s="489" t="s">
        <v>828</v>
      </c>
      <c r="G143" s="488" t="s">
        <v>1091</v>
      </c>
      <c r="H143" s="488" t="s">
        <v>1092</v>
      </c>
      <c r="I143" s="491">
        <v>102952.140625</v>
      </c>
      <c r="J143" s="491">
        <v>2</v>
      </c>
      <c r="K143" s="492">
        <v>205904.28125</v>
      </c>
    </row>
    <row r="144" spans="1:11" ht="14.45" customHeight="1" x14ac:dyDescent="0.2">
      <c r="A144" s="486" t="s">
        <v>517</v>
      </c>
      <c r="B144" s="487" t="s">
        <v>518</v>
      </c>
      <c r="C144" s="488" t="s">
        <v>523</v>
      </c>
      <c r="D144" s="489" t="s">
        <v>524</v>
      </c>
      <c r="E144" s="488" t="s">
        <v>827</v>
      </c>
      <c r="F144" s="489" t="s">
        <v>828</v>
      </c>
      <c r="G144" s="488" t="s">
        <v>1093</v>
      </c>
      <c r="H144" s="488" t="s">
        <v>1094</v>
      </c>
      <c r="I144" s="491">
        <v>2288.9599609375</v>
      </c>
      <c r="J144" s="491">
        <v>36</v>
      </c>
      <c r="K144" s="492">
        <v>82402.55859375</v>
      </c>
    </row>
    <row r="145" spans="1:11" ht="14.45" customHeight="1" x14ac:dyDescent="0.2">
      <c r="A145" s="486" t="s">
        <v>517</v>
      </c>
      <c r="B145" s="487" t="s">
        <v>518</v>
      </c>
      <c r="C145" s="488" t="s">
        <v>523</v>
      </c>
      <c r="D145" s="489" t="s">
        <v>524</v>
      </c>
      <c r="E145" s="488" t="s">
        <v>827</v>
      </c>
      <c r="F145" s="489" t="s">
        <v>828</v>
      </c>
      <c r="G145" s="488" t="s">
        <v>1095</v>
      </c>
      <c r="H145" s="488" t="s">
        <v>1096</v>
      </c>
      <c r="I145" s="491">
        <v>2288.9599609375</v>
      </c>
      <c r="J145" s="491">
        <v>32</v>
      </c>
      <c r="K145" s="492">
        <v>73246.71875</v>
      </c>
    </row>
    <row r="146" spans="1:11" ht="14.45" customHeight="1" x14ac:dyDescent="0.2">
      <c r="A146" s="486" t="s">
        <v>517</v>
      </c>
      <c r="B146" s="487" t="s">
        <v>518</v>
      </c>
      <c r="C146" s="488" t="s">
        <v>523</v>
      </c>
      <c r="D146" s="489" t="s">
        <v>524</v>
      </c>
      <c r="E146" s="488" t="s">
        <v>827</v>
      </c>
      <c r="F146" s="489" t="s">
        <v>828</v>
      </c>
      <c r="G146" s="488" t="s">
        <v>1097</v>
      </c>
      <c r="H146" s="488" t="s">
        <v>1098</v>
      </c>
      <c r="I146" s="491">
        <v>840.19000244140625</v>
      </c>
      <c r="J146" s="491">
        <v>20</v>
      </c>
      <c r="K146" s="492">
        <v>16803.800415039063</v>
      </c>
    </row>
    <row r="147" spans="1:11" ht="14.45" customHeight="1" x14ac:dyDescent="0.2">
      <c r="A147" s="486" t="s">
        <v>517</v>
      </c>
      <c r="B147" s="487" t="s">
        <v>518</v>
      </c>
      <c r="C147" s="488" t="s">
        <v>523</v>
      </c>
      <c r="D147" s="489" t="s">
        <v>524</v>
      </c>
      <c r="E147" s="488" t="s">
        <v>827</v>
      </c>
      <c r="F147" s="489" t="s">
        <v>828</v>
      </c>
      <c r="G147" s="488" t="s">
        <v>1099</v>
      </c>
      <c r="H147" s="488" t="s">
        <v>1100</v>
      </c>
      <c r="I147" s="491">
        <v>884.40997314453125</v>
      </c>
      <c r="J147" s="491">
        <v>20</v>
      </c>
      <c r="K147" s="492">
        <v>17688.139770507813</v>
      </c>
    </row>
    <row r="148" spans="1:11" ht="14.45" customHeight="1" x14ac:dyDescent="0.2">
      <c r="A148" s="486" t="s">
        <v>517</v>
      </c>
      <c r="B148" s="487" t="s">
        <v>518</v>
      </c>
      <c r="C148" s="488" t="s">
        <v>523</v>
      </c>
      <c r="D148" s="489" t="s">
        <v>524</v>
      </c>
      <c r="E148" s="488" t="s">
        <v>827</v>
      </c>
      <c r="F148" s="489" t="s">
        <v>828</v>
      </c>
      <c r="G148" s="488" t="s">
        <v>1101</v>
      </c>
      <c r="H148" s="488" t="s">
        <v>1102</v>
      </c>
      <c r="I148" s="491">
        <v>1144.25</v>
      </c>
      <c r="J148" s="491">
        <v>6</v>
      </c>
      <c r="K148" s="492">
        <v>6865.5</v>
      </c>
    </row>
    <row r="149" spans="1:11" ht="14.45" customHeight="1" x14ac:dyDescent="0.2">
      <c r="A149" s="486" t="s">
        <v>517</v>
      </c>
      <c r="B149" s="487" t="s">
        <v>518</v>
      </c>
      <c r="C149" s="488" t="s">
        <v>523</v>
      </c>
      <c r="D149" s="489" t="s">
        <v>524</v>
      </c>
      <c r="E149" s="488" t="s">
        <v>827</v>
      </c>
      <c r="F149" s="489" t="s">
        <v>828</v>
      </c>
      <c r="G149" s="488" t="s">
        <v>1103</v>
      </c>
      <c r="H149" s="488" t="s">
        <v>1104</v>
      </c>
      <c r="I149" s="491">
        <v>1065.3287048339844</v>
      </c>
      <c r="J149" s="491">
        <v>20</v>
      </c>
      <c r="K149" s="492">
        <v>21306.52978515625</v>
      </c>
    </row>
    <row r="150" spans="1:11" ht="14.45" customHeight="1" x14ac:dyDescent="0.2">
      <c r="A150" s="486" t="s">
        <v>517</v>
      </c>
      <c r="B150" s="487" t="s">
        <v>518</v>
      </c>
      <c r="C150" s="488" t="s">
        <v>523</v>
      </c>
      <c r="D150" s="489" t="s">
        <v>524</v>
      </c>
      <c r="E150" s="488" t="s">
        <v>827</v>
      </c>
      <c r="F150" s="489" t="s">
        <v>828</v>
      </c>
      <c r="G150" s="488" t="s">
        <v>1105</v>
      </c>
      <c r="H150" s="488" t="s">
        <v>1106</v>
      </c>
      <c r="I150" s="491">
        <v>827.07000732421875</v>
      </c>
      <c r="J150" s="491">
        <v>20</v>
      </c>
      <c r="K150" s="492">
        <v>16541.399780273438</v>
      </c>
    </row>
    <row r="151" spans="1:11" ht="14.45" customHeight="1" x14ac:dyDescent="0.2">
      <c r="A151" s="486" t="s">
        <v>517</v>
      </c>
      <c r="B151" s="487" t="s">
        <v>518</v>
      </c>
      <c r="C151" s="488" t="s">
        <v>523</v>
      </c>
      <c r="D151" s="489" t="s">
        <v>524</v>
      </c>
      <c r="E151" s="488" t="s">
        <v>827</v>
      </c>
      <c r="F151" s="489" t="s">
        <v>828</v>
      </c>
      <c r="G151" s="488" t="s">
        <v>1107</v>
      </c>
      <c r="H151" s="488" t="s">
        <v>1108</v>
      </c>
      <c r="I151" s="491">
        <v>807.29998779296875</v>
      </c>
      <c r="J151" s="491">
        <v>9</v>
      </c>
      <c r="K151" s="492">
        <v>7265.6998901367188</v>
      </c>
    </row>
    <row r="152" spans="1:11" ht="14.45" customHeight="1" x14ac:dyDescent="0.2">
      <c r="A152" s="486" t="s">
        <v>517</v>
      </c>
      <c r="B152" s="487" t="s">
        <v>518</v>
      </c>
      <c r="C152" s="488" t="s">
        <v>523</v>
      </c>
      <c r="D152" s="489" t="s">
        <v>524</v>
      </c>
      <c r="E152" s="488" t="s">
        <v>827</v>
      </c>
      <c r="F152" s="489" t="s">
        <v>828</v>
      </c>
      <c r="G152" s="488" t="s">
        <v>1109</v>
      </c>
      <c r="H152" s="488" t="s">
        <v>1110</v>
      </c>
      <c r="I152" s="491">
        <v>6348</v>
      </c>
      <c r="J152" s="491">
        <v>3</v>
      </c>
      <c r="K152" s="492">
        <v>19044</v>
      </c>
    </row>
    <row r="153" spans="1:11" ht="14.45" customHeight="1" x14ac:dyDescent="0.2">
      <c r="A153" s="486" t="s">
        <v>517</v>
      </c>
      <c r="B153" s="487" t="s">
        <v>518</v>
      </c>
      <c r="C153" s="488" t="s">
        <v>523</v>
      </c>
      <c r="D153" s="489" t="s">
        <v>524</v>
      </c>
      <c r="E153" s="488" t="s">
        <v>827</v>
      </c>
      <c r="F153" s="489" t="s">
        <v>828</v>
      </c>
      <c r="G153" s="488" t="s">
        <v>1111</v>
      </c>
      <c r="H153" s="488" t="s">
        <v>1112</v>
      </c>
      <c r="I153" s="491">
        <v>12420</v>
      </c>
      <c r="J153" s="491">
        <v>3</v>
      </c>
      <c r="K153" s="492">
        <v>37260</v>
      </c>
    </row>
    <row r="154" spans="1:11" ht="14.45" customHeight="1" x14ac:dyDescent="0.2">
      <c r="A154" s="486" t="s">
        <v>517</v>
      </c>
      <c r="B154" s="487" t="s">
        <v>518</v>
      </c>
      <c r="C154" s="488" t="s">
        <v>523</v>
      </c>
      <c r="D154" s="489" t="s">
        <v>524</v>
      </c>
      <c r="E154" s="488" t="s">
        <v>827</v>
      </c>
      <c r="F154" s="489" t="s">
        <v>828</v>
      </c>
      <c r="G154" s="488" t="s">
        <v>1113</v>
      </c>
      <c r="H154" s="488" t="s">
        <v>1114</v>
      </c>
      <c r="I154" s="491">
        <v>2921</v>
      </c>
      <c r="J154" s="491">
        <v>1</v>
      </c>
      <c r="K154" s="492">
        <v>2921</v>
      </c>
    </row>
    <row r="155" spans="1:11" ht="14.45" customHeight="1" x14ac:dyDescent="0.2">
      <c r="A155" s="486" t="s">
        <v>517</v>
      </c>
      <c r="B155" s="487" t="s">
        <v>518</v>
      </c>
      <c r="C155" s="488" t="s">
        <v>523</v>
      </c>
      <c r="D155" s="489" t="s">
        <v>524</v>
      </c>
      <c r="E155" s="488" t="s">
        <v>827</v>
      </c>
      <c r="F155" s="489" t="s">
        <v>828</v>
      </c>
      <c r="G155" s="488" t="s">
        <v>1115</v>
      </c>
      <c r="H155" s="488" t="s">
        <v>1116</v>
      </c>
      <c r="I155" s="491">
        <v>2587.5</v>
      </c>
      <c r="J155" s="491">
        <v>2</v>
      </c>
      <c r="K155" s="492">
        <v>5175</v>
      </c>
    </row>
    <row r="156" spans="1:11" ht="14.45" customHeight="1" x14ac:dyDescent="0.2">
      <c r="A156" s="486" t="s">
        <v>517</v>
      </c>
      <c r="B156" s="487" t="s">
        <v>518</v>
      </c>
      <c r="C156" s="488" t="s">
        <v>523</v>
      </c>
      <c r="D156" s="489" t="s">
        <v>524</v>
      </c>
      <c r="E156" s="488" t="s">
        <v>827</v>
      </c>
      <c r="F156" s="489" t="s">
        <v>828</v>
      </c>
      <c r="G156" s="488" t="s">
        <v>1117</v>
      </c>
      <c r="H156" s="488" t="s">
        <v>1118</v>
      </c>
      <c r="I156" s="491">
        <v>322</v>
      </c>
      <c r="J156" s="491">
        <v>10</v>
      </c>
      <c r="K156" s="492">
        <v>3220</v>
      </c>
    </row>
    <row r="157" spans="1:11" ht="14.45" customHeight="1" x14ac:dyDescent="0.2">
      <c r="A157" s="486" t="s">
        <v>517</v>
      </c>
      <c r="B157" s="487" t="s">
        <v>518</v>
      </c>
      <c r="C157" s="488" t="s">
        <v>523</v>
      </c>
      <c r="D157" s="489" t="s">
        <v>524</v>
      </c>
      <c r="E157" s="488" t="s">
        <v>827</v>
      </c>
      <c r="F157" s="489" t="s">
        <v>828</v>
      </c>
      <c r="G157" s="488" t="s">
        <v>1119</v>
      </c>
      <c r="H157" s="488" t="s">
        <v>1120</v>
      </c>
      <c r="I157" s="491">
        <v>2359.5</v>
      </c>
      <c r="J157" s="491">
        <v>8</v>
      </c>
      <c r="K157" s="492">
        <v>18876</v>
      </c>
    </row>
    <row r="158" spans="1:11" ht="14.45" customHeight="1" x14ac:dyDescent="0.2">
      <c r="A158" s="486" t="s">
        <v>517</v>
      </c>
      <c r="B158" s="487" t="s">
        <v>518</v>
      </c>
      <c r="C158" s="488" t="s">
        <v>523</v>
      </c>
      <c r="D158" s="489" t="s">
        <v>524</v>
      </c>
      <c r="E158" s="488" t="s">
        <v>827</v>
      </c>
      <c r="F158" s="489" t="s">
        <v>828</v>
      </c>
      <c r="G158" s="488" t="s">
        <v>1121</v>
      </c>
      <c r="H158" s="488" t="s">
        <v>1122</v>
      </c>
      <c r="I158" s="491">
        <v>0</v>
      </c>
      <c r="J158" s="491">
        <v>10</v>
      </c>
      <c r="K158" s="492">
        <v>0</v>
      </c>
    </row>
    <row r="159" spans="1:11" ht="14.45" customHeight="1" x14ac:dyDescent="0.2">
      <c r="A159" s="486" t="s">
        <v>517</v>
      </c>
      <c r="B159" s="487" t="s">
        <v>518</v>
      </c>
      <c r="C159" s="488" t="s">
        <v>523</v>
      </c>
      <c r="D159" s="489" t="s">
        <v>524</v>
      </c>
      <c r="E159" s="488" t="s">
        <v>827</v>
      </c>
      <c r="F159" s="489" t="s">
        <v>828</v>
      </c>
      <c r="G159" s="488" t="s">
        <v>1123</v>
      </c>
      <c r="H159" s="488" t="s">
        <v>1124</v>
      </c>
      <c r="I159" s="491">
        <v>563.8599853515625</v>
      </c>
      <c r="J159" s="491">
        <v>1</v>
      </c>
      <c r="K159" s="492">
        <v>563.8599853515625</v>
      </c>
    </row>
    <row r="160" spans="1:11" ht="14.45" customHeight="1" x14ac:dyDescent="0.2">
      <c r="A160" s="486" t="s">
        <v>517</v>
      </c>
      <c r="B160" s="487" t="s">
        <v>518</v>
      </c>
      <c r="C160" s="488" t="s">
        <v>523</v>
      </c>
      <c r="D160" s="489" t="s">
        <v>524</v>
      </c>
      <c r="E160" s="488" t="s">
        <v>827</v>
      </c>
      <c r="F160" s="489" t="s">
        <v>828</v>
      </c>
      <c r="G160" s="488" t="s">
        <v>1125</v>
      </c>
      <c r="H160" s="488" t="s">
        <v>1126</v>
      </c>
      <c r="I160" s="491">
        <v>678.54582214355469</v>
      </c>
      <c r="J160" s="491">
        <v>7</v>
      </c>
      <c r="K160" s="492">
        <v>4740.0299682617188</v>
      </c>
    </row>
    <row r="161" spans="1:11" ht="14.45" customHeight="1" x14ac:dyDescent="0.2">
      <c r="A161" s="486" t="s">
        <v>517</v>
      </c>
      <c r="B161" s="487" t="s">
        <v>518</v>
      </c>
      <c r="C161" s="488" t="s">
        <v>523</v>
      </c>
      <c r="D161" s="489" t="s">
        <v>524</v>
      </c>
      <c r="E161" s="488" t="s">
        <v>827</v>
      </c>
      <c r="F161" s="489" t="s">
        <v>828</v>
      </c>
      <c r="G161" s="488" t="s">
        <v>1127</v>
      </c>
      <c r="H161" s="488" t="s">
        <v>1128</v>
      </c>
      <c r="I161" s="491">
        <v>1437.5</v>
      </c>
      <c r="J161" s="491">
        <v>1</v>
      </c>
      <c r="K161" s="492">
        <v>1437.5</v>
      </c>
    </row>
    <row r="162" spans="1:11" ht="14.45" customHeight="1" x14ac:dyDescent="0.2">
      <c r="A162" s="486" t="s">
        <v>517</v>
      </c>
      <c r="B162" s="487" t="s">
        <v>518</v>
      </c>
      <c r="C162" s="488" t="s">
        <v>523</v>
      </c>
      <c r="D162" s="489" t="s">
        <v>524</v>
      </c>
      <c r="E162" s="488" t="s">
        <v>827</v>
      </c>
      <c r="F162" s="489" t="s">
        <v>828</v>
      </c>
      <c r="G162" s="488" t="s">
        <v>1129</v>
      </c>
      <c r="H162" s="488" t="s">
        <v>1130</v>
      </c>
      <c r="I162" s="491">
        <v>2562.7916666666665</v>
      </c>
      <c r="J162" s="491">
        <v>18</v>
      </c>
      <c r="K162" s="492">
        <v>46130.25</v>
      </c>
    </row>
    <row r="163" spans="1:11" ht="14.45" customHeight="1" x14ac:dyDescent="0.2">
      <c r="A163" s="486" t="s">
        <v>517</v>
      </c>
      <c r="B163" s="487" t="s">
        <v>518</v>
      </c>
      <c r="C163" s="488" t="s">
        <v>523</v>
      </c>
      <c r="D163" s="489" t="s">
        <v>524</v>
      </c>
      <c r="E163" s="488" t="s">
        <v>827</v>
      </c>
      <c r="F163" s="489" t="s">
        <v>828</v>
      </c>
      <c r="G163" s="488" t="s">
        <v>1131</v>
      </c>
      <c r="H163" s="488" t="s">
        <v>1132</v>
      </c>
      <c r="I163" s="491">
        <v>2117.5</v>
      </c>
      <c r="J163" s="491">
        <v>1</v>
      </c>
      <c r="K163" s="492">
        <v>2117.5</v>
      </c>
    </row>
    <row r="164" spans="1:11" ht="14.45" customHeight="1" x14ac:dyDescent="0.2">
      <c r="A164" s="486" t="s">
        <v>517</v>
      </c>
      <c r="B164" s="487" t="s">
        <v>518</v>
      </c>
      <c r="C164" s="488" t="s">
        <v>523</v>
      </c>
      <c r="D164" s="489" t="s">
        <v>524</v>
      </c>
      <c r="E164" s="488" t="s">
        <v>827</v>
      </c>
      <c r="F164" s="489" t="s">
        <v>828</v>
      </c>
      <c r="G164" s="488" t="s">
        <v>1133</v>
      </c>
      <c r="H164" s="488" t="s">
        <v>1134</v>
      </c>
      <c r="I164" s="491">
        <v>2120.4991861979165</v>
      </c>
      <c r="J164" s="491">
        <v>8</v>
      </c>
      <c r="K164" s="492">
        <v>16963.89013671875</v>
      </c>
    </row>
    <row r="165" spans="1:11" ht="14.45" customHeight="1" x14ac:dyDescent="0.2">
      <c r="A165" s="486" t="s">
        <v>517</v>
      </c>
      <c r="B165" s="487" t="s">
        <v>518</v>
      </c>
      <c r="C165" s="488" t="s">
        <v>523</v>
      </c>
      <c r="D165" s="489" t="s">
        <v>524</v>
      </c>
      <c r="E165" s="488" t="s">
        <v>827</v>
      </c>
      <c r="F165" s="489" t="s">
        <v>828</v>
      </c>
      <c r="G165" s="488" t="s">
        <v>1135</v>
      </c>
      <c r="H165" s="488" t="s">
        <v>1136</v>
      </c>
      <c r="I165" s="491">
        <v>1352.4000244140625</v>
      </c>
      <c r="J165" s="491">
        <v>85</v>
      </c>
      <c r="K165" s="492">
        <v>114954.00048828125</v>
      </c>
    </row>
    <row r="166" spans="1:11" ht="14.45" customHeight="1" x14ac:dyDescent="0.2">
      <c r="A166" s="486" t="s">
        <v>517</v>
      </c>
      <c r="B166" s="487" t="s">
        <v>518</v>
      </c>
      <c r="C166" s="488" t="s">
        <v>523</v>
      </c>
      <c r="D166" s="489" t="s">
        <v>524</v>
      </c>
      <c r="E166" s="488" t="s">
        <v>827</v>
      </c>
      <c r="F166" s="489" t="s">
        <v>828</v>
      </c>
      <c r="G166" s="488" t="s">
        <v>1137</v>
      </c>
      <c r="H166" s="488" t="s">
        <v>1138</v>
      </c>
      <c r="I166" s="491">
        <v>1454.52001953125</v>
      </c>
      <c r="J166" s="491">
        <v>147</v>
      </c>
      <c r="K166" s="492">
        <v>213814.44384765625</v>
      </c>
    </row>
    <row r="167" spans="1:11" ht="14.45" customHeight="1" x14ac:dyDescent="0.2">
      <c r="A167" s="486" t="s">
        <v>517</v>
      </c>
      <c r="B167" s="487" t="s">
        <v>518</v>
      </c>
      <c r="C167" s="488" t="s">
        <v>523</v>
      </c>
      <c r="D167" s="489" t="s">
        <v>524</v>
      </c>
      <c r="E167" s="488" t="s">
        <v>827</v>
      </c>
      <c r="F167" s="489" t="s">
        <v>828</v>
      </c>
      <c r="G167" s="488" t="s">
        <v>1139</v>
      </c>
      <c r="H167" s="488" t="s">
        <v>1140</v>
      </c>
      <c r="I167" s="491">
        <v>6877.919921875</v>
      </c>
      <c r="J167" s="491">
        <v>11</v>
      </c>
      <c r="K167" s="492">
        <v>75657.119140625</v>
      </c>
    </row>
    <row r="168" spans="1:11" ht="14.45" customHeight="1" x14ac:dyDescent="0.2">
      <c r="A168" s="486" t="s">
        <v>517</v>
      </c>
      <c r="B168" s="487" t="s">
        <v>518</v>
      </c>
      <c r="C168" s="488" t="s">
        <v>523</v>
      </c>
      <c r="D168" s="489" t="s">
        <v>524</v>
      </c>
      <c r="E168" s="488" t="s">
        <v>827</v>
      </c>
      <c r="F168" s="489" t="s">
        <v>828</v>
      </c>
      <c r="G168" s="488" t="s">
        <v>1141</v>
      </c>
      <c r="H168" s="488" t="s">
        <v>1142</v>
      </c>
      <c r="I168" s="491">
        <v>301.53300170898439</v>
      </c>
      <c r="J168" s="491">
        <v>20</v>
      </c>
      <c r="K168" s="492">
        <v>6050.0099487304688</v>
      </c>
    </row>
    <row r="169" spans="1:11" ht="14.45" customHeight="1" x14ac:dyDescent="0.2">
      <c r="A169" s="486" t="s">
        <v>517</v>
      </c>
      <c r="B169" s="487" t="s">
        <v>518</v>
      </c>
      <c r="C169" s="488" t="s">
        <v>523</v>
      </c>
      <c r="D169" s="489" t="s">
        <v>524</v>
      </c>
      <c r="E169" s="488" t="s">
        <v>827</v>
      </c>
      <c r="F169" s="489" t="s">
        <v>828</v>
      </c>
      <c r="G169" s="488" t="s">
        <v>1141</v>
      </c>
      <c r="H169" s="488" t="s">
        <v>1143</v>
      </c>
      <c r="I169" s="491">
        <v>297.61125183105469</v>
      </c>
      <c r="J169" s="491">
        <v>6</v>
      </c>
      <c r="K169" s="492">
        <v>1785.8900146484375</v>
      </c>
    </row>
    <row r="170" spans="1:11" ht="14.45" customHeight="1" x14ac:dyDescent="0.2">
      <c r="A170" s="486" t="s">
        <v>517</v>
      </c>
      <c r="B170" s="487" t="s">
        <v>518</v>
      </c>
      <c r="C170" s="488" t="s">
        <v>523</v>
      </c>
      <c r="D170" s="489" t="s">
        <v>524</v>
      </c>
      <c r="E170" s="488" t="s">
        <v>827</v>
      </c>
      <c r="F170" s="489" t="s">
        <v>828</v>
      </c>
      <c r="G170" s="488" t="s">
        <v>1144</v>
      </c>
      <c r="H170" s="488" t="s">
        <v>1145</v>
      </c>
      <c r="I170" s="491">
        <v>2008.6666666666667</v>
      </c>
      <c r="J170" s="491">
        <v>3</v>
      </c>
      <c r="K170" s="492">
        <v>6026</v>
      </c>
    </row>
    <row r="171" spans="1:11" ht="14.45" customHeight="1" x14ac:dyDescent="0.2">
      <c r="A171" s="486" t="s">
        <v>517</v>
      </c>
      <c r="B171" s="487" t="s">
        <v>518</v>
      </c>
      <c r="C171" s="488" t="s">
        <v>523</v>
      </c>
      <c r="D171" s="489" t="s">
        <v>524</v>
      </c>
      <c r="E171" s="488" t="s">
        <v>827</v>
      </c>
      <c r="F171" s="489" t="s">
        <v>828</v>
      </c>
      <c r="G171" s="488" t="s">
        <v>1146</v>
      </c>
      <c r="H171" s="488" t="s">
        <v>1147</v>
      </c>
      <c r="I171" s="491">
        <v>552</v>
      </c>
      <c r="J171" s="491">
        <v>4</v>
      </c>
      <c r="K171" s="492">
        <v>2208</v>
      </c>
    </row>
    <row r="172" spans="1:11" ht="14.45" customHeight="1" x14ac:dyDescent="0.2">
      <c r="A172" s="486" t="s">
        <v>517</v>
      </c>
      <c r="B172" s="487" t="s">
        <v>518</v>
      </c>
      <c r="C172" s="488" t="s">
        <v>523</v>
      </c>
      <c r="D172" s="489" t="s">
        <v>524</v>
      </c>
      <c r="E172" s="488" t="s">
        <v>827</v>
      </c>
      <c r="F172" s="489" t="s">
        <v>828</v>
      </c>
      <c r="G172" s="488" t="s">
        <v>1148</v>
      </c>
      <c r="H172" s="488" t="s">
        <v>1149</v>
      </c>
      <c r="I172" s="491">
        <v>5520</v>
      </c>
      <c r="J172" s="491">
        <v>3</v>
      </c>
      <c r="K172" s="492">
        <v>16560</v>
      </c>
    </row>
    <row r="173" spans="1:11" ht="14.45" customHeight="1" x14ac:dyDescent="0.2">
      <c r="A173" s="486" t="s">
        <v>517</v>
      </c>
      <c r="B173" s="487" t="s">
        <v>518</v>
      </c>
      <c r="C173" s="488" t="s">
        <v>523</v>
      </c>
      <c r="D173" s="489" t="s">
        <v>524</v>
      </c>
      <c r="E173" s="488" t="s">
        <v>827</v>
      </c>
      <c r="F173" s="489" t="s">
        <v>828</v>
      </c>
      <c r="G173" s="488" t="s">
        <v>1150</v>
      </c>
      <c r="H173" s="488" t="s">
        <v>1151</v>
      </c>
      <c r="I173" s="491">
        <v>1437.5</v>
      </c>
      <c r="J173" s="491">
        <v>2</v>
      </c>
      <c r="K173" s="492">
        <v>2875</v>
      </c>
    </row>
    <row r="174" spans="1:11" ht="14.45" customHeight="1" x14ac:dyDescent="0.2">
      <c r="A174" s="486" t="s">
        <v>517</v>
      </c>
      <c r="B174" s="487" t="s">
        <v>518</v>
      </c>
      <c r="C174" s="488" t="s">
        <v>523</v>
      </c>
      <c r="D174" s="489" t="s">
        <v>524</v>
      </c>
      <c r="E174" s="488" t="s">
        <v>827</v>
      </c>
      <c r="F174" s="489" t="s">
        <v>828</v>
      </c>
      <c r="G174" s="488" t="s">
        <v>1152</v>
      </c>
      <c r="H174" s="488" t="s">
        <v>1153</v>
      </c>
      <c r="I174" s="491">
        <v>1488.3421052631579</v>
      </c>
      <c r="J174" s="491">
        <v>38</v>
      </c>
      <c r="K174" s="492">
        <v>56557</v>
      </c>
    </row>
    <row r="175" spans="1:11" ht="14.45" customHeight="1" x14ac:dyDescent="0.2">
      <c r="A175" s="486" t="s">
        <v>517</v>
      </c>
      <c r="B175" s="487" t="s">
        <v>518</v>
      </c>
      <c r="C175" s="488" t="s">
        <v>523</v>
      </c>
      <c r="D175" s="489" t="s">
        <v>524</v>
      </c>
      <c r="E175" s="488" t="s">
        <v>827</v>
      </c>
      <c r="F175" s="489" t="s">
        <v>828</v>
      </c>
      <c r="G175" s="488" t="s">
        <v>1154</v>
      </c>
      <c r="H175" s="488" t="s">
        <v>1155</v>
      </c>
      <c r="I175" s="491">
        <v>378.72000122070313</v>
      </c>
      <c r="J175" s="491">
        <v>1</v>
      </c>
      <c r="K175" s="492">
        <v>378.72000122070313</v>
      </c>
    </row>
    <row r="176" spans="1:11" ht="14.45" customHeight="1" x14ac:dyDescent="0.2">
      <c r="A176" s="486" t="s">
        <v>517</v>
      </c>
      <c r="B176" s="487" t="s">
        <v>518</v>
      </c>
      <c r="C176" s="488" t="s">
        <v>523</v>
      </c>
      <c r="D176" s="489" t="s">
        <v>524</v>
      </c>
      <c r="E176" s="488" t="s">
        <v>827</v>
      </c>
      <c r="F176" s="489" t="s">
        <v>828</v>
      </c>
      <c r="G176" s="488" t="s">
        <v>1156</v>
      </c>
      <c r="H176" s="488" t="s">
        <v>1157</v>
      </c>
      <c r="I176" s="491">
        <v>1254.530029296875</v>
      </c>
      <c r="J176" s="491">
        <v>120</v>
      </c>
      <c r="K176" s="492">
        <v>150543.3603515625</v>
      </c>
    </row>
    <row r="177" spans="1:11" ht="14.45" customHeight="1" x14ac:dyDescent="0.2">
      <c r="A177" s="486" t="s">
        <v>517</v>
      </c>
      <c r="B177" s="487" t="s">
        <v>518</v>
      </c>
      <c r="C177" s="488" t="s">
        <v>523</v>
      </c>
      <c r="D177" s="489" t="s">
        <v>524</v>
      </c>
      <c r="E177" s="488" t="s">
        <v>827</v>
      </c>
      <c r="F177" s="489" t="s">
        <v>828</v>
      </c>
      <c r="G177" s="488" t="s">
        <v>1158</v>
      </c>
      <c r="H177" s="488" t="s">
        <v>1159</v>
      </c>
      <c r="I177" s="491">
        <v>1254.530029296875</v>
      </c>
      <c r="J177" s="491">
        <v>20</v>
      </c>
      <c r="K177" s="492">
        <v>25090.580322265625</v>
      </c>
    </row>
    <row r="178" spans="1:11" ht="14.45" customHeight="1" x14ac:dyDescent="0.2">
      <c r="A178" s="486" t="s">
        <v>517</v>
      </c>
      <c r="B178" s="487" t="s">
        <v>518</v>
      </c>
      <c r="C178" s="488" t="s">
        <v>523</v>
      </c>
      <c r="D178" s="489" t="s">
        <v>524</v>
      </c>
      <c r="E178" s="488" t="s">
        <v>827</v>
      </c>
      <c r="F178" s="489" t="s">
        <v>828</v>
      </c>
      <c r="G178" s="488" t="s">
        <v>1156</v>
      </c>
      <c r="H178" s="488" t="s">
        <v>1160</v>
      </c>
      <c r="I178" s="491">
        <v>1254.530029296875</v>
      </c>
      <c r="J178" s="491">
        <v>115</v>
      </c>
      <c r="K178" s="492">
        <v>144270.7177734375</v>
      </c>
    </row>
    <row r="179" spans="1:11" ht="14.45" customHeight="1" x14ac:dyDescent="0.2">
      <c r="A179" s="486" t="s">
        <v>517</v>
      </c>
      <c r="B179" s="487" t="s">
        <v>518</v>
      </c>
      <c r="C179" s="488" t="s">
        <v>523</v>
      </c>
      <c r="D179" s="489" t="s">
        <v>524</v>
      </c>
      <c r="E179" s="488" t="s">
        <v>827</v>
      </c>
      <c r="F179" s="489" t="s">
        <v>828</v>
      </c>
      <c r="G179" s="488" t="s">
        <v>1158</v>
      </c>
      <c r="H179" s="488" t="s">
        <v>1161</v>
      </c>
      <c r="I179" s="491">
        <v>1254.530029296875</v>
      </c>
      <c r="J179" s="491">
        <v>2</v>
      </c>
      <c r="K179" s="492">
        <v>2509.06005859375</v>
      </c>
    </row>
    <row r="180" spans="1:11" ht="14.45" customHeight="1" x14ac:dyDescent="0.2">
      <c r="A180" s="486" t="s">
        <v>517</v>
      </c>
      <c r="B180" s="487" t="s">
        <v>518</v>
      </c>
      <c r="C180" s="488" t="s">
        <v>523</v>
      </c>
      <c r="D180" s="489" t="s">
        <v>524</v>
      </c>
      <c r="E180" s="488" t="s">
        <v>827</v>
      </c>
      <c r="F180" s="489" t="s">
        <v>828</v>
      </c>
      <c r="G180" s="488" t="s">
        <v>1162</v>
      </c>
      <c r="H180" s="488" t="s">
        <v>1163</v>
      </c>
      <c r="I180" s="491">
        <v>84.699996948242188</v>
      </c>
      <c r="J180" s="491">
        <v>15</v>
      </c>
      <c r="K180" s="492">
        <v>1270.5</v>
      </c>
    </row>
    <row r="181" spans="1:11" ht="14.45" customHeight="1" x14ac:dyDescent="0.2">
      <c r="A181" s="486" t="s">
        <v>517</v>
      </c>
      <c r="B181" s="487" t="s">
        <v>518</v>
      </c>
      <c r="C181" s="488" t="s">
        <v>523</v>
      </c>
      <c r="D181" s="489" t="s">
        <v>524</v>
      </c>
      <c r="E181" s="488" t="s">
        <v>827</v>
      </c>
      <c r="F181" s="489" t="s">
        <v>828</v>
      </c>
      <c r="G181" s="488" t="s">
        <v>1164</v>
      </c>
      <c r="H181" s="488" t="s">
        <v>1165</v>
      </c>
      <c r="I181" s="491">
        <v>108.90000152587891</v>
      </c>
      <c r="J181" s="491">
        <v>15</v>
      </c>
      <c r="K181" s="492">
        <v>1633.5</v>
      </c>
    </row>
    <row r="182" spans="1:11" ht="14.45" customHeight="1" x14ac:dyDescent="0.2">
      <c r="A182" s="486" t="s">
        <v>517</v>
      </c>
      <c r="B182" s="487" t="s">
        <v>518</v>
      </c>
      <c r="C182" s="488" t="s">
        <v>523</v>
      </c>
      <c r="D182" s="489" t="s">
        <v>524</v>
      </c>
      <c r="E182" s="488" t="s">
        <v>827</v>
      </c>
      <c r="F182" s="489" t="s">
        <v>828</v>
      </c>
      <c r="G182" s="488" t="s">
        <v>1166</v>
      </c>
      <c r="H182" s="488" t="s">
        <v>1167</v>
      </c>
      <c r="I182" s="491">
        <v>1400.3800048828125</v>
      </c>
      <c r="J182" s="491">
        <v>18</v>
      </c>
      <c r="K182" s="492">
        <v>25206.840087890625</v>
      </c>
    </row>
    <row r="183" spans="1:11" ht="14.45" customHeight="1" x14ac:dyDescent="0.2">
      <c r="A183" s="486" t="s">
        <v>517</v>
      </c>
      <c r="B183" s="487" t="s">
        <v>518</v>
      </c>
      <c r="C183" s="488" t="s">
        <v>523</v>
      </c>
      <c r="D183" s="489" t="s">
        <v>524</v>
      </c>
      <c r="E183" s="488" t="s">
        <v>827</v>
      </c>
      <c r="F183" s="489" t="s">
        <v>828</v>
      </c>
      <c r="G183" s="488" t="s">
        <v>1168</v>
      </c>
      <c r="H183" s="488" t="s">
        <v>1169</v>
      </c>
      <c r="I183" s="491">
        <v>1582.3499755859375</v>
      </c>
      <c r="J183" s="491">
        <v>18</v>
      </c>
      <c r="K183" s="492">
        <v>28482.299560546875</v>
      </c>
    </row>
    <row r="184" spans="1:11" ht="14.45" customHeight="1" x14ac:dyDescent="0.2">
      <c r="A184" s="486" t="s">
        <v>517</v>
      </c>
      <c r="B184" s="487" t="s">
        <v>518</v>
      </c>
      <c r="C184" s="488" t="s">
        <v>523</v>
      </c>
      <c r="D184" s="489" t="s">
        <v>524</v>
      </c>
      <c r="E184" s="488" t="s">
        <v>827</v>
      </c>
      <c r="F184" s="489" t="s">
        <v>828</v>
      </c>
      <c r="G184" s="488" t="s">
        <v>1170</v>
      </c>
      <c r="H184" s="488" t="s">
        <v>1171</v>
      </c>
      <c r="I184" s="491">
        <v>2178</v>
      </c>
      <c r="J184" s="491">
        <v>2</v>
      </c>
      <c r="K184" s="492">
        <v>4356</v>
      </c>
    </row>
    <row r="185" spans="1:11" ht="14.45" customHeight="1" x14ac:dyDescent="0.2">
      <c r="A185" s="486" t="s">
        <v>517</v>
      </c>
      <c r="B185" s="487" t="s">
        <v>518</v>
      </c>
      <c r="C185" s="488" t="s">
        <v>523</v>
      </c>
      <c r="D185" s="489" t="s">
        <v>524</v>
      </c>
      <c r="E185" s="488" t="s">
        <v>827</v>
      </c>
      <c r="F185" s="489" t="s">
        <v>828</v>
      </c>
      <c r="G185" s="488" t="s">
        <v>1172</v>
      </c>
      <c r="H185" s="488" t="s">
        <v>1173</v>
      </c>
      <c r="I185" s="491">
        <v>1974.55302734375</v>
      </c>
      <c r="J185" s="491">
        <v>7</v>
      </c>
      <c r="K185" s="492">
        <v>13821.880126953125</v>
      </c>
    </row>
    <row r="186" spans="1:11" ht="14.45" customHeight="1" x14ac:dyDescent="0.2">
      <c r="A186" s="486" t="s">
        <v>517</v>
      </c>
      <c r="B186" s="487" t="s">
        <v>518</v>
      </c>
      <c r="C186" s="488" t="s">
        <v>523</v>
      </c>
      <c r="D186" s="489" t="s">
        <v>524</v>
      </c>
      <c r="E186" s="488" t="s">
        <v>827</v>
      </c>
      <c r="F186" s="489" t="s">
        <v>828</v>
      </c>
      <c r="G186" s="488" t="s">
        <v>1174</v>
      </c>
      <c r="H186" s="488" t="s">
        <v>1175</v>
      </c>
      <c r="I186" s="491">
        <v>2076.9024251302085</v>
      </c>
      <c r="J186" s="491">
        <v>7</v>
      </c>
      <c r="K186" s="492">
        <v>14538.32958984375</v>
      </c>
    </row>
    <row r="187" spans="1:11" ht="14.45" customHeight="1" x14ac:dyDescent="0.2">
      <c r="A187" s="486" t="s">
        <v>517</v>
      </c>
      <c r="B187" s="487" t="s">
        <v>518</v>
      </c>
      <c r="C187" s="488" t="s">
        <v>523</v>
      </c>
      <c r="D187" s="489" t="s">
        <v>524</v>
      </c>
      <c r="E187" s="488" t="s">
        <v>827</v>
      </c>
      <c r="F187" s="489" t="s">
        <v>828</v>
      </c>
      <c r="G187" s="488" t="s">
        <v>1176</v>
      </c>
      <c r="H187" s="488" t="s">
        <v>1177</v>
      </c>
      <c r="I187" s="491">
        <v>1974.5521763392858</v>
      </c>
      <c r="J187" s="491">
        <v>11</v>
      </c>
      <c r="K187" s="492">
        <v>21720.080322265625</v>
      </c>
    </row>
    <row r="188" spans="1:11" ht="14.45" customHeight="1" x14ac:dyDescent="0.2">
      <c r="A188" s="486" t="s">
        <v>517</v>
      </c>
      <c r="B188" s="487" t="s">
        <v>518</v>
      </c>
      <c r="C188" s="488" t="s">
        <v>523</v>
      </c>
      <c r="D188" s="489" t="s">
        <v>524</v>
      </c>
      <c r="E188" s="488" t="s">
        <v>827</v>
      </c>
      <c r="F188" s="489" t="s">
        <v>828</v>
      </c>
      <c r="G188" s="488" t="s">
        <v>1178</v>
      </c>
      <c r="H188" s="488" t="s">
        <v>1179</v>
      </c>
      <c r="I188" s="491">
        <v>2278.6150512695313</v>
      </c>
      <c r="J188" s="491">
        <v>65</v>
      </c>
      <c r="K188" s="492">
        <v>144653.08251953125</v>
      </c>
    </row>
    <row r="189" spans="1:11" ht="14.45" customHeight="1" x14ac:dyDescent="0.2">
      <c r="A189" s="486" t="s">
        <v>517</v>
      </c>
      <c r="B189" s="487" t="s">
        <v>518</v>
      </c>
      <c r="C189" s="488" t="s">
        <v>523</v>
      </c>
      <c r="D189" s="489" t="s">
        <v>524</v>
      </c>
      <c r="E189" s="488" t="s">
        <v>827</v>
      </c>
      <c r="F189" s="489" t="s">
        <v>828</v>
      </c>
      <c r="G189" s="488" t="s">
        <v>1180</v>
      </c>
      <c r="H189" s="488" t="s">
        <v>1181</v>
      </c>
      <c r="I189" s="491">
        <v>437</v>
      </c>
      <c r="J189" s="491">
        <v>14</v>
      </c>
      <c r="K189" s="492">
        <v>6118</v>
      </c>
    </row>
    <row r="190" spans="1:11" ht="14.45" customHeight="1" x14ac:dyDescent="0.2">
      <c r="A190" s="486" t="s">
        <v>517</v>
      </c>
      <c r="B190" s="487" t="s">
        <v>518</v>
      </c>
      <c r="C190" s="488" t="s">
        <v>523</v>
      </c>
      <c r="D190" s="489" t="s">
        <v>524</v>
      </c>
      <c r="E190" s="488" t="s">
        <v>1182</v>
      </c>
      <c r="F190" s="489" t="s">
        <v>1183</v>
      </c>
      <c r="G190" s="488" t="s">
        <v>1184</v>
      </c>
      <c r="H190" s="488" t="s">
        <v>1185</v>
      </c>
      <c r="I190" s="491">
        <v>6.6399998664855957</v>
      </c>
      <c r="J190" s="491">
        <v>1200</v>
      </c>
      <c r="K190" s="492">
        <v>7971.479736328125</v>
      </c>
    </row>
    <row r="191" spans="1:11" ht="14.45" customHeight="1" x14ac:dyDescent="0.2">
      <c r="A191" s="486" t="s">
        <v>517</v>
      </c>
      <c r="B191" s="487" t="s">
        <v>518</v>
      </c>
      <c r="C191" s="488" t="s">
        <v>523</v>
      </c>
      <c r="D191" s="489" t="s">
        <v>524</v>
      </c>
      <c r="E191" s="488" t="s">
        <v>1182</v>
      </c>
      <c r="F191" s="489" t="s">
        <v>1183</v>
      </c>
      <c r="G191" s="488" t="s">
        <v>1184</v>
      </c>
      <c r="H191" s="488" t="s">
        <v>1186</v>
      </c>
      <c r="I191" s="491">
        <v>7.25</v>
      </c>
      <c r="J191" s="491">
        <v>500</v>
      </c>
      <c r="K191" s="492">
        <v>3623.9498901367188</v>
      </c>
    </row>
    <row r="192" spans="1:11" ht="14.45" customHeight="1" x14ac:dyDescent="0.2">
      <c r="A192" s="486" t="s">
        <v>517</v>
      </c>
      <c r="B192" s="487" t="s">
        <v>518</v>
      </c>
      <c r="C192" s="488" t="s">
        <v>523</v>
      </c>
      <c r="D192" s="489" t="s">
        <v>524</v>
      </c>
      <c r="E192" s="488" t="s">
        <v>1182</v>
      </c>
      <c r="F192" s="489" t="s">
        <v>1183</v>
      </c>
      <c r="G192" s="488" t="s">
        <v>1187</v>
      </c>
      <c r="H192" s="488" t="s">
        <v>1188</v>
      </c>
      <c r="I192" s="491">
        <v>0.26800000667572021</v>
      </c>
      <c r="J192" s="491">
        <v>19000</v>
      </c>
      <c r="K192" s="492">
        <v>5084.4000244140625</v>
      </c>
    </row>
    <row r="193" spans="1:11" ht="14.45" customHeight="1" x14ac:dyDescent="0.2">
      <c r="A193" s="486" t="s">
        <v>517</v>
      </c>
      <c r="B193" s="487" t="s">
        <v>518</v>
      </c>
      <c r="C193" s="488" t="s">
        <v>523</v>
      </c>
      <c r="D193" s="489" t="s">
        <v>524</v>
      </c>
      <c r="E193" s="488" t="s">
        <v>1182</v>
      </c>
      <c r="F193" s="489" t="s">
        <v>1183</v>
      </c>
      <c r="G193" s="488" t="s">
        <v>1189</v>
      </c>
      <c r="H193" s="488" t="s">
        <v>1190</v>
      </c>
      <c r="I193" s="491">
        <v>0.31000000238418579</v>
      </c>
      <c r="J193" s="491">
        <v>1000</v>
      </c>
      <c r="K193" s="492">
        <v>305.3699951171875</v>
      </c>
    </row>
    <row r="194" spans="1:11" ht="14.45" customHeight="1" x14ac:dyDescent="0.2">
      <c r="A194" s="486" t="s">
        <v>517</v>
      </c>
      <c r="B194" s="487" t="s">
        <v>518</v>
      </c>
      <c r="C194" s="488" t="s">
        <v>523</v>
      </c>
      <c r="D194" s="489" t="s">
        <v>524</v>
      </c>
      <c r="E194" s="488" t="s">
        <v>1182</v>
      </c>
      <c r="F194" s="489" t="s">
        <v>1183</v>
      </c>
      <c r="G194" s="488" t="s">
        <v>1191</v>
      </c>
      <c r="H194" s="488" t="s">
        <v>1192</v>
      </c>
      <c r="I194" s="491">
        <v>0.33000001311302185</v>
      </c>
      <c r="J194" s="491">
        <v>7000</v>
      </c>
      <c r="K194" s="492">
        <v>2286.9000854492188</v>
      </c>
    </row>
    <row r="195" spans="1:11" ht="14.45" customHeight="1" x14ac:dyDescent="0.2">
      <c r="A195" s="486" t="s">
        <v>517</v>
      </c>
      <c r="B195" s="487" t="s">
        <v>518</v>
      </c>
      <c r="C195" s="488" t="s">
        <v>523</v>
      </c>
      <c r="D195" s="489" t="s">
        <v>524</v>
      </c>
      <c r="E195" s="488" t="s">
        <v>1182</v>
      </c>
      <c r="F195" s="489" t="s">
        <v>1183</v>
      </c>
      <c r="G195" s="488" t="s">
        <v>1193</v>
      </c>
      <c r="H195" s="488" t="s">
        <v>1194</v>
      </c>
      <c r="I195" s="491">
        <v>2.4900000095367432</v>
      </c>
      <c r="J195" s="491">
        <v>1000</v>
      </c>
      <c r="K195" s="492">
        <v>2490.659912109375</v>
      </c>
    </row>
    <row r="196" spans="1:11" ht="14.45" customHeight="1" x14ac:dyDescent="0.2">
      <c r="A196" s="486" t="s">
        <v>517</v>
      </c>
      <c r="B196" s="487" t="s">
        <v>518</v>
      </c>
      <c r="C196" s="488" t="s">
        <v>523</v>
      </c>
      <c r="D196" s="489" t="s">
        <v>524</v>
      </c>
      <c r="E196" s="488" t="s">
        <v>1182</v>
      </c>
      <c r="F196" s="489" t="s">
        <v>1183</v>
      </c>
      <c r="G196" s="488" t="s">
        <v>1187</v>
      </c>
      <c r="H196" s="488" t="s">
        <v>1195</v>
      </c>
      <c r="I196" s="491">
        <v>0.26750000566244125</v>
      </c>
      <c r="J196" s="491">
        <v>14000</v>
      </c>
      <c r="K196" s="492">
        <v>3726.800048828125</v>
      </c>
    </row>
    <row r="197" spans="1:11" ht="14.45" customHeight="1" x14ac:dyDescent="0.2">
      <c r="A197" s="486" t="s">
        <v>517</v>
      </c>
      <c r="B197" s="487" t="s">
        <v>518</v>
      </c>
      <c r="C197" s="488" t="s">
        <v>523</v>
      </c>
      <c r="D197" s="489" t="s">
        <v>524</v>
      </c>
      <c r="E197" s="488" t="s">
        <v>1182</v>
      </c>
      <c r="F197" s="489" t="s">
        <v>1183</v>
      </c>
      <c r="G197" s="488" t="s">
        <v>1196</v>
      </c>
      <c r="H197" s="488" t="s">
        <v>1197</v>
      </c>
      <c r="I197" s="491">
        <v>0.32750000059604645</v>
      </c>
      <c r="J197" s="491">
        <v>3500</v>
      </c>
      <c r="K197" s="492">
        <v>1191.2499847412109</v>
      </c>
    </row>
    <row r="198" spans="1:11" ht="14.45" customHeight="1" x14ac:dyDescent="0.2">
      <c r="A198" s="486" t="s">
        <v>517</v>
      </c>
      <c r="B198" s="487" t="s">
        <v>518</v>
      </c>
      <c r="C198" s="488" t="s">
        <v>523</v>
      </c>
      <c r="D198" s="489" t="s">
        <v>524</v>
      </c>
      <c r="E198" s="488" t="s">
        <v>1182</v>
      </c>
      <c r="F198" s="489" t="s">
        <v>1183</v>
      </c>
      <c r="G198" s="488" t="s">
        <v>1191</v>
      </c>
      <c r="H198" s="488" t="s">
        <v>1198</v>
      </c>
      <c r="I198" s="491">
        <v>0.33000001311302185</v>
      </c>
      <c r="J198" s="491">
        <v>4000</v>
      </c>
      <c r="K198" s="492">
        <v>1306.800048828125</v>
      </c>
    </row>
    <row r="199" spans="1:11" ht="14.45" customHeight="1" x14ac:dyDescent="0.2">
      <c r="A199" s="486" t="s">
        <v>517</v>
      </c>
      <c r="B199" s="487" t="s">
        <v>518</v>
      </c>
      <c r="C199" s="488" t="s">
        <v>523</v>
      </c>
      <c r="D199" s="489" t="s">
        <v>524</v>
      </c>
      <c r="E199" s="488" t="s">
        <v>1182</v>
      </c>
      <c r="F199" s="489" t="s">
        <v>1183</v>
      </c>
      <c r="G199" s="488" t="s">
        <v>1187</v>
      </c>
      <c r="H199" s="488" t="s">
        <v>1199</v>
      </c>
      <c r="I199" s="491">
        <v>0.26571429414408548</v>
      </c>
      <c r="J199" s="491">
        <v>20000</v>
      </c>
      <c r="K199" s="492">
        <v>5320.2000427246094</v>
      </c>
    </row>
    <row r="200" spans="1:11" ht="14.45" customHeight="1" x14ac:dyDescent="0.2">
      <c r="A200" s="486" t="s">
        <v>517</v>
      </c>
      <c r="B200" s="487" t="s">
        <v>518</v>
      </c>
      <c r="C200" s="488" t="s">
        <v>523</v>
      </c>
      <c r="D200" s="489" t="s">
        <v>524</v>
      </c>
      <c r="E200" s="488" t="s">
        <v>1182</v>
      </c>
      <c r="F200" s="489" t="s">
        <v>1183</v>
      </c>
      <c r="G200" s="488" t="s">
        <v>1200</v>
      </c>
      <c r="H200" s="488" t="s">
        <v>1201</v>
      </c>
      <c r="I200" s="491">
        <v>94.379997253417969</v>
      </c>
      <c r="J200" s="491">
        <v>3</v>
      </c>
      <c r="K200" s="492">
        <v>283.1400146484375</v>
      </c>
    </row>
    <row r="201" spans="1:11" ht="14.45" customHeight="1" x14ac:dyDescent="0.2">
      <c r="A201" s="486" t="s">
        <v>517</v>
      </c>
      <c r="B201" s="487" t="s">
        <v>518</v>
      </c>
      <c r="C201" s="488" t="s">
        <v>523</v>
      </c>
      <c r="D201" s="489" t="s">
        <v>524</v>
      </c>
      <c r="E201" s="488" t="s">
        <v>1182</v>
      </c>
      <c r="F201" s="489" t="s">
        <v>1183</v>
      </c>
      <c r="G201" s="488" t="s">
        <v>1202</v>
      </c>
      <c r="H201" s="488" t="s">
        <v>1203</v>
      </c>
      <c r="I201" s="491">
        <v>1.2699999809265137</v>
      </c>
      <c r="J201" s="491">
        <v>32000</v>
      </c>
      <c r="K201" s="492">
        <v>40589.5</v>
      </c>
    </row>
    <row r="202" spans="1:11" ht="14.45" customHeight="1" x14ac:dyDescent="0.2">
      <c r="A202" s="486" t="s">
        <v>517</v>
      </c>
      <c r="B202" s="487" t="s">
        <v>518</v>
      </c>
      <c r="C202" s="488" t="s">
        <v>523</v>
      </c>
      <c r="D202" s="489" t="s">
        <v>524</v>
      </c>
      <c r="E202" s="488" t="s">
        <v>1204</v>
      </c>
      <c r="F202" s="489" t="s">
        <v>1205</v>
      </c>
      <c r="G202" s="488" t="s">
        <v>1206</v>
      </c>
      <c r="H202" s="488" t="s">
        <v>1207</v>
      </c>
      <c r="I202" s="491">
        <v>13.013333638509115</v>
      </c>
      <c r="J202" s="491">
        <v>6</v>
      </c>
      <c r="K202" s="492">
        <v>78.069999694824219</v>
      </c>
    </row>
    <row r="203" spans="1:11" ht="14.45" customHeight="1" x14ac:dyDescent="0.2">
      <c r="A203" s="486" t="s">
        <v>517</v>
      </c>
      <c r="B203" s="487" t="s">
        <v>518</v>
      </c>
      <c r="C203" s="488" t="s">
        <v>523</v>
      </c>
      <c r="D203" s="489" t="s">
        <v>524</v>
      </c>
      <c r="E203" s="488" t="s">
        <v>1204</v>
      </c>
      <c r="F203" s="489" t="s">
        <v>1205</v>
      </c>
      <c r="G203" s="488" t="s">
        <v>1206</v>
      </c>
      <c r="H203" s="488" t="s">
        <v>1208</v>
      </c>
      <c r="I203" s="491">
        <v>13.020000457763672</v>
      </c>
      <c r="J203" s="491">
        <v>2</v>
      </c>
      <c r="K203" s="492">
        <v>26.040000915527344</v>
      </c>
    </row>
    <row r="204" spans="1:11" ht="14.45" customHeight="1" x14ac:dyDescent="0.2">
      <c r="A204" s="486" t="s">
        <v>517</v>
      </c>
      <c r="B204" s="487" t="s">
        <v>518</v>
      </c>
      <c r="C204" s="488" t="s">
        <v>523</v>
      </c>
      <c r="D204" s="489" t="s">
        <v>524</v>
      </c>
      <c r="E204" s="488" t="s">
        <v>1204</v>
      </c>
      <c r="F204" s="489" t="s">
        <v>1205</v>
      </c>
      <c r="G204" s="488" t="s">
        <v>1209</v>
      </c>
      <c r="H204" s="488" t="s">
        <v>1210</v>
      </c>
      <c r="I204" s="491">
        <v>8.3350000381469727</v>
      </c>
      <c r="J204" s="491">
        <v>3</v>
      </c>
      <c r="K204" s="492">
        <v>25</v>
      </c>
    </row>
    <row r="205" spans="1:11" ht="14.45" customHeight="1" x14ac:dyDescent="0.2">
      <c r="A205" s="486" t="s">
        <v>517</v>
      </c>
      <c r="B205" s="487" t="s">
        <v>518</v>
      </c>
      <c r="C205" s="488" t="s">
        <v>523</v>
      </c>
      <c r="D205" s="489" t="s">
        <v>524</v>
      </c>
      <c r="E205" s="488" t="s">
        <v>1204</v>
      </c>
      <c r="F205" s="489" t="s">
        <v>1205</v>
      </c>
      <c r="G205" s="488" t="s">
        <v>1211</v>
      </c>
      <c r="H205" s="488" t="s">
        <v>1212</v>
      </c>
      <c r="I205" s="491">
        <v>9.5900001525878906</v>
      </c>
      <c r="J205" s="491">
        <v>1</v>
      </c>
      <c r="K205" s="492">
        <v>9.5900001525878906</v>
      </c>
    </row>
    <row r="206" spans="1:11" ht="14.45" customHeight="1" x14ac:dyDescent="0.2">
      <c r="A206" s="486" t="s">
        <v>517</v>
      </c>
      <c r="B206" s="487" t="s">
        <v>518</v>
      </c>
      <c r="C206" s="488" t="s">
        <v>523</v>
      </c>
      <c r="D206" s="489" t="s">
        <v>524</v>
      </c>
      <c r="E206" s="488" t="s">
        <v>1204</v>
      </c>
      <c r="F206" s="489" t="s">
        <v>1205</v>
      </c>
      <c r="G206" s="488" t="s">
        <v>1213</v>
      </c>
      <c r="H206" s="488" t="s">
        <v>1214</v>
      </c>
      <c r="I206" s="491">
        <v>17.620000839233398</v>
      </c>
      <c r="J206" s="491">
        <v>1</v>
      </c>
      <c r="K206" s="492">
        <v>17.620000839233398</v>
      </c>
    </row>
    <row r="207" spans="1:11" ht="14.45" customHeight="1" x14ac:dyDescent="0.2">
      <c r="A207" s="486" t="s">
        <v>517</v>
      </c>
      <c r="B207" s="487" t="s">
        <v>518</v>
      </c>
      <c r="C207" s="488" t="s">
        <v>523</v>
      </c>
      <c r="D207" s="489" t="s">
        <v>524</v>
      </c>
      <c r="E207" s="488" t="s">
        <v>1204</v>
      </c>
      <c r="F207" s="489" t="s">
        <v>1205</v>
      </c>
      <c r="G207" s="488" t="s">
        <v>1215</v>
      </c>
      <c r="H207" s="488" t="s">
        <v>1216</v>
      </c>
      <c r="I207" s="491">
        <v>22.309999465942383</v>
      </c>
      <c r="J207" s="491">
        <v>1</v>
      </c>
      <c r="K207" s="492">
        <v>22.309999465942383</v>
      </c>
    </row>
    <row r="208" spans="1:11" ht="14.45" customHeight="1" x14ac:dyDescent="0.2">
      <c r="A208" s="486" t="s">
        <v>517</v>
      </c>
      <c r="B208" s="487" t="s">
        <v>518</v>
      </c>
      <c r="C208" s="488" t="s">
        <v>523</v>
      </c>
      <c r="D208" s="489" t="s">
        <v>524</v>
      </c>
      <c r="E208" s="488" t="s">
        <v>1204</v>
      </c>
      <c r="F208" s="489" t="s">
        <v>1205</v>
      </c>
      <c r="G208" s="488" t="s">
        <v>1217</v>
      </c>
      <c r="H208" s="488" t="s">
        <v>1218</v>
      </c>
      <c r="I208" s="491">
        <v>30.077777226765949</v>
      </c>
      <c r="J208" s="491">
        <v>57</v>
      </c>
      <c r="K208" s="492">
        <v>1716.579948425293</v>
      </c>
    </row>
    <row r="209" spans="1:11" ht="14.45" customHeight="1" x14ac:dyDescent="0.2">
      <c r="A209" s="486" t="s">
        <v>517</v>
      </c>
      <c r="B209" s="487" t="s">
        <v>518</v>
      </c>
      <c r="C209" s="488" t="s">
        <v>523</v>
      </c>
      <c r="D209" s="489" t="s">
        <v>524</v>
      </c>
      <c r="E209" s="488" t="s">
        <v>1204</v>
      </c>
      <c r="F209" s="489" t="s">
        <v>1205</v>
      </c>
      <c r="G209" s="488" t="s">
        <v>1217</v>
      </c>
      <c r="H209" s="488" t="s">
        <v>1219</v>
      </c>
      <c r="I209" s="491">
        <v>29.296666463216145</v>
      </c>
      <c r="J209" s="491">
        <v>30</v>
      </c>
      <c r="K209" s="492">
        <v>878.8699951171875</v>
      </c>
    </row>
    <row r="210" spans="1:11" ht="14.45" customHeight="1" x14ac:dyDescent="0.2">
      <c r="A210" s="486" t="s">
        <v>517</v>
      </c>
      <c r="B210" s="487" t="s">
        <v>518</v>
      </c>
      <c r="C210" s="488" t="s">
        <v>523</v>
      </c>
      <c r="D210" s="489" t="s">
        <v>524</v>
      </c>
      <c r="E210" s="488" t="s">
        <v>1220</v>
      </c>
      <c r="F210" s="489" t="s">
        <v>1221</v>
      </c>
      <c r="G210" s="488" t="s">
        <v>1222</v>
      </c>
      <c r="H210" s="488" t="s">
        <v>1223</v>
      </c>
      <c r="I210" s="491">
        <v>748.989990234375</v>
      </c>
      <c r="J210" s="491">
        <v>3</v>
      </c>
      <c r="K210" s="492">
        <v>2246.969970703125</v>
      </c>
    </row>
    <row r="211" spans="1:11" ht="14.45" customHeight="1" x14ac:dyDescent="0.2">
      <c r="A211" s="486" t="s">
        <v>517</v>
      </c>
      <c r="B211" s="487" t="s">
        <v>518</v>
      </c>
      <c r="C211" s="488" t="s">
        <v>523</v>
      </c>
      <c r="D211" s="489" t="s">
        <v>524</v>
      </c>
      <c r="E211" s="488" t="s">
        <v>1220</v>
      </c>
      <c r="F211" s="489" t="s">
        <v>1221</v>
      </c>
      <c r="G211" s="488" t="s">
        <v>1222</v>
      </c>
      <c r="H211" s="488" t="s">
        <v>1224</v>
      </c>
      <c r="I211" s="491">
        <v>748.989990234375</v>
      </c>
      <c r="J211" s="491">
        <v>3</v>
      </c>
      <c r="K211" s="492">
        <v>2246.969970703125</v>
      </c>
    </row>
    <row r="212" spans="1:11" ht="14.45" customHeight="1" x14ac:dyDescent="0.2">
      <c r="A212" s="486" t="s">
        <v>517</v>
      </c>
      <c r="B212" s="487" t="s">
        <v>518</v>
      </c>
      <c r="C212" s="488" t="s">
        <v>523</v>
      </c>
      <c r="D212" s="489" t="s">
        <v>524</v>
      </c>
      <c r="E212" s="488" t="s">
        <v>1220</v>
      </c>
      <c r="F212" s="489" t="s">
        <v>1221</v>
      </c>
      <c r="G212" s="488" t="s">
        <v>1225</v>
      </c>
      <c r="H212" s="488" t="s">
        <v>1226</v>
      </c>
      <c r="I212" s="491">
        <v>205.69999694824219</v>
      </c>
      <c r="J212" s="491">
        <v>12</v>
      </c>
      <c r="K212" s="492">
        <v>2468.39990234375</v>
      </c>
    </row>
    <row r="213" spans="1:11" ht="14.45" customHeight="1" x14ac:dyDescent="0.2">
      <c r="A213" s="486" t="s">
        <v>517</v>
      </c>
      <c r="B213" s="487" t="s">
        <v>518</v>
      </c>
      <c r="C213" s="488" t="s">
        <v>523</v>
      </c>
      <c r="D213" s="489" t="s">
        <v>524</v>
      </c>
      <c r="E213" s="488" t="s">
        <v>1220</v>
      </c>
      <c r="F213" s="489" t="s">
        <v>1221</v>
      </c>
      <c r="G213" s="488" t="s">
        <v>1227</v>
      </c>
      <c r="H213" s="488" t="s">
        <v>1228</v>
      </c>
      <c r="I213" s="491">
        <v>2.4600000381469727</v>
      </c>
      <c r="J213" s="491">
        <v>200</v>
      </c>
      <c r="K213" s="492">
        <v>492</v>
      </c>
    </row>
    <row r="214" spans="1:11" ht="14.45" customHeight="1" x14ac:dyDescent="0.2">
      <c r="A214" s="486" t="s">
        <v>517</v>
      </c>
      <c r="B214" s="487" t="s">
        <v>518</v>
      </c>
      <c r="C214" s="488" t="s">
        <v>523</v>
      </c>
      <c r="D214" s="489" t="s">
        <v>524</v>
      </c>
      <c r="E214" s="488" t="s">
        <v>1220</v>
      </c>
      <c r="F214" s="489" t="s">
        <v>1221</v>
      </c>
      <c r="G214" s="488" t="s">
        <v>1229</v>
      </c>
      <c r="H214" s="488" t="s">
        <v>1230</v>
      </c>
      <c r="I214" s="491">
        <v>321.760009765625</v>
      </c>
      <c r="J214" s="491">
        <v>5</v>
      </c>
      <c r="K214" s="492">
        <v>1608.800048828125</v>
      </c>
    </row>
    <row r="215" spans="1:11" ht="14.45" customHeight="1" x14ac:dyDescent="0.2">
      <c r="A215" s="486" t="s">
        <v>517</v>
      </c>
      <c r="B215" s="487" t="s">
        <v>518</v>
      </c>
      <c r="C215" s="488" t="s">
        <v>523</v>
      </c>
      <c r="D215" s="489" t="s">
        <v>524</v>
      </c>
      <c r="E215" s="488" t="s">
        <v>1220</v>
      </c>
      <c r="F215" s="489" t="s">
        <v>1221</v>
      </c>
      <c r="G215" s="488" t="s">
        <v>1231</v>
      </c>
      <c r="H215" s="488" t="s">
        <v>1232</v>
      </c>
      <c r="I215" s="491">
        <v>0.62000000476837158</v>
      </c>
      <c r="J215" s="491">
        <v>33200</v>
      </c>
      <c r="K215" s="492">
        <v>20566.199951171875</v>
      </c>
    </row>
    <row r="216" spans="1:11" ht="14.45" customHeight="1" x14ac:dyDescent="0.2">
      <c r="A216" s="486" t="s">
        <v>517</v>
      </c>
      <c r="B216" s="487" t="s">
        <v>518</v>
      </c>
      <c r="C216" s="488" t="s">
        <v>523</v>
      </c>
      <c r="D216" s="489" t="s">
        <v>524</v>
      </c>
      <c r="E216" s="488" t="s">
        <v>1220</v>
      </c>
      <c r="F216" s="489" t="s">
        <v>1221</v>
      </c>
      <c r="G216" s="488" t="s">
        <v>1233</v>
      </c>
      <c r="H216" s="488" t="s">
        <v>1234</v>
      </c>
      <c r="I216" s="491">
        <v>3.7899999618530273</v>
      </c>
      <c r="J216" s="491">
        <v>100</v>
      </c>
      <c r="K216" s="492">
        <v>378.73001098632813</v>
      </c>
    </row>
    <row r="217" spans="1:11" ht="14.45" customHeight="1" x14ac:dyDescent="0.2">
      <c r="A217" s="486" t="s">
        <v>517</v>
      </c>
      <c r="B217" s="487" t="s">
        <v>518</v>
      </c>
      <c r="C217" s="488" t="s">
        <v>523</v>
      </c>
      <c r="D217" s="489" t="s">
        <v>524</v>
      </c>
      <c r="E217" s="488" t="s">
        <v>1220</v>
      </c>
      <c r="F217" s="489" t="s">
        <v>1221</v>
      </c>
      <c r="G217" s="488" t="s">
        <v>1235</v>
      </c>
      <c r="H217" s="488" t="s">
        <v>1236</v>
      </c>
      <c r="I217" s="491">
        <v>46.029998779296875</v>
      </c>
      <c r="J217" s="491">
        <v>200</v>
      </c>
      <c r="K217" s="492">
        <v>9205.6796875</v>
      </c>
    </row>
    <row r="218" spans="1:11" ht="14.45" customHeight="1" x14ac:dyDescent="0.2">
      <c r="A218" s="486" t="s">
        <v>517</v>
      </c>
      <c r="B218" s="487" t="s">
        <v>518</v>
      </c>
      <c r="C218" s="488" t="s">
        <v>523</v>
      </c>
      <c r="D218" s="489" t="s">
        <v>524</v>
      </c>
      <c r="E218" s="488" t="s">
        <v>1220</v>
      </c>
      <c r="F218" s="489" t="s">
        <v>1221</v>
      </c>
      <c r="G218" s="488" t="s">
        <v>1237</v>
      </c>
      <c r="H218" s="488" t="s">
        <v>1238</v>
      </c>
      <c r="I218" s="491">
        <v>0.31999999284744263</v>
      </c>
      <c r="J218" s="491">
        <v>9000</v>
      </c>
      <c r="K218" s="492">
        <v>2855.340087890625</v>
      </c>
    </row>
    <row r="219" spans="1:11" ht="14.45" customHeight="1" x14ac:dyDescent="0.2">
      <c r="A219" s="486" t="s">
        <v>517</v>
      </c>
      <c r="B219" s="487" t="s">
        <v>518</v>
      </c>
      <c r="C219" s="488" t="s">
        <v>523</v>
      </c>
      <c r="D219" s="489" t="s">
        <v>524</v>
      </c>
      <c r="E219" s="488" t="s">
        <v>1220</v>
      </c>
      <c r="F219" s="489" t="s">
        <v>1221</v>
      </c>
      <c r="G219" s="488" t="s">
        <v>1237</v>
      </c>
      <c r="H219" s="488" t="s">
        <v>1239</v>
      </c>
      <c r="I219" s="491">
        <v>0.31999999284744263</v>
      </c>
      <c r="J219" s="491">
        <v>7000</v>
      </c>
      <c r="K219" s="492">
        <v>2227.1100463867188</v>
      </c>
    </row>
    <row r="220" spans="1:11" ht="14.45" customHeight="1" x14ac:dyDescent="0.2">
      <c r="A220" s="486" t="s">
        <v>517</v>
      </c>
      <c r="B220" s="487" t="s">
        <v>518</v>
      </c>
      <c r="C220" s="488" t="s">
        <v>523</v>
      </c>
      <c r="D220" s="489" t="s">
        <v>524</v>
      </c>
      <c r="E220" s="488" t="s">
        <v>1220</v>
      </c>
      <c r="F220" s="489" t="s">
        <v>1221</v>
      </c>
      <c r="G220" s="488" t="s">
        <v>1240</v>
      </c>
      <c r="H220" s="488" t="s">
        <v>1241</v>
      </c>
      <c r="I220" s="491">
        <v>0.31999999284744263</v>
      </c>
      <c r="J220" s="491">
        <v>12000</v>
      </c>
      <c r="K220" s="492">
        <v>3876.3699645996094</v>
      </c>
    </row>
    <row r="221" spans="1:11" ht="14.45" customHeight="1" x14ac:dyDescent="0.2">
      <c r="A221" s="486" t="s">
        <v>517</v>
      </c>
      <c r="B221" s="487" t="s">
        <v>518</v>
      </c>
      <c r="C221" s="488" t="s">
        <v>523</v>
      </c>
      <c r="D221" s="489" t="s">
        <v>524</v>
      </c>
      <c r="E221" s="488" t="s">
        <v>1220</v>
      </c>
      <c r="F221" s="489" t="s">
        <v>1221</v>
      </c>
      <c r="G221" s="488" t="s">
        <v>1242</v>
      </c>
      <c r="H221" s="488" t="s">
        <v>1243</v>
      </c>
      <c r="I221" s="491">
        <v>0.62999999523162842</v>
      </c>
      <c r="J221" s="491">
        <v>4000</v>
      </c>
      <c r="K221" s="492">
        <v>2516.800048828125</v>
      </c>
    </row>
    <row r="222" spans="1:11" ht="14.45" customHeight="1" x14ac:dyDescent="0.2">
      <c r="A222" s="486" t="s">
        <v>517</v>
      </c>
      <c r="B222" s="487" t="s">
        <v>518</v>
      </c>
      <c r="C222" s="488" t="s">
        <v>523</v>
      </c>
      <c r="D222" s="489" t="s">
        <v>524</v>
      </c>
      <c r="E222" s="488" t="s">
        <v>1220</v>
      </c>
      <c r="F222" s="489" t="s">
        <v>1221</v>
      </c>
      <c r="G222" s="488" t="s">
        <v>1244</v>
      </c>
      <c r="H222" s="488" t="s">
        <v>1245</v>
      </c>
      <c r="I222" s="491">
        <v>0.51999998092651367</v>
      </c>
      <c r="J222" s="491">
        <v>28000</v>
      </c>
      <c r="K222" s="492">
        <v>14568.399658203125</v>
      </c>
    </row>
    <row r="223" spans="1:11" ht="14.45" customHeight="1" x14ac:dyDescent="0.2">
      <c r="A223" s="486" t="s">
        <v>517</v>
      </c>
      <c r="B223" s="487" t="s">
        <v>518</v>
      </c>
      <c r="C223" s="488" t="s">
        <v>523</v>
      </c>
      <c r="D223" s="489" t="s">
        <v>524</v>
      </c>
      <c r="E223" s="488" t="s">
        <v>1220</v>
      </c>
      <c r="F223" s="489" t="s">
        <v>1221</v>
      </c>
      <c r="G223" s="488" t="s">
        <v>1246</v>
      </c>
      <c r="H223" s="488" t="s">
        <v>1247</v>
      </c>
      <c r="I223" s="491">
        <v>2.5099999904632568</v>
      </c>
      <c r="J223" s="491">
        <v>50</v>
      </c>
      <c r="K223" s="492">
        <v>125.5</v>
      </c>
    </row>
    <row r="224" spans="1:11" ht="14.45" customHeight="1" x14ac:dyDescent="0.2">
      <c r="A224" s="486" t="s">
        <v>517</v>
      </c>
      <c r="B224" s="487" t="s">
        <v>518</v>
      </c>
      <c r="C224" s="488" t="s">
        <v>523</v>
      </c>
      <c r="D224" s="489" t="s">
        <v>524</v>
      </c>
      <c r="E224" s="488" t="s">
        <v>1248</v>
      </c>
      <c r="F224" s="489" t="s">
        <v>1249</v>
      </c>
      <c r="G224" s="488" t="s">
        <v>1250</v>
      </c>
      <c r="H224" s="488" t="s">
        <v>1251</v>
      </c>
      <c r="I224" s="491">
        <v>0.6428571428571429</v>
      </c>
      <c r="J224" s="491">
        <v>3800</v>
      </c>
      <c r="K224" s="492">
        <v>2490</v>
      </c>
    </row>
    <row r="225" spans="1:11" ht="14.45" customHeight="1" x14ac:dyDescent="0.2">
      <c r="A225" s="486" t="s">
        <v>517</v>
      </c>
      <c r="B225" s="487" t="s">
        <v>518</v>
      </c>
      <c r="C225" s="488" t="s">
        <v>523</v>
      </c>
      <c r="D225" s="489" t="s">
        <v>524</v>
      </c>
      <c r="E225" s="488" t="s">
        <v>1248</v>
      </c>
      <c r="F225" s="489" t="s">
        <v>1249</v>
      </c>
      <c r="G225" s="488" t="s">
        <v>1252</v>
      </c>
      <c r="H225" s="488" t="s">
        <v>1253</v>
      </c>
      <c r="I225" s="491">
        <v>0.64249999821186066</v>
      </c>
      <c r="J225" s="491">
        <v>11200</v>
      </c>
      <c r="K225" s="492">
        <v>7246</v>
      </c>
    </row>
    <row r="226" spans="1:11" ht="14.45" customHeight="1" x14ac:dyDescent="0.2">
      <c r="A226" s="486" t="s">
        <v>517</v>
      </c>
      <c r="B226" s="487" t="s">
        <v>518</v>
      </c>
      <c r="C226" s="488" t="s">
        <v>523</v>
      </c>
      <c r="D226" s="489" t="s">
        <v>524</v>
      </c>
      <c r="E226" s="488" t="s">
        <v>1248</v>
      </c>
      <c r="F226" s="489" t="s">
        <v>1249</v>
      </c>
      <c r="G226" s="488" t="s">
        <v>1254</v>
      </c>
      <c r="H226" s="488" t="s">
        <v>1255</v>
      </c>
      <c r="I226" s="491">
        <v>0.64399999380111694</v>
      </c>
      <c r="J226" s="491">
        <v>2800</v>
      </c>
      <c r="K226" s="492">
        <v>1806</v>
      </c>
    </row>
    <row r="227" spans="1:11" ht="14.45" customHeight="1" x14ac:dyDescent="0.2">
      <c r="A227" s="486" t="s">
        <v>517</v>
      </c>
      <c r="B227" s="487" t="s">
        <v>518</v>
      </c>
      <c r="C227" s="488" t="s">
        <v>523</v>
      </c>
      <c r="D227" s="489" t="s">
        <v>524</v>
      </c>
      <c r="E227" s="488" t="s">
        <v>1248</v>
      </c>
      <c r="F227" s="489" t="s">
        <v>1249</v>
      </c>
      <c r="G227" s="488" t="s">
        <v>1256</v>
      </c>
      <c r="H227" s="488" t="s">
        <v>1257</v>
      </c>
      <c r="I227" s="491">
        <v>0.62999999523162842</v>
      </c>
      <c r="J227" s="491">
        <v>1200</v>
      </c>
      <c r="K227" s="492">
        <v>755.03997802734375</v>
      </c>
    </row>
    <row r="228" spans="1:11" ht="14.45" customHeight="1" x14ac:dyDescent="0.2">
      <c r="A228" s="486" t="s">
        <v>517</v>
      </c>
      <c r="B228" s="487" t="s">
        <v>518</v>
      </c>
      <c r="C228" s="488" t="s">
        <v>523</v>
      </c>
      <c r="D228" s="489" t="s">
        <v>524</v>
      </c>
      <c r="E228" s="488" t="s">
        <v>1248</v>
      </c>
      <c r="F228" s="489" t="s">
        <v>1249</v>
      </c>
      <c r="G228" s="488" t="s">
        <v>1250</v>
      </c>
      <c r="H228" s="488" t="s">
        <v>1258</v>
      </c>
      <c r="I228" s="491">
        <v>0.62000000476837158</v>
      </c>
      <c r="J228" s="491">
        <v>600</v>
      </c>
      <c r="K228" s="492">
        <v>372</v>
      </c>
    </row>
    <row r="229" spans="1:11" ht="14.45" customHeight="1" x14ac:dyDescent="0.2">
      <c r="A229" s="486" t="s">
        <v>517</v>
      </c>
      <c r="B229" s="487" t="s">
        <v>518</v>
      </c>
      <c r="C229" s="488" t="s">
        <v>523</v>
      </c>
      <c r="D229" s="489" t="s">
        <v>524</v>
      </c>
      <c r="E229" s="488" t="s">
        <v>1248</v>
      </c>
      <c r="F229" s="489" t="s">
        <v>1249</v>
      </c>
      <c r="G229" s="488" t="s">
        <v>1252</v>
      </c>
      <c r="H229" s="488" t="s">
        <v>1259</v>
      </c>
      <c r="I229" s="491">
        <v>0.62666666507720947</v>
      </c>
      <c r="J229" s="491">
        <v>7600</v>
      </c>
      <c r="K229" s="492">
        <v>4754</v>
      </c>
    </row>
    <row r="230" spans="1:11" ht="14.45" customHeight="1" x14ac:dyDescent="0.2">
      <c r="A230" s="486" t="s">
        <v>517</v>
      </c>
      <c r="B230" s="487" t="s">
        <v>518</v>
      </c>
      <c r="C230" s="488" t="s">
        <v>523</v>
      </c>
      <c r="D230" s="489" t="s">
        <v>524</v>
      </c>
      <c r="E230" s="488" t="s">
        <v>1248</v>
      </c>
      <c r="F230" s="489" t="s">
        <v>1249</v>
      </c>
      <c r="G230" s="488" t="s">
        <v>1254</v>
      </c>
      <c r="H230" s="488" t="s">
        <v>1260</v>
      </c>
      <c r="I230" s="491">
        <v>0.62999999523162842</v>
      </c>
      <c r="J230" s="491">
        <v>1800</v>
      </c>
      <c r="K230" s="492">
        <v>1134</v>
      </c>
    </row>
    <row r="231" spans="1:11" ht="14.45" customHeight="1" x14ac:dyDescent="0.2">
      <c r="A231" s="486" t="s">
        <v>517</v>
      </c>
      <c r="B231" s="487" t="s">
        <v>518</v>
      </c>
      <c r="C231" s="488" t="s">
        <v>824</v>
      </c>
      <c r="D231" s="489" t="s">
        <v>825</v>
      </c>
      <c r="E231" s="488" t="s">
        <v>1248</v>
      </c>
      <c r="F231" s="489" t="s">
        <v>1249</v>
      </c>
      <c r="G231" s="488" t="s">
        <v>1250</v>
      </c>
      <c r="H231" s="488" t="s">
        <v>1251</v>
      </c>
      <c r="I231" s="491">
        <v>0.69666667779286706</v>
      </c>
      <c r="J231" s="491">
        <v>600</v>
      </c>
      <c r="K231" s="492">
        <v>418</v>
      </c>
    </row>
    <row r="232" spans="1:11" ht="14.45" customHeight="1" x14ac:dyDescent="0.2">
      <c r="A232" s="486" t="s">
        <v>517</v>
      </c>
      <c r="B232" s="487" t="s">
        <v>518</v>
      </c>
      <c r="C232" s="488" t="s">
        <v>824</v>
      </c>
      <c r="D232" s="489" t="s">
        <v>825</v>
      </c>
      <c r="E232" s="488" t="s">
        <v>1248</v>
      </c>
      <c r="F232" s="489" t="s">
        <v>1249</v>
      </c>
      <c r="G232" s="488" t="s">
        <v>1252</v>
      </c>
      <c r="H232" s="488" t="s">
        <v>1253</v>
      </c>
      <c r="I232" s="491">
        <v>0.70333333810170495</v>
      </c>
      <c r="J232" s="491">
        <v>1600</v>
      </c>
      <c r="K232" s="492">
        <v>1074</v>
      </c>
    </row>
    <row r="233" spans="1:11" ht="14.45" customHeight="1" x14ac:dyDescent="0.2">
      <c r="A233" s="486" t="s">
        <v>517</v>
      </c>
      <c r="B233" s="487" t="s">
        <v>518</v>
      </c>
      <c r="C233" s="488" t="s">
        <v>824</v>
      </c>
      <c r="D233" s="489" t="s">
        <v>825</v>
      </c>
      <c r="E233" s="488" t="s">
        <v>1248</v>
      </c>
      <c r="F233" s="489" t="s">
        <v>1249</v>
      </c>
      <c r="G233" s="488" t="s">
        <v>1250</v>
      </c>
      <c r="H233" s="488" t="s">
        <v>1258</v>
      </c>
      <c r="I233" s="491">
        <v>0.62999999523162842</v>
      </c>
      <c r="J233" s="491">
        <v>400</v>
      </c>
      <c r="K233" s="492">
        <v>252</v>
      </c>
    </row>
    <row r="234" spans="1:11" ht="14.45" customHeight="1" x14ac:dyDescent="0.2">
      <c r="A234" s="486" t="s">
        <v>517</v>
      </c>
      <c r="B234" s="487" t="s">
        <v>518</v>
      </c>
      <c r="C234" s="488" t="s">
        <v>528</v>
      </c>
      <c r="D234" s="489" t="s">
        <v>529</v>
      </c>
      <c r="E234" s="488" t="s">
        <v>827</v>
      </c>
      <c r="F234" s="489" t="s">
        <v>828</v>
      </c>
      <c r="G234" s="488" t="s">
        <v>833</v>
      </c>
      <c r="H234" s="488" t="s">
        <v>834</v>
      </c>
      <c r="I234" s="491">
        <v>29714.383463541668</v>
      </c>
      <c r="J234" s="491">
        <v>5</v>
      </c>
      <c r="K234" s="492">
        <v>149649.201171875</v>
      </c>
    </row>
    <row r="235" spans="1:11" ht="14.45" customHeight="1" x14ac:dyDescent="0.2">
      <c r="A235" s="486" t="s">
        <v>517</v>
      </c>
      <c r="B235" s="487" t="s">
        <v>518</v>
      </c>
      <c r="C235" s="488" t="s">
        <v>528</v>
      </c>
      <c r="D235" s="489" t="s">
        <v>529</v>
      </c>
      <c r="E235" s="488" t="s">
        <v>827</v>
      </c>
      <c r="F235" s="489" t="s">
        <v>828</v>
      </c>
      <c r="G235" s="488" t="s">
        <v>1261</v>
      </c>
      <c r="H235" s="488" t="s">
        <v>1262</v>
      </c>
      <c r="I235" s="491">
        <v>2867.699951171875</v>
      </c>
      <c r="J235" s="491">
        <v>5</v>
      </c>
      <c r="K235" s="492">
        <v>14338.5</v>
      </c>
    </row>
    <row r="236" spans="1:11" ht="14.45" customHeight="1" x14ac:dyDescent="0.2">
      <c r="A236" s="486" t="s">
        <v>517</v>
      </c>
      <c r="B236" s="487" t="s">
        <v>518</v>
      </c>
      <c r="C236" s="488" t="s">
        <v>528</v>
      </c>
      <c r="D236" s="489" t="s">
        <v>529</v>
      </c>
      <c r="E236" s="488" t="s">
        <v>827</v>
      </c>
      <c r="F236" s="489" t="s">
        <v>828</v>
      </c>
      <c r="G236" s="488" t="s">
        <v>1263</v>
      </c>
      <c r="H236" s="488" t="s">
        <v>1264</v>
      </c>
      <c r="I236" s="491">
        <v>884.510009765625</v>
      </c>
      <c r="J236" s="491">
        <v>4</v>
      </c>
      <c r="K236" s="492">
        <v>3538.0400390625</v>
      </c>
    </row>
    <row r="237" spans="1:11" ht="14.45" customHeight="1" x14ac:dyDescent="0.2">
      <c r="A237" s="486" t="s">
        <v>517</v>
      </c>
      <c r="B237" s="487" t="s">
        <v>518</v>
      </c>
      <c r="C237" s="488" t="s">
        <v>528</v>
      </c>
      <c r="D237" s="489" t="s">
        <v>529</v>
      </c>
      <c r="E237" s="488" t="s">
        <v>827</v>
      </c>
      <c r="F237" s="489" t="s">
        <v>828</v>
      </c>
      <c r="G237" s="488" t="s">
        <v>837</v>
      </c>
      <c r="H237" s="488" t="s">
        <v>838</v>
      </c>
      <c r="I237" s="491">
        <v>608.6300048828125</v>
      </c>
      <c r="J237" s="491">
        <v>1</v>
      </c>
      <c r="K237" s="492">
        <v>608.6300048828125</v>
      </c>
    </row>
    <row r="238" spans="1:11" ht="14.45" customHeight="1" x14ac:dyDescent="0.2">
      <c r="A238" s="486" t="s">
        <v>517</v>
      </c>
      <c r="B238" s="487" t="s">
        <v>518</v>
      </c>
      <c r="C238" s="488" t="s">
        <v>528</v>
      </c>
      <c r="D238" s="489" t="s">
        <v>529</v>
      </c>
      <c r="E238" s="488" t="s">
        <v>827</v>
      </c>
      <c r="F238" s="489" t="s">
        <v>828</v>
      </c>
      <c r="G238" s="488" t="s">
        <v>843</v>
      </c>
      <c r="H238" s="488" t="s">
        <v>844</v>
      </c>
      <c r="I238" s="491">
        <v>608.6300048828125</v>
      </c>
      <c r="J238" s="491">
        <v>1</v>
      </c>
      <c r="K238" s="492">
        <v>608.6300048828125</v>
      </c>
    </row>
    <row r="239" spans="1:11" ht="14.45" customHeight="1" x14ac:dyDescent="0.2">
      <c r="A239" s="486" t="s">
        <v>517</v>
      </c>
      <c r="B239" s="487" t="s">
        <v>518</v>
      </c>
      <c r="C239" s="488" t="s">
        <v>528</v>
      </c>
      <c r="D239" s="489" t="s">
        <v>529</v>
      </c>
      <c r="E239" s="488" t="s">
        <v>827</v>
      </c>
      <c r="F239" s="489" t="s">
        <v>828</v>
      </c>
      <c r="G239" s="488" t="s">
        <v>853</v>
      </c>
      <c r="H239" s="488" t="s">
        <v>854</v>
      </c>
      <c r="I239" s="491">
        <v>2875</v>
      </c>
      <c r="J239" s="491">
        <v>1</v>
      </c>
      <c r="K239" s="492">
        <v>2875</v>
      </c>
    </row>
    <row r="240" spans="1:11" ht="14.45" customHeight="1" x14ac:dyDescent="0.2">
      <c r="A240" s="486" t="s">
        <v>517</v>
      </c>
      <c r="B240" s="487" t="s">
        <v>518</v>
      </c>
      <c r="C240" s="488" t="s">
        <v>528</v>
      </c>
      <c r="D240" s="489" t="s">
        <v>529</v>
      </c>
      <c r="E240" s="488" t="s">
        <v>827</v>
      </c>
      <c r="F240" s="489" t="s">
        <v>828</v>
      </c>
      <c r="G240" s="488" t="s">
        <v>886</v>
      </c>
      <c r="H240" s="488" t="s">
        <v>887</v>
      </c>
      <c r="I240" s="491">
        <v>2002.550048828125</v>
      </c>
      <c r="J240" s="491">
        <v>1</v>
      </c>
      <c r="K240" s="492">
        <v>2002.550048828125</v>
      </c>
    </row>
    <row r="241" spans="1:11" ht="14.45" customHeight="1" x14ac:dyDescent="0.2">
      <c r="A241" s="486" t="s">
        <v>517</v>
      </c>
      <c r="B241" s="487" t="s">
        <v>518</v>
      </c>
      <c r="C241" s="488" t="s">
        <v>528</v>
      </c>
      <c r="D241" s="489" t="s">
        <v>529</v>
      </c>
      <c r="E241" s="488" t="s">
        <v>827</v>
      </c>
      <c r="F241" s="489" t="s">
        <v>828</v>
      </c>
      <c r="G241" s="488" t="s">
        <v>896</v>
      </c>
      <c r="H241" s="488" t="s">
        <v>897</v>
      </c>
      <c r="I241" s="491">
        <v>5754.759765625</v>
      </c>
      <c r="J241" s="491">
        <v>1</v>
      </c>
      <c r="K241" s="492">
        <v>5754.759765625</v>
      </c>
    </row>
    <row r="242" spans="1:11" ht="14.45" customHeight="1" x14ac:dyDescent="0.2">
      <c r="A242" s="486" t="s">
        <v>517</v>
      </c>
      <c r="B242" s="487" t="s">
        <v>518</v>
      </c>
      <c r="C242" s="488" t="s">
        <v>528</v>
      </c>
      <c r="D242" s="489" t="s">
        <v>529</v>
      </c>
      <c r="E242" s="488" t="s">
        <v>827</v>
      </c>
      <c r="F242" s="489" t="s">
        <v>828</v>
      </c>
      <c r="G242" s="488" t="s">
        <v>900</v>
      </c>
      <c r="H242" s="488" t="s">
        <v>901</v>
      </c>
      <c r="I242" s="491">
        <v>157300</v>
      </c>
      <c r="J242" s="491">
        <v>24</v>
      </c>
      <c r="K242" s="492">
        <v>3775200</v>
      </c>
    </row>
    <row r="243" spans="1:11" ht="14.45" customHeight="1" x14ac:dyDescent="0.2">
      <c r="A243" s="486" t="s">
        <v>517</v>
      </c>
      <c r="B243" s="487" t="s">
        <v>518</v>
      </c>
      <c r="C243" s="488" t="s">
        <v>528</v>
      </c>
      <c r="D243" s="489" t="s">
        <v>529</v>
      </c>
      <c r="E243" s="488" t="s">
        <v>827</v>
      </c>
      <c r="F243" s="489" t="s">
        <v>828</v>
      </c>
      <c r="G243" s="488" t="s">
        <v>902</v>
      </c>
      <c r="H243" s="488" t="s">
        <v>903</v>
      </c>
      <c r="I243" s="491">
        <v>5521.22998046875</v>
      </c>
      <c r="J243" s="491">
        <v>46</v>
      </c>
      <c r="K243" s="492">
        <v>253976.576171875</v>
      </c>
    </row>
    <row r="244" spans="1:11" ht="14.45" customHeight="1" x14ac:dyDescent="0.2">
      <c r="A244" s="486" t="s">
        <v>517</v>
      </c>
      <c r="B244" s="487" t="s">
        <v>518</v>
      </c>
      <c r="C244" s="488" t="s">
        <v>528</v>
      </c>
      <c r="D244" s="489" t="s">
        <v>529</v>
      </c>
      <c r="E244" s="488" t="s">
        <v>827</v>
      </c>
      <c r="F244" s="489" t="s">
        <v>828</v>
      </c>
      <c r="G244" s="488" t="s">
        <v>906</v>
      </c>
      <c r="H244" s="488" t="s">
        <v>907</v>
      </c>
      <c r="I244" s="491">
        <v>2904</v>
      </c>
      <c r="J244" s="491">
        <v>1</v>
      </c>
      <c r="K244" s="492">
        <v>2904</v>
      </c>
    </row>
    <row r="245" spans="1:11" ht="14.45" customHeight="1" x14ac:dyDescent="0.2">
      <c r="A245" s="486" t="s">
        <v>517</v>
      </c>
      <c r="B245" s="487" t="s">
        <v>518</v>
      </c>
      <c r="C245" s="488" t="s">
        <v>528</v>
      </c>
      <c r="D245" s="489" t="s">
        <v>529</v>
      </c>
      <c r="E245" s="488" t="s">
        <v>827</v>
      </c>
      <c r="F245" s="489" t="s">
        <v>828</v>
      </c>
      <c r="G245" s="488" t="s">
        <v>908</v>
      </c>
      <c r="H245" s="488" t="s">
        <v>909</v>
      </c>
      <c r="I245" s="491">
        <v>1161.5999755859375</v>
      </c>
      <c r="J245" s="491">
        <v>10</v>
      </c>
      <c r="K245" s="492">
        <v>11616</v>
      </c>
    </row>
    <row r="246" spans="1:11" ht="14.45" customHeight="1" x14ac:dyDescent="0.2">
      <c r="A246" s="486" t="s">
        <v>517</v>
      </c>
      <c r="B246" s="487" t="s">
        <v>518</v>
      </c>
      <c r="C246" s="488" t="s">
        <v>528</v>
      </c>
      <c r="D246" s="489" t="s">
        <v>529</v>
      </c>
      <c r="E246" s="488" t="s">
        <v>827</v>
      </c>
      <c r="F246" s="489" t="s">
        <v>828</v>
      </c>
      <c r="G246" s="488" t="s">
        <v>910</v>
      </c>
      <c r="H246" s="488" t="s">
        <v>911</v>
      </c>
      <c r="I246" s="491">
        <v>4247.10009765625</v>
      </c>
      <c r="J246" s="491">
        <v>1</v>
      </c>
      <c r="K246" s="492">
        <v>4247.10009765625</v>
      </c>
    </row>
    <row r="247" spans="1:11" ht="14.45" customHeight="1" x14ac:dyDescent="0.2">
      <c r="A247" s="486" t="s">
        <v>517</v>
      </c>
      <c r="B247" s="487" t="s">
        <v>518</v>
      </c>
      <c r="C247" s="488" t="s">
        <v>528</v>
      </c>
      <c r="D247" s="489" t="s">
        <v>529</v>
      </c>
      <c r="E247" s="488" t="s">
        <v>827</v>
      </c>
      <c r="F247" s="489" t="s">
        <v>828</v>
      </c>
      <c r="G247" s="488" t="s">
        <v>914</v>
      </c>
      <c r="H247" s="488" t="s">
        <v>915</v>
      </c>
      <c r="I247" s="491">
        <v>37824.6015625</v>
      </c>
      <c r="J247" s="491">
        <v>25</v>
      </c>
      <c r="K247" s="492">
        <v>945615.0390625</v>
      </c>
    </row>
    <row r="248" spans="1:11" ht="14.45" customHeight="1" x14ac:dyDescent="0.2">
      <c r="A248" s="486" t="s">
        <v>517</v>
      </c>
      <c r="B248" s="487" t="s">
        <v>518</v>
      </c>
      <c r="C248" s="488" t="s">
        <v>528</v>
      </c>
      <c r="D248" s="489" t="s">
        <v>529</v>
      </c>
      <c r="E248" s="488" t="s">
        <v>827</v>
      </c>
      <c r="F248" s="489" t="s">
        <v>828</v>
      </c>
      <c r="G248" s="488" t="s">
        <v>916</v>
      </c>
      <c r="H248" s="488" t="s">
        <v>917</v>
      </c>
      <c r="I248" s="491">
        <v>3285.14990234375</v>
      </c>
      <c r="J248" s="491">
        <v>2</v>
      </c>
      <c r="K248" s="492">
        <v>6570.2998046875</v>
      </c>
    </row>
    <row r="249" spans="1:11" ht="14.45" customHeight="1" x14ac:dyDescent="0.2">
      <c r="A249" s="486" t="s">
        <v>517</v>
      </c>
      <c r="B249" s="487" t="s">
        <v>518</v>
      </c>
      <c r="C249" s="488" t="s">
        <v>528</v>
      </c>
      <c r="D249" s="489" t="s">
        <v>529</v>
      </c>
      <c r="E249" s="488" t="s">
        <v>827</v>
      </c>
      <c r="F249" s="489" t="s">
        <v>828</v>
      </c>
      <c r="G249" s="488" t="s">
        <v>918</v>
      </c>
      <c r="H249" s="488" t="s">
        <v>919</v>
      </c>
      <c r="I249" s="491">
        <v>4719</v>
      </c>
      <c r="J249" s="491">
        <v>2</v>
      </c>
      <c r="K249" s="492">
        <v>9438</v>
      </c>
    </row>
    <row r="250" spans="1:11" ht="14.45" customHeight="1" x14ac:dyDescent="0.2">
      <c r="A250" s="486" t="s">
        <v>517</v>
      </c>
      <c r="B250" s="487" t="s">
        <v>518</v>
      </c>
      <c r="C250" s="488" t="s">
        <v>528</v>
      </c>
      <c r="D250" s="489" t="s">
        <v>529</v>
      </c>
      <c r="E250" s="488" t="s">
        <v>827</v>
      </c>
      <c r="F250" s="489" t="s">
        <v>828</v>
      </c>
      <c r="G250" s="488" t="s">
        <v>920</v>
      </c>
      <c r="H250" s="488" t="s">
        <v>921</v>
      </c>
      <c r="I250" s="491">
        <v>51425</v>
      </c>
      <c r="J250" s="491">
        <v>26</v>
      </c>
      <c r="K250" s="492">
        <v>1337050</v>
      </c>
    </row>
    <row r="251" spans="1:11" ht="14.45" customHeight="1" x14ac:dyDescent="0.2">
      <c r="A251" s="486" t="s">
        <v>517</v>
      </c>
      <c r="B251" s="487" t="s">
        <v>518</v>
      </c>
      <c r="C251" s="488" t="s">
        <v>528</v>
      </c>
      <c r="D251" s="489" t="s">
        <v>529</v>
      </c>
      <c r="E251" s="488" t="s">
        <v>827</v>
      </c>
      <c r="F251" s="489" t="s">
        <v>828</v>
      </c>
      <c r="G251" s="488" t="s">
        <v>922</v>
      </c>
      <c r="H251" s="488" t="s">
        <v>923</v>
      </c>
      <c r="I251" s="491">
        <v>5115.8798828125</v>
      </c>
      <c r="J251" s="491">
        <v>2</v>
      </c>
      <c r="K251" s="492">
        <v>10231.759765625</v>
      </c>
    </row>
    <row r="252" spans="1:11" ht="14.45" customHeight="1" x14ac:dyDescent="0.2">
      <c r="A252" s="486" t="s">
        <v>517</v>
      </c>
      <c r="B252" s="487" t="s">
        <v>518</v>
      </c>
      <c r="C252" s="488" t="s">
        <v>528</v>
      </c>
      <c r="D252" s="489" t="s">
        <v>529</v>
      </c>
      <c r="E252" s="488" t="s">
        <v>827</v>
      </c>
      <c r="F252" s="489" t="s">
        <v>828</v>
      </c>
      <c r="G252" s="488" t="s">
        <v>924</v>
      </c>
      <c r="H252" s="488" t="s">
        <v>925</v>
      </c>
      <c r="I252" s="491">
        <v>4904.1298828125</v>
      </c>
      <c r="J252" s="491">
        <v>1</v>
      </c>
      <c r="K252" s="492">
        <v>4904.1298828125</v>
      </c>
    </row>
    <row r="253" spans="1:11" ht="14.45" customHeight="1" x14ac:dyDescent="0.2">
      <c r="A253" s="486" t="s">
        <v>517</v>
      </c>
      <c r="B253" s="487" t="s">
        <v>518</v>
      </c>
      <c r="C253" s="488" t="s">
        <v>528</v>
      </c>
      <c r="D253" s="489" t="s">
        <v>529</v>
      </c>
      <c r="E253" s="488" t="s">
        <v>827</v>
      </c>
      <c r="F253" s="489" t="s">
        <v>828</v>
      </c>
      <c r="G253" s="488" t="s">
        <v>930</v>
      </c>
      <c r="H253" s="488" t="s">
        <v>931</v>
      </c>
      <c r="I253" s="491">
        <v>9952.25</v>
      </c>
      <c r="J253" s="491">
        <v>64</v>
      </c>
      <c r="K253" s="492">
        <v>636944</v>
      </c>
    </row>
    <row r="254" spans="1:11" ht="14.45" customHeight="1" x14ac:dyDescent="0.2">
      <c r="A254" s="486" t="s">
        <v>517</v>
      </c>
      <c r="B254" s="487" t="s">
        <v>518</v>
      </c>
      <c r="C254" s="488" t="s">
        <v>528</v>
      </c>
      <c r="D254" s="489" t="s">
        <v>529</v>
      </c>
      <c r="E254" s="488" t="s">
        <v>827</v>
      </c>
      <c r="F254" s="489" t="s">
        <v>828</v>
      </c>
      <c r="G254" s="488" t="s">
        <v>932</v>
      </c>
      <c r="H254" s="488" t="s">
        <v>933</v>
      </c>
      <c r="I254" s="491">
        <v>1988.030029296875</v>
      </c>
      <c r="J254" s="491">
        <v>3</v>
      </c>
      <c r="K254" s="492">
        <v>5964.090087890625</v>
      </c>
    </row>
    <row r="255" spans="1:11" ht="14.45" customHeight="1" x14ac:dyDescent="0.2">
      <c r="A255" s="486" t="s">
        <v>517</v>
      </c>
      <c r="B255" s="487" t="s">
        <v>518</v>
      </c>
      <c r="C255" s="488" t="s">
        <v>528</v>
      </c>
      <c r="D255" s="489" t="s">
        <v>529</v>
      </c>
      <c r="E255" s="488" t="s">
        <v>827</v>
      </c>
      <c r="F255" s="489" t="s">
        <v>828</v>
      </c>
      <c r="G255" s="488" t="s">
        <v>934</v>
      </c>
      <c r="H255" s="488" t="s">
        <v>935</v>
      </c>
      <c r="I255" s="491">
        <v>4278.56005859375</v>
      </c>
      <c r="J255" s="491">
        <v>2</v>
      </c>
      <c r="K255" s="492">
        <v>8557.1201171875</v>
      </c>
    </row>
    <row r="256" spans="1:11" ht="14.45" customHeight="1" x14ac:dyDescent="0.2">
      <c r="A256" s="486" t="s">
        <v>517</v>
      </c>
      <c r="B256" s="487" t="s">
        <v>518</v>
      </c>
      <c r="C256" s="488" t="s">
        <v>528</v>
      </c>
      <c r="D256" s="489" t="s">
        <v>529</v>
      </c>
      <c r="E256" s="488" t="s">
        <v>827</v>
      </c>
      <c r="F256" s="489" t="s">
        <v>828</v>
      </c>
      <c r="G256" s="488" t="s">
        <v>936</v>
      </c>
      <c r="H256" s="488" t="s">
        <v>937</v>
      </c>
      <c r="I256" s="491">
        <v>2994.75</v>
      </c>
      <c r="J256" s="491">
        <v>3</v>
      </c>
      <c r="K256" s="492">
        <v>8984.25</v>
      </c>
    </row>
    <row r="257" spans="1:11" ht="14.45" customHeight="1" x14ac:dyDescent="0.2">
      <c r="A257" s="486" t="s">
        <v>517</v>
      </c>
      <c r="B257" s="487" t="s">
        <v>518</v>
      </c>
      <c r="C257" s="488" t="s">
        <v>528</v>
      </c>
      <c r="D257" s="489" t="s">
        <v>529</v>
      </c>
      <c r="E257" s="488" t="s">
        <v>827</v>
      </c>
      <c r="F257" s="489" t="s">
        <v>828</v>
      </c>
      <c r="G257" s="488" t="s">
        <v>1265</v>
      </c>
      <c r="H257" s="488" t="s">
        <v>1266</v>
      </c>
      <c r="I257" s="491">
        <v>23159.400390625</v>
      </c>
      <c r="J257" s="491">
        <v>52</v>
      </c>
      <c r="K257" s="492">
        <v>1204288.8359375</v>
      </c>
    </row>
    <row r="258" spans="1:11" ht="14.45" customHeight="1" x14ac:dyDescent="0.2">
      <c r="A258" s="486" t="s">
        <v>517</v>
      </c>
      <c r="B258" s="487" t="s">
        <v>518</v>
      </c>
      <c r="C258" s="488" t="s">
        <v>528</v>
      </c>
      <c r="D258" s="489" t="s">
        <v>529</v>
      </c>
      <c r="E258" s="488" t="s">
        <v>827</v>
      </c>
      <c r="F258" s="489" t="s">
        <v>828</v>
      </c>
      <c r="G258" s="488" t="s">
        <v>1267</v>
      </c>
      <c r="H258" s="488" t="s">
        <v>1268</v>
      </c>
      <c r="I258" s="491">
        <v>1815.0999959309895</v>
      </c>
      <c r="J258" s="491">
        <v>10</v>
      </c>
      <c r="K258" s="492">
        <v>18150.599975585938</v>
      </c>
    </row>
    <row r="259" spans="1:11" ht="14.45" customHeight="1" x14ac:dyDescent="0.2">
      <c r="A259" s="486" t="s">
        <v>517</v>
      </c>
      <c r="B259" s="487" t="s">
        <v>518</v>
      </c>
      <c r="C259" s="488" t="s">
        <v>528</v>
      </c>
      <c r="D259" s="489" t="s">
        <v>529</v>
      </c>
      <c r="E259" s="488" t="s">
        <v>827</v>
      </c>
      <c r="F259" s="489" t="s">
        <v>828</v>
      </c>
      <c r="G259" s="488" t="s">
        <v>1269</v>
      </c>
      <c r="H259" s="488" t="s">
        <v>1270</v>
      </c>
      <c r="I259" s="491">
        <v>1724.25</v>
      </c>
      <c r="J259" s="491">
        <v>24</v>
      </c>
      <c r="K259" s="492">
        <v>41382</v>
      </c>
    </row>
    <row r="260" spans="1:11" ht="14.45" customHeight="1" x14ac:dyDescent="0.2">
      <c r="A260" s="486" t="s">
        <v>517</v>
      </c>
      <c r="B260" s="487" t="s">
        <v>518</v>
      </c>
      <c r="C260" s="488" t="s">
        <v>528</v>
      </c>
      <c r="D260" s="489" t="s">
        <v>529</v>
      </c>
      <c r="E260" s="488" t="s">
        <v>827</v>
      </c>
      <c r="F260" s="489" t="s">
        <v>828</v>
      </c>
      <c r="G260" s="488" t="s">
        <v>1271</v>
      </c>
      <c r="H260" s="488" t="s">
        <v>1270</v>
      </c>
      <c r="I260" s="491">
        <v>1724.25</v>
      </c>
      <c r="J260" s="491">
        <v>79</v>
      </c>
      <c r="K260" s="492">
        <v>136215.75</v>
      </c>
    </row>
    <row r="261" spans="1:11" ht="14.45" customHeight="1" x14ac:dyDescent="0.2">
      <c r="A261" s="486" t="s">
        <v>517</v>
      </c>
      <c r="B261" s="487" t="s">
        <v>518</v>
      </c>
      <c r="C261" s="488" t="s">
        <v>528</v>
      </c>
      <c r="D261" s="489" t="s">
        <v>529</v>
      </c>
      <c r="E261" s="488" t="s">
        <v>827</v>
      </c>
      <c r="F261" s="489" t="s">
        <v>828</v>
      </c>
      <c r="G261" s="488" t="s">
        <v>1272</v>
      </c>
      <c r="H261" s="488" t="s">
        <v>1273</v>
      </c>
      <c r="I261" s="491">
        <v>12.307506112491383</v>
      </c>
      <c r="J261" s="491">
        <v>600</v>
      </c>
      <c r="K261" s="492">
        <v>7382.9100952148438</v>
      </c>
    </row>
    <row r="262" spans="1:11" ht="14.45" customHeight="1" x14ac:dyDescent="0.2">
      <c r="A262" s="486" t="s">
        <v>517</v>
      </c>
      <c r="B262" s="487" t="s">
        <v>518</v>
      </c>
      <c r="C262" s="488" t="s">
        <v>528</v>
      </c>
      <c r="D262" s="489" t="s">
        <v>529</v>
      </c>
      <c r="E262" s="488" t="s">
        <v>827</v>
      </c>
      <c r="F262" s="489" t="s">
        <v>828</v>
      </c>
      <c r="G262" s="488" t="s">
        <v>938</v>
      </c>
      <c r="H262" s="488" t="s">
        <v>939</v>
      </c>
      <c r="I262" s="491">
        <v>793.5</v>
      </c>
      <c r="J262" s="491">
        <v>1</v>
      </c>
      <c r="K262" s="492">
        <v>793.5</v>
      </c>
    </row>
    <row r="263" spans="1:11" ht="14.45" customHeight="1" x14ac:dyDescent="0.2">
      <c r="A263" s="486" t="s">
        <v>517</v>
      </c>
      <c r="B263" s="487" t="s">
        <v>518</v>
      </c>
      <c r="C263" s="488" t="s">
        <v>528</v>
      </c>
      <c r="D263" s="489" t="s">
        <v>529</v>
      </c>
      <c r="E263" s="488" t="s">
        <v>827</v>
      </c>
      <c r="F263" s="489" t="s">
        <v>828</v>
      </c>
      <c r="G263" s="488" t="s">
        <v>1274</v>
      </c>
      <c r="H263" s="488" t="s">
        <v>1275</v>
      </c>
      <c r="I263" s="491">
        <v>3849.010009765625</v>
      </c>
      <c r="J263" s="491">
        <v>6</v>
      </c>
      <c r="K263" s="492">
        <v>23094.060546875</v>
      </c>
    </row>
    <row r="264" spans="1:11" ht="14.45" customHeight="1" x14ac:dyDescent="0.2">
      <c r="A264" s="486" t="s">
        <v>517</v>
      </c>
      <c r="B264" s="487" t="s">
        <v>518</v>
      </c>
      <c r="C264" s="488" t="s">
        <v>528</v>
      </c>
      <c r="D264" s="489" t="s">
        <v>529</v>
      </c>
      <c r="E264" s="488" t="s">
        <v>827</v>
      </c>
      <c r="F264" s="489" t="s">
        <v>828</v>
      </c>
      <c r="G264" s="488" t="s">
        <v>944</v>
      </c>
      <c r="H264" s="488" t="s">
        <v>945</v>
      </c>
      <c r="I264" s="491">
        <v>6253.33251953125</v>
      </c>
      <c r="J264" s="491">
        <v>3</v>
      </c>
      <c r="K264" s="492">
        <v>18760</v>
      </c>
    </row>
    <row r="265" spans="1:11" ht="14.45" customHeight="1" x14ac:dyDescent="0.2">
      <c r="A265" s="486" t="s">
        <v>517</v>
      </c>
      <c r="B265" s="487" t="s">
        <v>518</v>
      </c>
      <c r="C265" s="488" t="s">
        <v>528</v>
      </c>
      <c r="D265" s="489" t="s">
        <v>529</v>
      </c>
      <c r="E265" s="488" t="s">
        <v>827</v>
      </c>
      <c r="F265" s="489" t="s">
        <v>828</v>
      </c>
      <c r="G265" s="488" t="s">
        <v>946</v>
      </c>
      <c r="H265" s="488" t="s">
        <v>947</v>
      </c>
      <c r="I265" s="491">
        <v>5189.93017578125</v>
      </c>
      <c r="J265" s="491">
        <v>3</v>
      </c>
      <c r="K265" s="492">
        <v>15569.79052734375</v>
      </c>
    </row>
    <row r="266" spans="1:11" ht="14.45" customHeight="1" x14ac:dyDescent="0.2">
      <c r="A266" s="486" t="s">
        <v>517</v>
      </c>
      <c r="B266" s="487" t="s">
        <v>518</v>
      </c>
      <c r="C266" s="488" t="s">
        <v>528</v>
      </c>
      <c r="D266" s="489" t="s">
        <v>529</v>
      </c>
      <c r="E266" s="488" t="s">
        <v>827</v>
      </c>
      <c r="F266" s="489" t="s">
        <v>828</v>
      </c>
      <c r="G266" s="488" t="s">
        <v>952</v>
      </c>
      <c r="H266" s="488" t="s">
        <v>953</v>
      </c>
      <c r="I266" s="491">
        <v>1083.47998046875</v>
      </c>
      <c r="J266" s="491">
        <v>2</v>
      </c>
      <c r="K266" s="492">
        <v>2166.9599609375</v>
      </c>
    </row>
    <row r="267" spans="1:11" ht="14.45" customHeight="1" x14ac:dyDescent="0.2">
      <c r="A267" s="486" t="s">
        <v>517</v>
      </c>
      <c r="B267" s="487" t="s">
        <v>518</v>
      </c>
      <c r="C267" s="488" t="s">
        <v>528</v>
      </c>
      <c r="D267" s="489" t="s">
        <v>529</v>
      </c>
      <c r="E267" s="488" t="s">
        <v>827</v>
      </c>
      <c r="F267" s="489" t="s">
        <v>828</v>
      </c>
      <c r="G267" s="488" t="s">
        <v>954</v>
      </c>
      <c r="H267" s="488" t="s">
        <v>955</v>
      </c>
      <c r="I267" s="491">
        <v>1374.199951171875</v>
      </c>
      <c r="J267" s="491">
        <v>4</v>
      </c>
      <c r="K267" s="492">
        <v>5496.789794921875</v>
      </c>
    </row>
    <row r="268" spans="1:11" ht="14.45" customHeight="1" x14ac:dyDescent="0.2">
      <c r="A268" s="486" t="s">
        <v>517</v>
      </c>
      <c r="B268" s="487" t="s">
        <v>518</v>
      </c>
      <c r="C268" s="488" t="s">
        <v>528</v>
      </c>
      <c r="D268" s="489" t="s">
        <v>529</v>
      </c>
      <c r="E268" s="488" t="s">
        <v>827</v>
      </c>
      <c r="F268" s="489" t="s">
        <v>828</v>
      </c>
      <c r="G268" s="488" t="s">
        <v>956</v>
      </c>
      <c r="H268" s="488" t="s">
        <v>957</v>
      </c>
      <c r="I268" s="491">
        <v>344.07998657226563</v>
      </c>
      <c r="J268" s="491">
        <v>168</v>
      </c>
      <c r="K268" s="492">
        <v>57805.439453125</v>
      </c>
    </row>
    <row r="269" spans="1:11" ht="14.45" customHeight="1" x14ac:dyDescent="0.2">
      <c r="A269" s="486" t="s">
        <v>517</v>
      </c>
      <c r="B269" s="487" t="s">
        <v>518</v>
      </c>
      <c r="C269" s="488" t="s">
        <v>528</v>
      </c>
      <c r="D269" s="489" t="s">
        <v>529</v>
      </c>
      <c r="E269" s="488" t="s">
        <v>827</v>
      </c>
      <c r="F269" s="489" t="s">
        <v>828</v>
      </c>
      <c r="G269" s="488" t="s">
        <v>960</v>
      </c>
      <c r="H269" s="488" t="s">
        <v>961</v>
      </c>
      <c r="I269" s="491">
        <v>1437.47998046875</v>
      </c>
      <c r="J269" s="491">
        <v>1</v>
      </c>
      <c r="K269" s="492">
        <v>1437.47998046875</v>
      </c>
    </row>
    <row r="270" spans="1:11" ht="14.45" customHeight="1" x14ac:dyDescent="0.2">
      <c r="A270" s="486" t="s">
        <v>517</v>
      </c>
      <c r="B270" s="487" t="s">
        <v>518</v>
      </c>
      <c r="C270" s="488" t="s">
        <v>528</v>
      </c>
      <c r="D270" s="489" t="s">
        <v>529</v>
      </c>
      <c r="E270" s="488" t="s">
        <v>827</v>
      </c>
      <c r="F270" s="489" t="s">
        <v>828</v>
      </c>
      <c r="G270" s="488" t="s">
        <v>962</v>
      </c>
      <c r="H270" s="488" t="s">
        <v>963</v>
      </c>
      <c r="I270" s="491">
        <v>2156.219970703125</v>
      </c>
      <c r="J270" s="491">
        <v>1</v>
      </c>
      <c r="K270" s="492">
        <v>2156.219970703125</v>
      </c>
    </row>
    <row r="271" spans="1:11" ht="14.45" customHeight="1" x14ac:dyDescent="0.2">
      <c r="A271" s="486" t="s">
        <v>517</v>
      </c>
      <c r="B271" s="487" t="s">
        <v>518</v>
      </c>
      <c r="C271" s="488" t="s">
        <v>528</v>
      </c>
      <c r="D271" s="489" t="s">
        <v>529</v>
      </c>
      <c r="E271" s="488" t="s">
        <v>827</v>
      </c>
      <c r="F271" s="489" t="s">
        <v>828</v>
      </c>
      <c r="G271" s="488" t="s">
        <v>995</v>
      </c>
      <c r="H271" s="488" t="s">
        <v>996</v>
      </c>
      <c r="I271" s="491">
        <v>221.37781515004312</v>
      </c>
      <c r="J271" s="491">
        <v>2</v>
      </c>
      <c r="K271" s="492">
        <v>442.75563030008624</v>
      </c>
    </row>
    <row r="272" spans="1:11" ht="14.45" customHeight="1" x14ac:dyDescent="0.2">
      <c r="A272" s="486" t="s">
        <v>517</v>
      </c>
      <c r="B272" s="487" t="s">
        <v>518</v>
      </c>
      <c r="C272" s="488" t="s">
        <v>528</v>
      </c>
      <c r="D272" s="489" t="s">
        <v>529</v>
      </c>
      <c r="E272" s="488" t="s">
        <v>827</v>
      </c>
      <c r="F272" s="489" t="s">
        <v>828</v>
      </c>
      <c r="G272" s="488" t="s">
        <v>831</v>
      </c>
      <c r="H272" s="488" t="s">
        <v>832</v>
      </c>
      <c r="I272" s="491">
        <v>274.06499481201172</v>
      </c>
      <c r="J272" s="491">
        <v>4</v>
      </c>
      <c r="K272" s="492">
        <v>1096.2599792480469</v>
      </c>
    </row>
    <row r="273" spans="1:11" ht="14.45" customHeight="1" x14ac:dyDescent="0.2">
      <c r="A273" s="486" t="s">
        <v>517</v>
      </c>
      <c r="B273" s="487" t="s">
        <v>518</v>
      </c>
      <c r="C273" s="488" t="s">
        <v>528</v>
      </c>
      <c r="D273" s="489" t="s">
        <v>529</v>
      </c>
      <c r="E273" s="488" t="s">
        <v>827</v>
      </c>
      <c r="F273" s="489" t="s">
        <v>828</v>
      </c>
      <c r="G273" s="488" t="s">
        <v>999</v>
      </c>
      <c r="H273" s="488" t="s">
        <v>1000</v>
      </c>
      <c r="I273" s="491">
        <v>9501.2998046875</v>
      </c>
      <c r="J273" s="491">
        <v>5</v>
      </c>
      <c r="K273" s="492">
        <v>47506.4990234375</v>
      </c>
    </row>
    <row r="274" spans="1:11" ht="14.45" customHeight="1" x14ac:dyDescent="0.2">
      <c r="A274" s="486" t="s">
        <v>517</v>
      </c>
      <c r="B274" s="487" t="s">
        <v>518</v>
      </c>
      <c r="C274" s="488" t="s">
        <v>528</v>
      </c>
      <c r="D274" s="489" t="s">
        <v>529</v>
      </c>
      <c r="E274" s="488" t="s">
        <v>827</v>
      </c>
      <c r="F274" s="489" t="s">
        <v>828</v>
      </c>
      <c r="G274" s="488" t="s">
        <v>1001</v>
      </c>
      <c r="H274" s="488" t="s">
        <v>1002</v>
      </c>
      <c r="I274" s="491">
        <v>2035.5</v>
      </c>
      <c r="J274" s="491">
        <v>1</v>
      </c>
      <c r="K274" s="492">
        <v>2035.5</v>
      </c>
    </row>
    <row r="275" spans="1:11" ht="14.45" customHeight="1" x14ac:dyDescent="0.2">
      <c r="A275" s="486" t="s">
        <v>517</v>
      </c>
      <c r="B275" s="487" t="s">
        <v>518</v>
      </c>
      <c r="C275" s="488" t="s">
        <v>528</v>
      </c>
      <c r="D275" s="489" t="s">
        <v>529</v>
      </c>
      <c r="E275" s="488" t="s">
        <v>827</v>
      </c>
      <c r="F275" s="489" t="s">
        <v>828</v>
      </c>
      <c r="G275" s="488" t="s">
        <v>1276</v>
      </c>
      <c r="H275" s="488" t="s">
        <v>1277</v>
      </c>
      <c r="I275" s="491">
        <v>2587.5</v>
      </c>
      <c r="J275" s="491">
        <v>1</v>
      </c>
      <c r="K275" s="492">
        <v>2587.5</v>
      </c>
    </row>
    <row r="276" spans="1:11" ht="14.45" customHeight="1" x14ac:dyDescent="0.2">
      <c r="A276" s="486" t="s">
        <v>517</v>
      </c>
      <c r="B276" s="487" t="s">
        <v>518</v>
      </c>
      <c r="C276" s="488" t="s">
        <v>528</v>
      </c>
      <c r="D276" s="489" t="s">
        <v>529</v>
      </c>
      <c r="E276" s="488" t="s">
        <v>827</v>
      </c>
      <c r="F276" s="489" t="s">
        <v>828</v>
      </c>
      <c r="G276" s="488" t="s">
        <v>1278</v>
      </c>
      <c r="H276" s="488" t="s">
        <v>1279</v>
      </c>
      <c r="I276" s="491">
        <v>1524.5999755859375</v>
      </c>
      <c r="J276" s="491">
        <v>2</v>
      </c>
      <c r="K276" s="492">
        <v>3049.199951171875</v>
      </c>
    </row>
    <row r="277" spans="1:11" ht="14.45" customHeight="1" x14ac:dyDescent="0.2">
      <c r="A277" s="486" t="s">
        <v>517</v>
      </c>
      <c r="B277" s="487" t="s">
        <v>518</v>
      </c>
      <c r="C277" s="488" t="s">
        <v>528</v>
      </c>
      <c r="D277" s="489" t="s">
        <v>529</v>
      </c>
      <c r="E277" s="488" t="s">
        <v>827</v>
      </c>
      <c r="F277" s="489" t="s">
        <v>828</v>
      </c>
      <c r="G277" s="488" t="s">
        <v>1280</v>
      </c>
      <c r="H277" s="488" t="s">
        <v>1281</v>
      </c>
      <c r="I277" s="491">
        <v>1524.5999755859375</v>
      </c>
      <c r="J277" s="491">
        <v>2</v>
      </c>
      <c r="K277" s="492">
        <v>3049.199951171875</v>
      </c>
    </row>
    <row r="278" spans="1:11" ht="14.45" customHeight="1" x14ac:dyDescent="0.2">
      <c r="A278" s="486" t="s">
        <v>517</v>
      </c>
      <c r="B278" s="487" t="s">
        <v>518</v>
      </c>
      <c r="C278" s="488" t="s">
        <v>528</v>
      </c>
      <c r="D278" s="489" t="s">
        <v>529</v>
      </c>
      <c r="E278" s="488" t="s">
        <v>827</v>
      </c>
      <c r="F278" s="489" t="s">
        <v>828</v>
      </c>
      <c r="G278" s="488" t="s">
        <v>1282</v>
      </c>
      <c r="H278" s="488" t="s">
        <v>1283</v>
      </c>
      <c r="I278" s="491">
        <v>1524.5999755859375</v>
      </c>
      <c r="J278" s="491">
        <v>2</v>
      </c>
      <c r="K278" s="492">
        <v>3049.199951171875</v>
      </c>
    </row>
    <row r="279" spans="1:11" ht="14.45" customHeight="1" x14ac:dyDescent="0.2">
      <c r="A279" s="486" t="s">
        <v>517</v>
      </c>
      <c r="B279" s="487" t="s">
        <v>518</v>
      </c>
      <c r="C279" s="488" t="s">
        <v>528</v>
      </c>
      <c r="D279" s="489" t="s">
        <v>529</v>
      </c>
      <c r="E279" s="488" t="s">
        <v>827</v>
      </c>
      <c r="F279" s="489" t="s">
        <v>828</v>
      </c>
      <c r="G279" s="488" t="s">
        <v>1284</v>
      </c>
      <c r="H279" s="488" t="s">
        <v>1285</v>
      </c>
      <c r="I279" s="491">
        <v>1524.5999755859375</v>
      </c>
      <c r="J279" s="491">
        <v>2</v>
      </c>
      <c r="K279" s="492">
        <v>3049.199951171875</v>
      </c>
    </row>
    <row r="280" spans="1:11" ht="14.45" customHeight="1" x14ac:dyDescent="0.2">
      <c r="A280" s="486" t="s">
        <v>517</v>
      </c>
      <c r="B280" s="487" t="s">
        <v>518</v>
      </c>
      <c r="C280" s="488" t="s">
        <v>528</v>
      </c>
      <c r="D280" s="489" t="s">
        <v>529</v>
      </c>
      <c r="E280" s="488" t="s">
        <v>827</v>
      </c>
      <c r="F280" s="489" t="s">
        <v>828</v>
      </c>
      <c r="G280" s="488" t="s">
        <v>1286</v>
      </c>
      <c r="H280" s="488" t="s">
        <v>1287</v>
      </c>
      <c r="I280" s="491">
        <v>1524.5999755859375</v>
      </c>
      <c r="J280" s="491">
        <v>2</v>
      </c>
      <c r="K280" s="492">
        <v>3049.199951171875</v>
      </c>
    </row>
    <row r="281" spans="1:11" ht="14.45" customHeight="1" x14ac:dyDescent="0.2">
      <c r="A281" s="486" t="s">
        <v>517</v>
      </c>
      <c r="B281" s="487" t="s">
        <v>518</v>
      </c>
      <c r="C281" s="488" t="s">
        <v>528</v>
      </c>
      <c r="D281" s="489" t="s">
        <v>529</v>
      </c>
      <c r="E281" s="488" t="s">
        <v>827</v>
      </c>
      <c r="F281" s="489" t="s">
        <v>828</v>
      </c>
      <c r="G281" s="488" t="s">
        <v>1288</v>
      </c>
      <c r="H281" s="488" t="s">
        <v>1289</v>
      </c>
      <c r="I281" s="491">
        <v>208.1199951171875</v>
      </c>
      <c r="J281" s="491">
        <v>3</v>
      </c>
      <c r="K281" s="492">
        <v>624.3599853515625</v>
      </c>
    </row>
    <row r="282" spans="1:11" ht="14.45" customHeight="1" x14ac:dyDescent="0.2">
      <c r="A282" s="486" t="s">
        <v>517</v>
      </c>
      <c r="B282" s="487" t="s">
        <v>518</v>
      </c>
      <c r="C282" s="488" t="s">
        <v>528</v>
      </c>
      <c r="D282" s="489" t="s">
        <v>529</v>
      </c>
      <c r="E282" s="488" t="s">
        <v>827</v>
      </c>
      <c r="F282" s="489" t="s">
        <v>828</v>
      </c>
      <c r="G282" s="488" t="s">
        <v>1020</v>
      </c>
      <c r="H282" s="488" t="s">
        <v>1021</v>
      </c>
      <c r="I282" s="491">
        <v>3070.0400390625</v>
      </c>
      <c r="J282" s="491">
        <v>3</v>
      </c>
      <c r="K282" s="492">
        <v>9210.1201171875</v>
      </c>
    </row>
    <row r="283" spans="1:11" ht="14.45" customHeight="1" x14ac:dyDescent="0.2">
      <c r="A283" s="486" t="s">
        <v>517</v>
      </c>
      <c r="B283" s="487" t="s">
        <v>518</v>
      </c>
      <c r="C283" s="488" t="s">
        <v>528</v>
      </c>
      <c r="D283" s="489" t="s">
        <v>529</v>
      </c>
      <c r="E283" s="488" t="s">
        <v>827</v>
      </c>
      <c r="F283" s="489" t="s">
        <v>828</v>
      </c>
      <c r="G283" s="488" t="s">
        <v>1024</v>
      </c>
      <c r="H283" s="488" t="s">
        <v>1025</v>
      </c>
      <c r="I283" s="491">
        <v>1576.5400390625</v>
      </c>
      <c r="J283" s="491">
        <v>1</v>
      </c>
      <c r="K283" s="492">
        <v>1576.5400390625</v>
      </c>
    </row>
    <row r="284" spans="1:11" ht="14.45" customHeight="1" x14ac:dyDescent="0.2">
      <c r="A284" s="486" t="s">
        <v>517</v>
      </c>
      <c r="B284" s="487" t="s">
        <v>518</v>
      </c>
      <c r="C284" s="488" t="s">
        <v>528</v>
      </c>
      <c r="D284" s="489" t="s">
        <v>529</v>
      </c>
      <c r="E284" s="488" t="s">
        <v>827</v>
      </c>
      <c r="F284" s="489" t="s">
        <v>828</v>
      </c>
      <c r="G284" s="488" t="s">
        <v>1028</v>
      </c>
      <c r="H284" s="488" t="s">
        <v>1029</v>
      </c>
      <c r="I284" s="491">
        <v>2571.75</v>
      </c>
      <c r="J284" s="491">
        <v>5</v>
      </c>
      <c r="K284" s="492">
        <v>12858.73046875</v>
      </c>
    </row>
    <row r="285" spans="1:11" ht="14.45" customHeight="1" x14ac:dyDescent="0.2">
      <c r="A285" s="486" t="s">
        <v>517</v>
      </c>
      <c r="B285" s="487" t="s">
        <v>518</v>
      </c>
      <c r="C285" s="488" t="s">
        <v>528</v>
      </c>
      <c r="D285" s="489" t="s">
        <v>529</v>
      </c>
      <c r="E285" s="488" t="s">
        <v>827</v>
      </c>
      <c r="F285" s="489" t="s">
        <v>828</v>
      </c>
      <c r="G285" s="488" t="s">
        <v>1030</v>
      </c>
      <c r="H285" s="488" t="s">
        <v>1031</v>
      </c>
      <c r="I285" s="491">
        <v>2990</v>
      </c>
      <c r="J285" s="491">
        <v>5</v>
      </c>
      <c r="K285" s="492">
        <v>14950</v>
      </c>
    </row>
    <row r="286" spans="1:11" ht="14.45" customHeight="1" x14ac:dyDescent="0.2">
      <c r="A286" s="486" t="s">
        <v>517</v>
      </c>
      <c r="B286" s="487" t="s">
        <v>518</v>
      </c>
      <c r="C286" s="488" t="s">
        <v>528</v>
      </c>
      <c r="D286" s="489" t="s">
        <v>529</v>
      </c>
      <c r="E286" s="488" t="s">
        <v>827</v>
      </c>
      <c r="F286" s="489" t="s">
        <v>828</v>
      </c>
      <c r="G286" s="488" t="s">
        <v>1032</v>
      </c>
      <c r="H286" s="488" t="s">
        <v>1033</v>
      </c>
      <c r="I286" s="491">
        <v>3318.780029296875</v>
      </c>
      <c r="J286" s="491">
        <v>1</v>
      </c>
      <c r="K286" s="492">
        <v>3318.780029296875</v>
      </c>
    </row>
    <row r="287" spans="1:11" ht="14.45" customHeight="1" x14ac:dyDescent="0.2">
      <c r="A287" s="486" t="s">
        <v>517</v>
      </c>
      <c r="B287" s="487" t="s">
        <v>518</v>
      </c>
      <c r="C287" s="488" t="s">
        <v>528</v>
      </c>
      <c r="D287" s="489" t="s">
        <v>529</v>
      </c>
      <c r="E287" s="488" t="s">
        <v>827</v>
      </c>
      <c r="F287" s="489" t="s">
        <v>828</v>
      </c>
      <c r="G287" s="488" t="s">
        <v>1034</v>
      </c>
      <c r="H287" s="488" t="s">
        <v>1035</v>
      </c>
      <c r="I287" s="491">
        <v>3261.39990234375</v>
      </c>
      <c r="J287" s="491">
        <v>1</v>
      </c>
      <c r="K287" s="492">
        <v>3261.39990234375</v>
      </c>
    </row>
    <row r="288" spans="1:11" ht="14.45" customHeight="1" x14ac:dyDescent="0.2">
      <c r="A288" s="486" t="s">
        <v>517</v>
      </c>
      <c r="B288" s="487" t="s">
        <v>518</v>
      </c>
      <c r="C288" s="488" t="s">
        <v>528</v>
      </c>
      <c r="D288" s="489" t="s">
        <v>529</v>
      </c>
      <c r="E288" s="488" t="s">
        <v>827</v>
      </c>
      <c r="F288" s="489" t="s">
        <v>828</v>
      </c>
      <c r="G288" s="488" t="s">
        <v>1036</v>
      </c>
      <c r="H288" s="488" t="s">
        <v>1037</v>
      </c>
      <c r="I288" s="491">
        <v>1876.800048828125</v>
      </c>
      <c r="J288" s="491">
        <v>1</v>
      </c>
      <c r="K288" s="492">
        <v>1876.800048828125</v>
      </c>
    </row>
    <row r="289" spans="1:11" ht="14.45" customHeight="1" x14ac:dyDescent="0.2">
      <c r="A289" s="486" t="s">
        <v>517</v>
      </c>
      <c r="B289" s="487" t="s">
        <v>518</v>
      </c>
      <c r="C289" s="488" t="s">
        <v>528</v>
      </c>
      <c r="D289" s="489" t="s">
        <v>529</v>
      </c>
      <c r="E289" s="488" t="s">
        <v>827</v>
      </c>
      <c r="F289" s="489" t="s">
        <v>828</v>
      </c>
      <c r="G289" s="488" t="s">
        <v>1038</v>
      </c>
      <c r="H289" s="488" t="s">
        <v>1039</v>
      </c>
      <c r="I289" s="491">
        <v>1876.800048828125</v>
      </c>
      <c r="J289" s="491">
        <v>1</v>
      </c>
      <c r="K289" s="492">
        <v>1876.800048828125</v>
      </c>
    </row>
    <row r="290" spans="1:11" ht="14.45" customHeight="1" x14ac:dyDescent="0.2">
      <c r="A290" s="486" t="s">
        <v>517</v>
      </c>
      <c r="B290" s="487" t="s">
        <v>518</v>
      </c>
      <c r="C290" s="488" t="s">
        <v>528</v>
      </c>
      <c r="D290" s="489" t="s">
        <v>529</v>
      </c>
      <c r="E290" s="488" t="s">
        <v>827</v>
      </c>
      <c r="F290" s="489" t="s">
        <v>828</v>
      </c>
      <c r="G290" s="488" t="s">
        <v>1040</v>
      </c>
      <c r="H290" s="488" t="s">
        <v>1041</v>
      </c>
      <c r="I290" s="491">
        <v>2875</v>
      </c>
      <c r="J290" s="491">
        <v>2</v>
      </c>
      <c r="K290" s="492">
        <v>5750</v>
      </c>
    </row>
    <row r="291" spans="1:11" ht="14.45" customHeight="1" x14ac:dyDescent="0.2">
      <c r="A291" s="486" t="s">
        <v>517</v>
      </c>
      <c r="B291" s="487" t="s">
        <v>518</v>
      </c>
      <c r="C291" s="488" t="s">
        <v>528</v>
      </c>
      <c r="D291" s="489" t="s">
        <v>529</v>
      </c>
      <c r="E291" s="488" t="s">
        <v>827</v>
      </c>
      <c r="F291" s="489" t="s">
        <v>828</v>
      </c>
      <c r="G291" s="488" t="s">
        <v>1046</v>
      </c>
      <c r="H291" s="488" t="s">
        <v>1047</v>
      </c>
      <c r="I291" s="491">
        <v>126428.83380681818</v>
      </c>
      <c r="J291" s="491">
        <v>11</v>
      </c>
      <c r="K291" s="492">
        <v>1390717.171875</v>
      </c>
    </row>
    <row r="292" spans="1:11" ht="14.45" customHeight="1" x14ac:dyDescent="0.2">
      <c r="A292" s="486" t="s">
        <v>517</v>
      </c>
      <c r="B292" s="487" t="s">
        <v>518</v>
      </c>
      <c r="C292" s="488" t="s">
        <v>528</v>
      </c>
      <c r="D292" s="489" t="s">
        <v>529</v>
      </c>
      <c r="E292" s="488" t="s">
        <v>827</v>
      </c>
      <c r="F292" s="489" t="s">
        <v>828</v>
      </c>
      <c r="G292" s="488" t="s">
        <v>1050</v>
      </c>
      <c r="H292" s="488" t="s">
        <v>1051</v>
      </c>
      <c r="I292" s="491">
        <v>1495.9200439453125</v>
      </c>
      <c r="J292" s="491">
        <v>1</v>
      </c>
      <c r="K292" s="492">
        <v>1495.9200439453125</v>
      </c>
    </row>
    <row r="293" spans="1:11" ht="14.45" customHeight="1" x14ac:dyDescent="0.2">
      <c r="A293" s="486" t="s">
        <v>517</v>
      </c>
      <c r="B293" s="487" t="s">
        <v>518</v>
      </c>
      <c r="C293" s="488" t="s">
        <v>528</v>
      </c>
      <c r="D293" s="489" t="s">
        <v>529</v>
      </c>
      <c r="E293" s="488" t="s">
        <v>827</v>
      </c>
      <c r="F293" s="489" t="s">
        <v>828</v>
      </c>
      <c r="G293" s="488" t="s">
        <v>1062</v>
      </c>
      <c r="H293" s="488" t="s">
        <v>1063</v>
      </c>
      <c r="I293" s="491">
        <v>1130.1742515563965</v>
      </c>
      <c r="J293" s="491">
        <v>90</v>
      </c>
      <c r="K293" s="492">
        <v>102545.39855957031</v>
      </c>
    </row>
    <row r="294" spans="1:11" ht="14.45" customHeight="1" x14ac:dyDescent="0.2">
      <c r="A294" s="486" t="s">
        <v>517</v>
      </c>
      <c r="B294" s="487" t="s">
        <v>518</v>
      </c>
      <c r="C294" s="488" t="s">
        <v>528</v>
      </c>
      <c r="D294" s="489" t="s">
        <v>529</v>
      </c>
      <c r="E294" s="488" t="s">
        <v>827</v>
      </c>
      <c r="F294" s="489" t="s">
        <v>828</v>
      </c>
      <c r="G294" s="488" t="s">
        <v>1080</v>
      </c>
      <c r="H294" s="488" t="s">
        <v>1081</v>
      </c>
      <c r="I294" s="491">
        <v>3579.610107421875</v>
      </c>
      <c r="J294" s="491">
        <v>7</v>
      </c>
      <c r="K294" s="492">
        <v>25057.270751953125</v>
      </c>
    </row>
    <row r="295" spans="1:11" ht="14.45" customHeight="1" x14ac:dyDescent="0.2">
      <c r="A295" s="486" t="s">
        <v>517</v>
      </c>
      <c r="B295" s="487" t="s">
        <v>518</v>
      </c>
      <c r="C295" s="488" t="s">
        <v>528</v>
      </c>
      <c r="D295" s="489" t="s">
        <v>529</v>
      </c>
      <c r="E295" s="488" t="s">
        <v>827</v>
      </c>
      <c r="F295" s="489" t="s">
        <v>828</v>
      </c>
      <c r="G295" s="488" t="s">
        <v>1080</v>
      </c>
      <c r="H295" s="488" t="s">
        <v>1082</v>
      </c>
      <c r="I295" s="491">
        <v>3579.610107421875</v>
      </c>
      <c r="J295" s="491">
        <v>1</v>
      </c>
      <c r="K295" s="492">
        <v>3579.610107421875</v>
      </c>
    </row>
    <row r="296" spans="1:11" ht="14.45" customHeight="1" x14ac:dyDescent="0.2">
      <c r="A296" s="486" t="s">
        <v>517</v>
      </c>
      <c r="B296" s="487" t="s">
        <v>518</v>
      </c>
      <c r="C296" s="488" t="s">
        <v>528</v>
      </c>
      <c r="D296" s="489" t="s">
        <v>529</v>
      </c>
      <c r="E296" s="488" t="s">
        <v>827</v>
      </c>
      <c r="F296" s="489" t="s">
        <v>828</v>
      </c>
      <c r="G296" s="488" t="s">
        <v>1091</v>
      </c>
      <c r="H296" s="488" t="s">
        <v>1092</v>
      </c>
      <c r="I296" s="491">
        <v>102952.140625</v>
      </c>
      <c r="J296" s="491">
        <v>1</v>
      </c>
      <c r="K296" s="492">
        <v>102952.140625</v>
      </c>
    </row>
    <row r="297" spans="1:11" ht="14.45" customHeight="1" x14ac:dyDescent="0.2">
      <c r="A297" s="486" t="s">
        <v>517</v>
      </c>
      <c r="B297" s="487" t="s">
        <v>518</v>
      </c>
      <c r="C297" s="488" t="s">
        <v>528</v>
      </c>
      <c r="D297" s="489" t="s">
        <v>529</v>
      </c>
      <c r="E297" s="488" t="s">
        <v>827</v>
      </c>
      <c r="F297" s="489" t="s">
        <v>828</v>
      </c>
      <c r="G297" s="488" t="s">
        <v>1097</v>
      </c>
      <c r="H297" s="488" t="s">
        <v>1098</v>
      </c>
      <c r="I297" s="491">
        <v>840.19000244140625</v>
      </c>
      <c r="J297" s="491">
        <v>15</v>
      </c>
      <c r="K297" s="492">
        <v>12602.850341796875</v>
      </c>
    </row>
    <row r="298" spans="1:11" ht="14.45" customHeight="1" x14ac:dyDescent="0.2">
      <c r="A298" s="486" t="s">
        <v>517</v>
      </c>
      <c r="B298" s="487" t="s">
        <v>518</v>
      </c>
      <c r="C298" s="488" t="s">
        <v>528</v>
      </c>
      <c r="D298" s="489" t="s">
        <v>529</v>
      </c>
      <c r="E298" s="488" t="s">
        <v>827</v>
      </c>
      <c r="F298" s="489" t="s">
        <v>828</v>
      </c>
      <c r="G298" s="488" t="s">
        <v>1099</v>
      </c>
      <c r="H298" s="488" t="s">
        <v>1100</v>
      </c>
      <c r="I298" s="491">
        <v>884.40997314453125</v>
      </c>
      <c r="J298" s="491">
        <v>15</v>
      </c>
      <c r="K298" s="492">
        <v>13266.099853515625</v>
      </c>
    </row>
    <row r="299" spans="1:11" ht="14.45" customHeight="1" x14ac:dyDescent="0.2">
      <c r="A299" s="486" t="s">
        <v>517</v>
      </c>
      <c r="B299" s="487" t="s">
        <v>518</v>
      </c>
      <c r="C299" s="488" t="s">
        <v>528</v>
      </c>
      <c r="D299" s="489" t="s">
        <v>529</v>
      </c>
      <c r="E299" s="488" t="s">
        <v>827</v>
      </c>
      <c r="F299" s="489" t="s">
        <v>828</v>
      </c>
      <c r="G299" s="488" t="s">
        <v>1103</v>
      </c>
      <c r="H299" s="488" t="s">
        <v>1104</v>
      </c>
      <c r="I299" s="491">
        <v>1065.3299560546875</v>
      </c>
      <c r="J299" s="491">
        <v>5</v>
      </c>
      <c r="K299" s="492">
        <v>5326.6497802734375</v>
      </c>
    </row>
    <row r="300" spans="1:11" ht="14.45" customHeight="1" x14ac:dyDescent="0.2">
      <c r="A300" s="486" t="s">
        <v>517</v>
      </c>
      <c r="B300" s="487" t="s">
        <v>518</v>
      </c>
      <c r="C300" s="488" t="s">
        <v>528</v>
      </c>
      <c r="D300" s="489" t="s">
        <v>529</v>
      </c>
      <c r="E300" s="488" t="s">
        <v>827</v>
      </c>
      <c r="F300" s="489" t="s">
        <v>828</v>
      </c>
      <c r="G300" s="488" t="s">
        <v>1105</v>
      </c>
      <c r="H300" s="488" t="s">
        <v>1106</v>
      </c>
      <c r="I300" s="491">
        <v>827.07000732421875</v>
      </c>
      <c r="J300" s="491">
        <v>5</v>
      </c>
      <c r="K300" s="492">
        <v>4135.3500366210938</v>
      </c>
    </row>
    <row r="301" spans="1:11" ht="14.45" customHeight="1" x14ac:dyDescent="0.2">
      <c r="A301" s="486" t="s">
        <v>517</v>
      </c>
      <c r="B301" s="487" t="s">
        <v>518</v>
      </c>
      <c r="C301" s="488" t="s">
        <v>528</v>
      </c>
      <c r="D301" s="489" t="s">
        <v>529</v>
      </c>
      <c r="E301" s="488" t="s">
        <v>827</v>
      </c>
      <c r="F301" s="489" t="s">
        <v>828</v>
      </c>
      <c r="G301" s="488" t="s">
        <v>1107</v>
      </c>
      <c r="H301" s="488" t="s">
        <v>1108</v>
      </c>
      <c r="I301" s="491">
        <v>807.29998779296875</v>
      </c>
      <c r="J301" s="491">
        <v>20</v>
      </c>
      <c r="K301" s="492">
        <v>16145.999755859375</v>
      </c>
    </row>
    <row r="302" spans="1:11" ht="14.45" customHeight="1" x14ac:dyDescent="0.2">
      <c r="A302" s="486" t="s">
        <v>517</v>
      </c>
      <c r="B302" s="487" t="s">
        <v>518</v>
      </c>
      <c r="C302" s="488" t="s">
        <v>528</v>
      </c>
      <c r="D302" s="489" t="s">
        <v>529</v>
      </c>
      <c r="E302" s="488" t="s">
        <v>827</v>
      </c>
      <c r="F302" s="489" t="s">
        <v>828</v>
      </c>
      <c r="G302" s="488" t="s">
        <v>1117</v>
      </c>
      <c r="H302" s="488" t="s">
        <v>1118</v>
      </c>
      <c r="I302" s="491">
        <v>3105</v>
      </c>
      <c r="J302" s="491">
        <v>1</v>
      </c>
      <c r="K302" s="492">
        <v>3105</v>
      </c>
    </row>
    <row r="303" spans="1:11" ht="14.45" customHeight="1" x14ac:dyDescent="0.2">
      <c r="A303" s="486" t="s">
        <v>517</v>
      </c>
      <c r="B303" s="487" t="s">
        <v>518</v>
      </c>
      <c r="C303" s="488" t="s">
        <v>528</v>
      </c>
      <c r="D303" s="489" t="s">
        <v>529</v>
      </c>
      <c r="E303" s="488" t="s">
        <v>827</v>
      </c>
      <c r="F303" s="489" t="s">
        <v>828</v>
      </c>
      <c r="G303" s="488" t="s">
        <v>1133</v>
      </c>
      <c r="H303" s="488" t="s">
        <v>1134</v>
      </c>
      <c r="I303" s="491">
        <v>2123.4649658203125</v>
      </c>
      <c r="J303" s="491">
        <v>2</v>
      </c>
      <c r="K303" s="492">
        <v>4246.929931640625</v>
      </c>
    </row>
    <row r="304" spans="1:11" ht="14.45" customHeight="1" x14ac:dyDescent="0.2">
      <c r="A304" s="486" t="s">
        <v>517</v>
      </c>
      <c r="B304" s="487" t="s">
        <v>518</v>
      </c>
      <c r="C304" s="488" t="s">
        <v>528</v>
      </c>
      <c r="D304" s="489" t="s">
        <v>529</v>
      </c>
      <c r="E304" s="488" t="s">
        <v>827</v>
      </c>
      <c r="F304" s="489" t="s">
        <v>828</v>
      </c>
      <c r="G304" s="488" t="s">
        <v>1139</v>
      </c>
      <c r="H304" s="488" t="s">
        <v>1140</v>
      </c>
      <c r="I304" s="491">
        <v>6877.9208984375</v>
      </c>
      <c r="J304" s="491">
        <v>11</v>
      </c>
      <c r="K304" s="492">
        <v>75657.12890625</v>
      </c>
    </row>
    <row r="305" spans="1:11" ht="14.45" customHeight="1" x14ac:dyDescent="0.2">
      <c r="A305" s="486" t="s">
        <v>517</v>
      </c>
      <c r="B305" s="487" t="s">
        <v>518</v>
      </c>
      <c r="C305" s="488" t="s">
        <v>528</v>
      </c>
      <c r="D305" s="489" t="s">
        <v>529</v>
      </c>
      <c r="E305" s="488" t="s">
        <v>827</v>
      </c>
      <c r="F305" s="489" t="s">
        <v>828</v>
      </c>
      <c r="G305" s="488" t="s">
        <v>1156</v>
      </c>
      <c r="H305" s="488" t="s">
        <v>1157</v>
      </c>
      <c r="I305" s="491">
        <v>1254.530029296875</v>
      </c>
      <c r="J305" s="491">
        <v>75</v>
      </c>
      <c r="K305" s="492">
        <v>94089.599609375</v>
      </c>
    </row>
    <row r="306" spans="1:11" ht="14.45" customHeight="1" x14ac:dyDescent="0.2">
      <c r="A306" s="486" t="s">
        <v>517</v>
      </c>
      <c r="B306" s="487" t="s">
        <v>518</v>
      </c>
      <c r="C306" s="488" t="s">
        <v>528</v>
      </c>
      <c r="D306" s="489" t="s">
        <v>529</v>
      </c>
      <c r="E306" s="488" t="s">
        <v>827</v>
      </c>
      <c r="F306" s="489" t="s">
        <v>828</v>
      </c>
      <c r="G306" s="488" t="s">
        <v>1158</v>
      </c>
      <c r="H306" s="488" t="s">
        <v>1159</v>
      </c>
      <c r="I306" s="491">
        <v>1254.530029296875</v>
      </c>
      <c r="J306" s="491">
        <v>6</v>
      </c>
      <c r="K306" s="492">
        <v>7527.18017578125</v>
      </c>
    </row>
    <row r="307" spans="1:11" ht="14.45" customHeight="1" x14ac:dyDescent="0.2">
      <c r="A307" s="486" t="s">
        <v>517</v>
      </c>
      <c r="B307" s="487" t="s">
        <v>518</v>
      </c>
      <c r="C307" s="488" t="s">
        <v>528</v>
      </c>
      <c r="D307" s="489" t="s">
        <v>529</v>
      </c>
      <c r="E307" s="488" t="s">
        <v>827</v>
      </c>
      <c r="F307" s="489" t="s">
        <v>828</v>
      </c>
      <c r="G307" s="488" t="s">
        <v>1156</v>
      </c>
      <c r="H307" s="488" t="s">
        <v>1160</v>
      </c>
      <c r="I307" s="491">
        <v>1254.530029296875</v>
      </c>
      <c r="J307" s="491">
        <v>25</v>
      </c>
      <c r="K307" s="492">
        <v>31363.19921875</v>
      </c>
    </row>
    <row r="308" spans="1:11" ht="14.45" customHeight="1" x14ac:dyDescent="0.2">
      <c r="A308" s="486" t="s">
        <v>517</v>
      </c>
      <c r="B308" s="487" t="s">
        <v>518</v>
      </c>
      <c r="C308" s="488" t="s">
        <v>528</v>
      </c>
      <c r="D308" s="489" t="s">
        <v>529</v>
      </c>
      <c r="E308" s="488" t="s">
        <v>827</v>
      </c>
      <c r="F308" s="489" t="s">
        <v>828</v>
      </c>
      <c r="G308" s="488" t="s">
        <v>1158</v>
      </c>
      <c r="H308" s="488" t="s">
        <v>1161</v>
      </c>
      <c r="I308" s="491">
        <v>1254.530029296875</v>
      </c>
      <c r="J308" s="491">
        <v>17</v>
      </c>
      <c r="K308" s="492">
        <v>21326.980224609375</v>
      </c>
    </row>
    <row r="309" spans="1:11" ht="14.45" customHeight="1" x14ac:dyDescent="0.2">
      <c r="A309" s="486" t="s">
        <v>517</v>
      </c>
      <c r="B309" s="487" t="s">
        <v>518</v>
      </c>
      <c r="C309" s="488" t="s">
        <v>528</v>
      </c>
      <c r="D309" s="489" t="s">
        <v>529</v>
      </c>
      <c r="E309" s="488" t="s">
        <v>827</v>
      </c>
      <c r="F309" s="489" t="s">
        <v>828</v>
      </c>
      <c r="G309" s="488" t="s">
        <v>1290</v>
      </c>
      <c r="H309" s="488" t="s">
        <v>1291</v>
      </c>
      <c r="I309" s="491">
        <v>524.35626220703125</v>
      </c>
      <c r="J309" s="491">
        <v>6</v>
      </c>
      <c r="K309" s="492">
        <v>3145.85009765625</v>
      </c>
    </row>
    <row r="310" spans="1:11" ht="14.45" customHeight="1" x14ac:dyDescent="0.2">
      <c r="A310" s="486" t="s">
        <v>517</v>
      </c>
      <c r="B310" s="487" t="s">
        <v>518</v>
      </c>
      <c r="C310" s="488" t="s">
        <v>528</v>
      </c>
      <c r="D310" s="489" t="s">
        <v>529</v>
      </c>
      <c r="E310" s="488" t="s">
        <v>827</v>
      </c>
      <c r="F310" s="489" t="s">
        <v>828</v>
      </c>
      <c r="G310" s="488" t="s">
        <v>1292</v>
      </c>
      <c r="H310" s="488" t="s">
        <v>1293</v>
      </c>
      <c r="I310" s="491">
        <v>426.07499694824219</v>
      </c>
      <c r="J310" s="491">
        <v>2</v>
      </c>
      <c r="K310" s="492">
        <v>852.14999389648438</v>
      </c>
    </row>
    <row r="311" spans="1:11" ht="14.45" customHeight="1" x14ac:dyDescent="0.2">
      <c r="A311" s="486" t="s">
        <v>517</v>
      </c>
      <c r="B311" s="487" t="s">
        <v>518</v>
      </c>
      <c r="C311" s="488" t="s">
        <v>528</v>
      </c>
      <c r="D311" s="489" t="s">
        <v>529</v>
      </c>
      <c r="E311" s="488" t="s">
        <v>827</v>
      </c>
      <c r="F311" s="489" t="s">
        <v>828</v>
      </c>
      <c r="G311" s="488" t="s">
        <v>1294</v>
      </c>
      <c r="H311" s="488" t="s">
        <v>1295</v>
      </c>
      <c r="I311" s="491">
        <v>17.547242845807755</v>
      </c>
      <c r="J311" s="491">
        <v>500</v>
      </c>
      <c r="K311" s="492">
        <v>8772.52001953125</v>
      </c>
    </row>
    <row r="312" spans="1:11" ht="14.45" customHeight="1" x14ac:dyDescent="0.2">
      <c r="A312" s="486" t="s">
        <v>517</v>
      </c>
      <c r="B312" s="487" t="s">
        <v>518</v>
      </c>
      <c r="C312" s="488" t="s">
        <v>528</v>
      </c>
      <c r="D312" s="489" t="s">
        <v>529</v>
      </c>
      <c r="E312" s="488" t="s">
        <v>827</v>
      </c>
      <c r="F312" s="489" t="s">
        <v>828</v>
      </c>
      <c r="G312" s="488" t="s">
        <v>1296</v>
      </c>
      <c r="H312" s="488" t="s">
        <v>1297</v>
      </c>
      <c r="I312" s="491">
        <v>6823.18994140625</v>
      </c>
      <c r="J312" s="491">
        <v>36</v>
      </c>
      <c r="K312" s="492">
        <v>245634.83984375</v>
      </c>
    </row>
    <row r="313" spans="1:11" ht="14.45" customHeight="1" x14ac:dyDescent="0.2">
      <c r="A313" s="486" t="s">
        <v>517</v>
      </c>
      <c r="B313" s="487" t="s">
        <v>518</v>
      </c>
      <c r="C313" s="488" t="s">
        <v>528</v>
      </c>
      <c r="D313" s="489" t="s">
        <v>529</v>
      </c>
      <c r="E313" s="488" t="s">
        <v>827</v>
      </c>
      <c r="F313" s="489" t="s">
        <v>828</v>
      </c>
      <c r="G313" s="488" t="s">
        <v>1172</v>
      </c>
      <c r="H313" s="488" t="s">
        <v>1173</v>
      </c>
      <c r="I313" s="491">
        <v>1974.550048828125</v>
      </c>
      <c r="J313" s="491">
        <v>1</v>
      </c>
      <c r="K313" s="492">
        <v>1974.550048828125</v>
      </c>
    </row>
    <row r="314" spans="1:11" ht="14.45" customHeight="1" x14ac:dyDescent="0.2">
      <c r="A314" s="486" t="s">
        <v>517</v>
      </c>
      <c r="B314" s="487" t="s">
        <v>518</v>
      </c>
      <c r="C314" s="488" t="s">
        <v>528</v>
      </c>
      <c r="D314" s="489" t="s">
        <v>529</v>
      </c>
      <c r="E314" s="488" t="s">
        <v>827</v>
      </c>
      <c r="F314" s="489" t="s">
        <v>828</v>
      </c>
      <c r="G314" s="488" t="s">
        <v>1174</v>
      </c>
      <c r="H314" s="488" t="s">
        <v>1175</v>
      </c>
      <c r="I314" s="491">
        <v>2076.89990234375</v>
      </c>
      <c r="J314" s="491">
        <v>1</v>
      </c>
      <c r="K314" s="492">
        <v>2076.89990234375</v>
      </c>
    </row>
    <row r="315" spans="1:11" ht="14.45" customHeight="1" x14ac:dyDescent="0.2">
      <c r="A315" s="486" t="s">
        <v>517</v>
      </c>
      <c r="B315" s="487" t="s">
        <v>518</v>
      </c>
      <c r="C315" s="488" t="s">
        <v>528</v>
      </c>
      <c r="D315" s="489" t="s">
        <v>529</v>
      </c>
      <c r="E315" s="488" t="s">
        <v>827</v>
      </c>
      <c r="F315" s="489" t="s">
        <v>828</v>
      </c>
      <c r="G315" s="488" t="s">
        <v>1298</v>
      </c>
      <c r="H315" s="488" t="s">
        <v>1299</v>
      </c>
      <c r="I315" s="491">
        <v>8.6662798881530758</v>
      </c>
      <c r="J315" s="491">
        <v>3320</v>
      </c>
      <c r="K315" s="492">
        <v>28482.850219726563</v>
      </c>
    </row>
    <row r="316" spans="1:11" ht="14.45" customHeight="1" x14ac:dyDescent="0.2">
      <c r="A316" s="486" t="s">
        <v>517</v>
      </c>
      <c r="B316" s="487" t="s">
        <v>518</v>
      </c>
      <c r="C316" s="488" t="s">
        <v>528</v>
      </c>
      <c r="D316" s="489" t="s">
        <v>529</v>
      </c>
      <c r="E316" s="488" t="s">
        <v>827</v>
      </c>
      <c r="F316" s="489" t="s">
        <v>828</v>
      </c>
      <c r="G316" s="488" t="s">
        <v>1298</v>
      </c>
      <c r="H316" s="488" t="s">
        <v>1300</v>
      </c>
      <c r="I316" s="491">
        <v>8.7740999062856044</v>
      </c>
      <c r="J316" s="491">
        <v>2020</v>
      </c>
      <c r="K316" s="492">
        <v>17519.360229492188</v>
      </c>
    </row>
    <row r="317" spans="1:11" ht="14.45" customHeight="1" x14ac:dyDescent="0.2">
      <c r="A317" s="486" t="s">
        <v>517</v>
      </c>
      <c r="B317" s="487" t="s">
        <v>518</v>
      </c>
      <c r="C317" s="488" t="s">
        <v>528</v>
      </c>
      <c r="D317" s="489" t="s">
        <v>529</v>
      </c>
      <c r="E317" s="488" t="s">
        <v>827</v>
      </c>
      <c r="F317" s="489" t="s">
        <v>828</v>
      </c>
      <c r="G317" s="488" t="s">
        <v>1301</v>
      </c>
      <c r="H317" s="488" t="s">
        <v>1302</v>
      </c>
      <c r="I317" s="491">
        <v>12.581500053405762</v>
      </c>
      <c r="J317" s="491">
        <v>400</v>
      </c>
      <c r="K317" s="492">
        <v>5033.679931640625</v>
      </c>
    </row>
    <row r="318" spans="1:11" ht="14.45" customHeight="1" x14ac:dyDescent="0.2">
      <c r="A318" s="486" t="s">
        <v>517</v>
      </c>
      <c r="B318" s="487" t="s">
        <v>518</v>
      </c>
      <c r="C318" s="488" t="s">
        <v>528</v>
      </c>
      <c r="D318" s="489" t="s">
        <v>529</v>
      </c>
      <c r="E318" s="488" t="s">
        <v>827</v>
      </c>
      <c r="F318" s="489" t="s">
        <v>828</v>
      </c>
      <c r="G318" s="488" t="s">
        <v>1301</v>
      </c>
      <c r="H318" s="488" t="s">
        <v>1303</v>
      </c>
      <c r="I318" s="491">
        <v>12.583950042724609</v>
      </c>
      <c r="J318" s="491">
        <v>120</v>
      </c>
      <c r="K318" s="492">
        <v>1510.1099395751953</v>
      </c>
    </row>
    <row r="319" spans="1:11" ht="14.45" customHeight="1" x14ac:dyDescent="0.2">
      <c r="A319" s="486" t="s">
        <v>517</v>
      </c>
      <c r="B319" s="487" t="s">
        <v>518</v>
      </c>
      <c r="C319" s="488" t="s">
        <v>528</v>
      </c>
      <c r="D319" s="489" t="s">
        <v>529</v>
      </c>
      <c r="E319" s="488" t="s">
        <v>827</v>
      </c>
      <c r="F319" s="489" t="s">
        <v>828</v>
      </c>
      <c r="G319" s="488" t="s">
        <v>1304</v>
      </c>
      <c r="H319" s="488" t="s">
        <v>1305</v>
      </c>
      <c r="I319" s="491">
        <v>10.889740276336671</v>
      </c>
      <c r="J319" s="491">
        <v>1900</v>
      </c>
      <c r="K319" s="492">
        <v>20690.52001953125</v>
      </c>
    </row>
    <row r="320" spans="1:11" ht="14.45" customHeight="1" x14ac:dyDescent="0.2">
      <c r="A320" s="486" t="s">
        <v>517</v>
      </c>
      <c r="B320" s="487" t="s">
        <v>518</v>
      </c>
      <c r="C320" s="488" t="s">
        <v>528</v>
      </c>
      <c r="D320" s="489" t="s">
        <v>529</v>
      </c>
      <c r="E320" s="488" t="s">
        <v>827</v>
      </c>
      <c r="F320" s="489" t="s">
        <v>828</v>
      </c>
      <c r="G320" s="488" t="s">
        <v>1304</v>
      </c>
      <c r="H320" s="488" t="s">
        <v>1306</v>
      </c>
      <c r="I320" s="491">
        <v>10.419166723887125</v>
      </c>
      <c r="J320" s="491">
        <v>1250</v>
      </c>
      <c r="K320" s="492">
        <v>12765.230102539063</v>
      </c>
    </row>
    <row r="321" spans="1:11" ht="14.45" customHeight="1" x14ac:dyDescent="0.2">
      <c r="A321" s="486" t="s">
        <v>517</v>
      </c>
      <c r="B321" s="487" t="s">
        <v>518</v>
      </c>
      <c r="C321" s="488" t="s">
        <v>528</v>
      </c>
      <c r="D321" s="489" t="s">
        <v>529</v>
      </c>
      <c r="E321" s="488" t="s">
        <v>1307</v>
      </c>
      <c r="F321" s="489" t="s">
        <v>1308</v>
      </c>
      <c r="G321" s="488" t="s">
        <v>1309</v>
      </c>
      <c r="H321" s="488" t="s">
        <v>1310</v>
      </c>
      <c r="I321" s="491">
        <v>21.239999771118164</v>
      </c>
      <c r="J321" s="491">
        <v>100</v>
      </c>
      <c r="K321" s="492">
        <v>2124</v>
      </c>
    </row>
    <row r="322" spans="1:11" ht="14.45" customHeight="1" x14ac:dyDescent="0.2">
      <c r="A322" s="486" t="s">
        <v>517</v>
      </c>
      <c r="B322" s="487" t="s">
        <v>518</v>
      </c>
      <c r="C322" s="488" t="s">
        <v>528</v>
      </c>
      <c r="D322" s="489" t="s">
        <v>529</v>
      </c>
      <c r="E322" s="488" t="s">
        <v>1182</v>
      </c>
      <c r="F322" s="489" t="s">
        <v>1183</v>
      </c>
      <c r="G322" s="488" t="s">
        <v>1184</v>
      </c>
      <c r="H322" s="488" t="s">
        <v>1186</v>
      </c>
      <c r="I322" s="491">
        <v>7.25</v>
      </c>
      <c r="J322" s="491">
        <v>200</v>
      </c>
      <c r="K322" s="492">
        <v>1449.5799560546875</v>
      </c>
    </row>
    <row r="323" spans="1:11" ht="14.45" customHeight="1" x14ac:dyDescent="0.2">
      <c r="A323" s="486" t="s">
        <v>517</v>
      </c>
      <c r="B323" s="487" t="s">
        <v>518</v>
      </c>
      <c r="C323" s="488" t="s">
        <v>528</v>
      </c>
      <c r="D323" s="489" t="s">
        <v>529</v>
      </c>
      <c r="E323" s="488" t="s">
        <v>1182</v>
      </c>
      <c r="F323" s="489" t="s">
        <v>1183</v>
      </c>
      <c r="G323" s="488" t="s">
        <v>1187</v>
      </c>
      <c r="H323" s="488" t="s">
        <v>1188</v>
      </c>
      <c r="I323" s="491">
        <v>0.27000001072883606</v>
      </c>
      <c r="J323" s="491">
        <v>5000</v>
      </c>
      <c r="K323" s="492">
        <v>1350</v>
      </c>
    </row>
    <row r="324" spans="1:11" ht="14.45" customHeight="1" x14ac:dyDescent="0.2">
      <c r="A324" s="486" t="s">
        <v>517</v>
      </c>
      <c r="B324" s="487" t="s">
        <v>518</v>
      </c>
      <c r="C324" s="488" t="s">
        <v>528</v>
      </c>
      <c r="D324" s="489" t="s">
        <v>529</v>
      </c>
      <c r="E324" s="488" t="s">
        <v>1182</v>
      </c>
      <c r="F324" s="489" t="s">
        <v>1183</v>
      </c>
      <c r="G324" s="488" t="s">
        <v>1311</v>
      </c>
      <c r="H324" s="488" t="s">
        <v>1312</v>
      </c>
      <c r="I324" s="491">
        <v>0.2800000011920929</v>
      </c>
      <c r="J324" s="491">
        <v>1000</v>
      </c>
      <c r="K324" s="492">
        <v>278.29998779296875</v>
      </c>
    </row>
    <row r="325" spans="1:11" ht="14.45" customHeight="1" x14ac:dyDescent="0.2">
      <c r="A325" s="486" t="s">
        <v>517</v>
      </c>
      <c r="B325" s="487" t="s">
        <v>518</v>
      </c>
      <c r="C325" s="488" t="s">
        <v>528</v>
      </c>
      <c r="D325" s="489" t="s">
        <v>529</v>
      </c>
      <c r="E325" s="488" t="s">
        <v>1182</v>
      </c>
      <c r="F325" s="489" t="s">
        <v>1183</v>
      </c>
      <c r="G325" s="488" t="s">
        <v>1187</v>
      </c>
      <c r="H325" s="488" t="s">
        <v>1195</v>
      </c>
      <c r="I325" s="491">
        <v>0.27000001072883606</v>
      </c>
      <c r="J325" s="491">
        <v>4000</v>
      </c>
      <c r="K325" s="492">
        <v>1076.800048828125</v>
      </c>
    </row>
    <row r="326" spans="1:11" ht="14.45" customHeight="1" x14ac:dyDescent="0.2">
      <c r="A326" s="486" t="s">
        <v>517</v>
      </c>
      <c r="B326" s="487" t="s">
        <v>518</v>
      </c>
      <c r="C326" s="488" t="s">
        <v>528</v>
      </c>
      <c r="D326" s="489" t="s">
        <v>529</v>
      </c>
      <c r="E326" s="488" t="s">
        <v>1182</v>
      </c>
      <c r="F326" s="489" t="s">
        <v>1183</v>
      </c>
      <c r="G326" s="488" t="s">
        <v>1313</v>
      </c>
      <c r="H326" s="488" t="s">
        <v>1314</v>
      </c>
      <c r="I326" s="491">
        <v>10.760000228881836</v>
      </c>
      <c r="J326" s="491">
        <v>7200</v>
      </c>
      <c r="K326" s="492">
        <v>77449.681640625</v>
      </c>
    </row>
    <row r="327" spans="1:11" ht="14.45" customHeight="1" x14ac:dyDescent="0.2">
      <c r="A327" s="486" t="s">
        <v>517</v>
      </c>
      <c r="B327" s="487" t="s">
        <v>518</v>
      </c>
      <c r="C327" s="488" t="s">
        <v>528</v>
      </c>
      <c r="D327" s="489" t="s">
        <v>529</v>
      </c>
      <c r="E327" s="488" t="s">
        <v>1182</v>
      </c>
      <c r="F327" s="489" t="s">
        <v>1183</v>
      </c>
      <c r="G327" s="488" t="s">
        <v>1313</v>
      </c>
      <c r="H327" s="488" t="s">
        <v>1315</v>
      </c>
      <c r="I327" s="491">
        <v>10.760000228881836</v>
      </c>
      <c r="J327" s="491">
        <v>5800</v>
      </c>
      <c r="K327" s="492">
        <v>62390.021484375</v>
      </c>
    </row>
    <row r="328" spans="1:11" ht="14.45" customHeight="1" x14ac:dyDescent="0.2">
      <c r="A328" s="486" t="s">
        <v>517</v>
      </c>
      <c r="B328" s="487" t="s">
        <v>518</v>
      </c>
      <c r="C328" s="488" t="s">
        <v>528</v>
      </c>
      <c r="D328" s="489" t="s">
        <v>529</v>
      </c>
      <c r="E328" s="488" t="s">
        <v>1182</v>
      </c>
      <c r="F328" s="489" t="s">
        <v>1183</v>
      </c>
      <c r="G328" s="488" t="s">
        <v>1202</v>
      </c>
      <c r="H328" s="488" t="s">
        <v>1316</v>
      </c>
      <c r="I328" s="491">
        <v>1.2699999809265137</v>
      </c>
      <c r="J328" s="491">
        <v>88000</v>
      </c>
      <c r="K328" s="492">
        <v>111537.80078125</v>
      </c>
    </row>
    <row r="329" spans="1:11" ht="14.45" customHeight="1" x14ac:dyDescent="0.2">
      <c r="A329" s="486" t="s">
        <v>517</v>
      </c>
      <c r="B329" s="487" t="s">
        <v>518</v>
      </c>
      <c r="C329" s="488" t="s">
        <v>528</v>
      </c>
      <c r="D329" s="489" t="s">
        <v>529</v>
      </c>
      <c r="E329" s="488" t="s">
        <v>1182</v>
      </c>
      <c r="F329" s="489" t="s">
        <v>1183</v>
      </c>
      <c r="G329" s="488" t="s">
        <v>1202</v>
      </c>
      <c r="H329" s="488" t="s">
        <v>1203</v>
      </c>
      <c r="I329" s="491">
        <v>1.2687499821186066</v>
      </c>
      <c r="J329" s="491">
        <v>124000</v>
      </c>
      <c r="K329" s="492">
        <v>157146.7001953125</v>
      </c>
    </row>
    <row r="330" spans="1:11" ht="14.45" customHeight="1" x14ac:dyDescent="0.2">
      <c r="A330" s="486" t="s">
        <v>517</v>
      </c>
      <c r="B330" s="487" t="s">
        <v>518</v>
      </c>
      <c r="C330" s="488" t="s">
        <v>528</v>
      </c>
      <c r="D330" s="489" t="s">
        <v>529</v>
      </c>
      <c r="E330" s="488" t="s">
        <v>1182</v>
      </c>
      <c r="F330" s="489" t="s">
        <v>1183</v>
      </c>
      <c r="G330" s="488" t="s">
        <v>1317</v>
      </c>
      <c r="H330" s="488" t="s">
        <v>1318</v>
      </c>
      <c r="I330" s="491">
        <v>2.5299999713897705</v>
      </c>
      <c r="J330" s="491">
        <v>2000</v>
      </c>
      <c r="K330" s="492">
        <v>5069.89990234375</v>
      </c>
    </row>
    <row r="331" spans="1:11" ht="14.45" customHeight="1" x14ac:dyDescent="0.2">
      <c r="A331" s="486" t="s">
        <v>517</v>
      </c>
      <c r="B331" s="487" t="s">
        <v>518</v>
      </c>
      <c r="C331" s="488" t="s">
        <v>528</v>
      </c>
      <c r="D331" s="489" t="s">
        <v>529</v>
      </c>
      <c r="E331" s="488" t="s">
        <v>1182</v>
      </c>
      <c r="F331" s="489" t="s">
        <v>1183</v>
      </c>
      <c r="G331" s="488" t="s">
        <v>1319</v>
      </c>
      <c r="H331" s="488" t="s">
        <v>1320</v>
      </c>
      <c r="I331" s="491">
        <v>1.1100000143051147</v>
      </c>
      <c r="J331" s="491">
        <v>2000</v>
      </c>
      <c r="K331" s="492">
        <v>2223.97998046875</v>
      </c>
    </row>
    <row r="332" spans="1:11" ht="14.45" customHeight="1" x14ac:dyDescent="0.2">
      <c r="A332" s="486" t="s">
        <v>517</v>
      </c>
      <c r="B332" s="487" t="s">
        <v>518</v>
      </c>
      <c r="C332" s="488" t="s">
        <v>528</v>
      </c>
      <c r="D332" s="489" t="s">
        <v>529</v>
      </c>
      <c r="E332" s="488" t="s">
        <v>1182</v>
      </c>
      <c r="F332" s="489" t="s">
        <v>1183</v>
      </c>
      <c r="G332" s="488" t="s">
        <v>1321</v>
      </c>
      <c r="H332" s="488" t="s">
        <v>1322</v>
      </c>
      <c r="I332" s="491">
        <v>6.4899997711181641</v>
      </c>
      <c r="J332" s="491">
        <v>50</v>
      </c>
      <c r="K332" s="492">
        <v>324.70001220703125</v>
      </c>
    </row>
    <row r="333" spans="1:11" ht="14.45" customHeight="1" x14ac:dyDescent="0.2">
      <c r="A333" s="486" t="s">
        <v>517</v>
      </c>
      <c r="B333" s="487" t="s">
        <v>518</v>
      </c>
      <c r="C333" s="488" t="s">
        <v>528</v>
      </c>
      <c r="D333" s="489" t="s">
        <v>529</v>
      </c>
      <c r="E333" s="488" t="s">
        <v>1182</v>
      </c>
      <c r="F333" s="489" t="s">
        <v>1183</v>
      </c>
      <c r="G333" s="488" t="s">
        <v>1323</v>
      </c>
      <c r="H333" s="488" t="s">
        <v>1324</v>
      </c>
      <c r="I333" s="491">
        <v>3.380000114440918</v>
      </c>
      <c r="J333" s="491">
        <v>5000</v>
      </c>
      <c r="K333" s="492">
        <v>16898.259765625</v>
      </c>
    </row>
    <row r="334" spans="1:11" ht="14.45" customHeight="1" x14ac:dyDescent="0.2">
      <c r="A334" s="486" t="s">
        <v>517</v>
      </c>
      <c r="B334" s="487" t="s">
        <v>518</v>
      </c>
      <c r="C334" s="488" t="s">
        <v>528</v>
      </c>
      <c r="D334" s="489" t="s">
        <v>529</v>
      </c>
      <c r="E334" s="488" t="s">
        <v>1182</v>
      </c>
      <c r="F334" s="489" t="s">
        <v>1183</v>
      </c>
      <c r="G334" s="488" t="s">
        <v>1323</v>
      </c>
      <c r="H334" s="488" t="s">
        <v>1325</v>
      </c>
      <c r="I334" s="491">
        <v>3.380000114440918</v>
      </c>
      <c r="J334" s="491">
        <v>25000</v>
      </c>
      <c r="K334" s="492">
        <v>84490.259765625</v>
      </c>
    </row>
    <row r="335" spans="1:11" ht="14.45" customHeight="1" x14ac:dyDescent="0.2">
      <c r="A335" s="486" t="s">
        <v>517</v>
      </c>
      <c r="B335" s="487" t="s">
        <v>518</v>
      </c>
      <c r="C335" s="488" t="s">
        <v>528</v>
      </c>
      <c r="D335" s="489" t="s">
        <v>529</v>
      </c>
      <c r="E335" s="488" t="s">
        <v>1204</v>
      </c>
      <c r="F335" s="489" t="s">
        <v>1205</v>
      </c>
      <c r="G335" s="488" t="s">
        <v>1326</v>
      </c>
      <c r="H335" s="488" t="s">
        <v>1327</v>
      </c>
      <c r="I335" s="491">
        <v>0.18999999761581421</v>
      </c>
      <c r="J335" s="491">
        <v>200</v>
      </c>
      <c r="K335" s="492">
        <v>38</v>
      </c>
    </row>
    <row r="336" spans="1:11" ht="14.45" customHeight="1" x14ac:dyDescent="0.2">
      <c r="A336" s="486" t="s">
        <v>517</v>
      </c>
      <c r="B336" s="487" t="s">
        <v>518</v>
      </c>
      <c r="C336" s="488" t="s">
        <v>528</v>
      </c>
      <c r="D336" s="489" t="s">
        <v>529</v>
      </c>
      <c r="E336" s="488" t="s">
        <v>1204</v>
      </c>
      <c r="F336" s="489" t="s">
        <v>1205</v>
      </c>
      <c r="G336" s="488" t="s">
        <v>1328</v>
      </c>
      <c r="H336" s="488" t="s">
        <v>1329</v>
      </c>
      <c r="I336" s="491">
        <v>0.30000001192092896</v>
      </c>
      <c r="J336" s="491">
        <v>300</v>
      </c>
      <c r="K336" s="492">
        <v>90</v>
      </c>
    </row>
    <row r="337" spans="1:11" ht="14.45" customHeight="1" x14ac:dyDescent="0.2">
      <c r="A337" s="486" t="s">
        <v>517</v>
      </c>
      <c r="B337" s="487" t="s">
        <v>518</v>
      </c>
      <c r="C337" s="488" t="s">
        <v>528</v>
      </c>
      <c r="D337" s="489" t="s">
        <v>529</v>
      </c>
      <c r="E337" s="488" t="s">
        <v>1204</v>
      </c>
      <c r="F337" s="489" t="s">
        <v>1205</v>
      </c>
      <c r="G337" s="488" t="s">
        <v>1330</v>
      </c>
      <c r="H337" s="488" t="s">
        <v>1331</v>
      </c>
      <c r="I337" s="491">
        <v>3.0099999904632568</v>
      </c>
      <c r="J337" s="491">
        <v>6</v>
      </c>
      <c r="K337" s="492">
        <v>18.059999465942383</v>
      </c>
    </row>
    <row r="338" spans="1:11" ht="14.45" customHeight="1" x14ac:dyDescent="0.2">
      <c r="A338" s="486" t="s">
        <v>517</v>
      </c>
      <c r="B338" s="487" t="s">
        <v>518</v>
      </c>
      <c r="C338" s="488" t="s">
        <v>528</v>
      </c>
      <c r="D338" s="489" t="s">
        <v>529</v>
      </c>
      <c r="E338" s="488" t="s">
        <v>1204</v>
      </c>
      <c r="F338" s="489" t="s">
        <v>1205</v>
      </c>
      <c r="G338" s="488" t="s">
        <v>1332</v>
      </c>
      <c r="H338" s="488" t="s">
        <v>1333</v>
      </c>
      <c r="I338" s="491">
        <v>1.1699999570846558</v>
      </c>
      <c r="J338" s="491">
        <v>10</v>
      </c>
      <c r="K338" s="492">
        <v>11.699999809265137</v>
      </c>
    </row>
    <row r="339" spans="1:11" ht="14.45" customHeight="1" x14ac:dyDescent="0.2">
      <c r="A339" s="486" t="s">
        <v>517</v>
      </c>
      <c r="B339" s="487" t="s">
        <v>518</v>
      </c>
      <c r="C339" s="488" t="s">
        <v>528</v>
      </c>
      <c r="D339" s="489" t="s">
        <v>529</v>
      </c>
      <c r="E339" s="488" t="s">
        <v>1204</v>
      </c>
      <c r="F339" s="489" t="s">
        <v>1205</v>
      </c>
      <c r="G339" s="488" t="s">
        <v>1334</v>
      </c>
      <c r="H339" s="488" t="s">
        <v>1335</v>
      </c>
      <c r="I339" s="491">
        <v>214.02999877929688</v>
      </c>
      <c r="J339" s="491">
        <v>2</v>
      </c>
      <c r="K339" s="492">
        <v>428.05999755859375</v>
      </c>
    </row>
    <row r="340" spans="1:11" ht="14.45" customHeight="1" x14ac:dyDescent="0.2">
      <c r="A340" s="486" t="s">
        <v>517</v>
      </c>
      <c r="B340" s="487" t="s">
        <v>518</v>
      </c>
      <c r="C340" s="488" t="s">
        <v>528</v>
      </c>
      <c r="D340" s="489" t="s">
        <v>529</v>
      </c>
      <c r="E340" s="488" t="s">
        <v>1204</v>
      </c>
      <c r="F340" s="489" t="s">
        <v>1205</v>
      </c>
      <c r="G340" s="488" t="s">
        <v>1336</v>
      </c>
      <c r="H340" s="488" t="s">
        <v>1337</v>
      </c>
      <c r="I340" s="491">
        <v>109.62000274658203</v>
      </c>
      <c r="J340" s="491">
        <v>5</v>
      </c>
      <c r="K340" s="492">
        <v>548.1199951171875</v>
      </c>
    </row>
    <row r="341" spans="1:11" ht="14.45" customHeight="1" x14ac:dyDescent="0.2">
      <c r="A341" s="486" t="s">
        <v>517</v>
      </c>
      <c r="B341" s="487" t="s">
        <v>518</v>
      </c>
      <c r="C341" s="488" t="s">
        <v>528</v>
      </c>
      <c r="D341" s="489" t="s">
        <v>529</v>
      </c>
      <c r="E341" s="488" t="s">
        <v>1204</v>
      </c>
      <c r="F341" s="489" t="s">
        <v>1205</v>
      </c>
      <c r="G341" s="488" t="s">
        <v>1334</v>
      </c>
      <c r="H341" s="488" t="s">
        <v>1338</v>
      </c>
      <c r="I341" s="491">
        <v>139.17999267578125</v>
      </c>
      <c r="J341" s="491">
        <v>2</v>
      </c>
      <c r="K341" s="492">
        <v>278.3599853515625</v>
      </c>
    </row>
    <row r="342" spans="1:11" ht="14.45" customHeight="1" x14ac:dyDescent="0.2">
      <c r="A342" s="486" t="s">
        <v>517</v>
      </c>
      <c r="B342" s="487" t="s">
        <v>518</v>
      </c>
      <c r="C342" s="488" t="s">
        <v>528</v>
      </c>
      <c r="D342" s="489" t="s">
        <v>529</v>
      </c>
      <c r="E342" s="488" t="s">
        <v>1204</v>
      </c>
      <c r="F342" s="489" t="s">
        <v>1205</v>
      </c>
      <c r="G342" s="488" t="s">
        <v>1339</v>
      </c>
      <c r="H342" s="488" t="s">
        <v>1340</v>
      </c>
      <c r="I342" s="491">
        <v>10.119999885559082</v>
      </c>
      <c r="J342" s="491">
        <v>1</v>
      </c>
      <c r="K342" s="492">
        <v>10.119999885559082</v>
      </c>
    </row>
    <row r="343" spans="1:11" ht="14.45" customHeight="1" x14ac:dyDescent="0.2">
      <c r="A343" s="486" t="s">
        <v>517</v>
      </c>
      <c r="B343" s="487" t="s">
        <v>518</v>
      </c>
      <c r="C343" s="488" t="s">
        <v>528</v>
      </c>
      <c r="D343" s="489" t="s">
        <v>529</v>
      </c>
      <c r="E343" s="488" t="s">
        <v>1204</v>
      </c>
      <c r="F343" s="489" t="s">
        <v>1205</v>
      </c>
      <c r="G343" s="488" t="s">
        <v>1206</v>
      </c>
      <c r="H343" s="488" t="s">
        <v>1207</v>
      </c>
      <c r="I343" s="491">
        <v>13.020000457763672</v>
      </c>
      <c r="J343" s="491">
        <v>10</v>
      </c>
      <c r="K343" s="492">
        <v>130.20000457763672</v>
      </c>
    </row>
    <row r="344" spans="1:11" ht="14.45" customHeight="1" x14ac:dyDescent="0.2">
      <c r="A344" s="486" t="s">
        <v>517</v>
      </c>
      <c r="B344" s="487" t="s">
        <v>518</v>
      </c>
      <c r="C344" s="488" t="s">
        <v>528</v>
      </c>
      <c r="D344" s="489" t="s">
        <v>529</v>
      </c>
      <c r="E344" s="488" t="s">
        <v>1204</v>
      </c>
      <c r="F344" s="489" t="s">
        <v>1205</v>
      </c>
      <c r="G344" s="488" t="s">
        <v>1341</v>
      </c>
      <c r="H344" s="488" t="s">
        <v>1342</v>
      </c>
      <c r="I344" s="491">
        <v>0.86000001430511475</v>
      </c>
      <c r="J344" s="491">
        <v>20</v>
      </c>
      <c r="K344" s="492">
        <v>17.200000762939453</v>
      </c>
    </row>
    <row r="345" spans="1:11" ht="14.45" customHeight="1" x14ac:dyDescent="0.2">
      <c r="A345" s="486" t="s">
        <v>517</v>
      </c>
      <c r="B345" s="487" t="s">
        <v>518</v>
      </c>
      <c r="C345" s="488" t="s">
        <v>528</v>
      </c>
      <c r="D345" s="489" t="s">
        <v>529</v>
      </c>
      <c r="E345" s="488" t="s">
        <v>1204</v>
      </c>
      <c r="F345" s="489" t="s">
        <v>1205</v>
      </c>
      <c r="G345" s="488" t="s">
        <v>1343</v>
      </c>
      <c r="H345" s="488" t="s">
        <v>1344</v>
      </c>
      <c r="I345" s="491">
        <v>15.029999732971191</v>
      </c>
      <c r="J345" s="491">
        <v>48</v>
      </c>
      <c r="K345" s="492">
        <v>721.44000244140625</v>
      </c>
    </row>
    <row r="346" spans="1:11" ht="14.45" customHeight="1" x14ac:dyDescent="0.2">
      <c r="A346" s="486" t="s">
        <v>517</v>
      </c>
      <c r="B346" s="487" t="s">
        <v>518</v>
      </c>
      <c r="C346" s="488" t="s">
        <v>528</v>
      </c>
      <c r="D346" s="489" t="s">
        <v>529</v>
      </c>
      <c r="E346" s="488" t="s">
        <v>1204</v>
      </c>
      <c r="F346" s="489" t="s">
        <v>1205</v>
      </c>
      <c r="G346" s="488" t="s">
        <v>1343</v>
      </c>
      <c r="H346" s="488" t="s">
        <v>1345</v>
      </c>
      <c r="I346" s="491">
        <v>15.029999732971191</v>
      </c>
      <c r="J346" s="491">
        <v>216</v>
      </c>
      <c r="K346" s="492">
        <v>3245.7699584960938</v>
      </c>
    </row>
    <row r="347" spans="1:11" ht="14.45" customHeight="1" x14ac:dyDescent="0.2">
      <c r="A347" s="486" t="s">
        <v>517</v>
      </c>
      <c r="B347" s="487" t="s">
        <v>518</v>
      </c>
      <c r="C347" s="488" t="s">
        <v>528</v>
      </c>
      <c r="D347" s="489" t="s">
        <v>529</v>
      </c>
      <c r="E347" s="488" t="s">
        <v>1204</v>
      </c>
      <c r="F347" s="489" t="s">
        <v>1205</v>
      </c>
      <c r="G347" s="488" t="s">
        <v>1346</v>
      </c>
      <c r="H347" s="488" t="s">
        <v>1347</v>
      </c>
      <c r="I347" s="491">
        <v>98.377998352050781</v>
      </c>
      <c r="J347" s="491">
        <v>50</v>
      </c>
      <c r="K347" s="492">
        <v>4918.8999633789063</v>
      </c>
    </row>
    <row r="348" spans="1:11" ht="14.45" customHeight="1" x14ac:dyDescent="0.2">
      <c r="A348" s="486" t="s">
        <v>517</v>
      </c>
      <c r="B348" s="487" t="s">
        <v>518</v>
      </c>
      <c r="C348" s="488" t="s">
        <v>528</v>
      </c>
      <c r="D348" s="489" t="s">
        <v>529</v>
      </c>
      <c r="E348" s="488" t="s">
        <v>1204</v>
      </c>
      <c r="F348" s="489" t="s">
        <v>1205</v>
      </c>
      <c r="G348" s="488" t="s">
        <v>1348</v>
      </c>
      <c r="H348" s="488" t="s">
        <v>1349</v>
      </c>
      <c r="I348" s="491">
        <v>10.759999656677246</v>
      </c>
      <c r="J348" s="491">
        <v>720</v>
      </c>
      <c r="K348" s="492">
        <v>8003.3499603271484</v>
      </c>
    </row>
    <row r="349" spans="1:11" ht="14.45" customHeight="1" x14ac:dyDescent="0.2">
      <c r="A349" s="486" t="s">
        <v>517</v>
      </c>
      <c r="B349" s="487" t="s">
        <v>518</v>
      </c>
      <c r="C349" s="488" t="s">
        <v>528</v>
      </c>
      <c r="D349" s="489" t="s">
        <v>529</v>
      </c>
      <c r="E349" s="488" t="s">
        <v>1204</v>
      </c>
      <c r="F349" s="489" t="s">
        <v>1205</v>
      </c>
      <c r="G349" s="488" t="s">
        <v>1350</v>
      </c>
      <c r="H349" s="488" t="s">
        <v>1351</v>
      </c>
      <c r="I349" s="491">
        <v>18.959999084472656</v>
      </c>
      <c r="J349" s="491">
        <v>12</v>
      </c>
      <c r="K349" s="492">
        <v>227.52000427246094</v>
      </c>
    </row>
    <row r="350" spans="1:11" ht="14.45" customHeight="1" x14ac:dyDescent="0.2">
      <c r="A350" s="486" t="s">
        <v>517</v>
      </c>
      <c r="B350" s="487" t="s">
        <v>518</v>
      </c>
      <c r="C350" s="488" t="s">
        <v>528</v>
      </c>
      <c r="D350" s="489" t="s">
        <v>529</v>
      </c>
      <c r="E350" s="488" t="s">
        <v>1204</v>
      </c>
      <c r="F350" s="489" t="s">
        <v>1205</v>
      </c>
      <c r="G350" s="488" t="s">
        <v>1206</v>
      </c>
      <c r="H350" s="488" t="s">
        <v>1208</v>
      </c>
      <c r="I350" s="491">
        <v>13.020000457763672</v>
      </c>
      <c r="J350" s="491">
        <v>6</v>
      </c>
      <c r="K350" s="492">
        <v>78.120002746582031</v>
      </c>
    </row>
    <row r="351" spans="1:11" ht="14.45" customHeight="1" x14ac:dyDescent="0.2">
      <c r="A351" s="486" t="s">
        <v>517</v>
      </c>
      <c r="B351" s="487" t="s">
        <v>518</v>
      </c>
      <c r="C351" s="488" t="s">
        <v>528</v>
      </c>
      <c r="D351" s="489" t="s">
        <v>529</v>
      </c>
      <c r="E351" s="488" t="s">
        <v>1204</v>
      </c>
      <c r="F351" s="489" t="s">
        <v>1205</v>
      </c>
      <c r="G351" s="488" t="s">
        <v>1341</v>
      </c>
      <c r="H351" s="488" t="s">
        <v>1352</v>
      </c>
      <c r="I351" s="491">
        <v>0.85500001907348633</v>
      </c>
      <c r="J351" s="491">
        <v>8</v>
      </c>
      <c r="K351" s="492">
        <v>6.8299999237060547</v>
      </c>
    </row>
    <row r="352" spans="1:11" ht="14.45" customHeight="1" x14ac:dyDescent="0.2">
      <c r="A352" s="486" t="s">
        <v>517</v>
      </c>
      <c r="B352" s="487" t="s">
        <v>518</v>
      </c>
      <c r="C352" s="488" t="s">
        <v>528</v>
      </c>
      <c r="D352" s="489" t="s">
        <v>529</v>
      </c>
      <c r="E352" s="488" t="s">
        <v>1204</v>
      </c>
      <c r="F352" s="489" t="s">
        <v>1205</v>
      </c>
      <c r="G352" s="488" t="s">
        <v>1343</v>
      </c>
      <c r="H352" s="488" t="s">
        <v>1353</v>
      </c>
      <c r="I352" s="491">
        <v>15.029999732971191</v>
      </c>
      <c r="J352" s="491">
        <v>48</v>
      </c>
      <c r="K352" s="492">
        <v>721.44000244140625</v>
      </c>
    </row>
    <row r="353" spans="1:11" ht="14.45" customHeight="1" x14ac:dyDescent="0.2">
      <c r="A353" s="486" t="s">
        <v>517</v>
      </c>
      <c r="B353" s="487" t="s">
        <v>518</v>
      </c>
      <c r="C353" s="488" t="s">
        <v>528</v>
      </c>
      <c r="D353" s="489" t="s">
        <v>529</v>
      </c>
      <c r="E353" s="488" t="s">
        <v>1204</v>
      </c>
      <c r="F353" s="489" t="s">
        <v>1205</v>
      </c>
      <c r="G353" s="488" t="s">
        <v>1346</v>
      </c>
      <c r="H353" s="488" t="s">
        <v>1354</v>
      </c>
      <c r="I353" s="491">
        <v>98.376665751139328</v>
      </c>
      <c r="J353" s="491">
        <v>60</v>
      </c>
      <c r="K353" s="492">
        <v>5902.5999755859375</v>
      </c>
    </row>
    <row r="354" spans="1:11" ht="14.45" customHeight="1" x14ac:dyDescent="0.2">
      <c r="A354" s="486" t="s">
        <v>517</v>
      </c>
      <c r="B354" s="487" t="s">
        <v>518</v>
      </c>
      <c r="C354" s="488" t="s">
        <v>528</v>
      </c>
      <c r="D354" s="489" t="s">
        <v>529</v>
      </c>
      <c r="E354" s="488" t="s">
        <v>1204</v>
      </c>
      <c r="F354" s="489" t="s">
        <v>1205</v>
      </c>
      <c r="G354" s="488" t="s">
        <v>1348</v>
      </c>
      <c r="H354" s="488" t="s">
        <v>1355</v>
      </c>
      <c r="I354" s="491">
        <v>9.4899997711181641</v>
      </c>
      <c r="J354" s="491">
        <v>432</v>
      </c>
      <c r="K354" s="492">
        <v>4098.4200439453125</v>
      </c>
    </row>
    <row r="355" spans="1:11" ht="14.45" customHeight="1" x14ac:dyDescent="0.2">
      <c r="A355" s="486" t="s">
        <v>517</v>
      </c>
      <c r="B355" s="487" t="s">
        <v>518</v>
      </c>
      <c r="C355" s="488" t="s">
        <v>528</v>
      </c>
      <c r="D355" s="489" t="s">
        <v>529</v>
      </c>
      <c r="E355" s="488" t="s">
        <v>1204</v>
      </c>
      <c r="F355" s="489" t="s">
        <v>1205</v>
      </c>
      <c r="G355" s="488" t="s">
        <v>1350</v>
      </c>
      <c r="H355" s="488" t="s">
        <v>1356</v>
      </c>
      <c r="I355" s="491">
        <v>18.959999084472656</v>
      </c>
      <c r="J355" s="491">
        <v>60</v>
      </c>
      <c r="K355" s="492">
        <v>1137.5999755859375</v>
      </c>
    </row>
    <row r="356" spans="1:11" ht="14.45" customHeight="1" x14ac:dyDescent="0.2">
      <c r="A356" s="486" t="s">
        <v>517</v>
      </c>
      <c r="B356" s="487" t="s">
        <v>518</v>
      </c>
      <c r="C356" s="488" t="s">
        <v>528</v>
      </c>
      <c r="D356" s="489" t="s">
        <v>529</v>
      </c>
      <c r="E356" s="488" t="s">
        <v>1204</v>
      </c>
      <c r="F356" s="489" t="s">
        <v>1205</v>
      </c>
      <c r="G356" s="488" t="s">
        <v>1357</v>
      </c>
      <c r="H356" s="488" t="s">
        <v>1358</v>
      </c>
      <c r="I356" s="491">
        <v>7.5900001525878906</v>
      </c>
      <c r="J356" s="491">
        <v>2</v>
      </c>
      <c r="K356" s="492">
        <v>15.180000305175781</v>
      </c>
    </row>
    <row r="357" spans="1:11" ht="14.45" customHeight="1" x14ac:dyDescent="0.2">
      <c r="A357" s="486" t="s">
        <v>517</v>
      </c>
      <c r="B357" s="487" t="s">
        <v>518</v>
      </c>
      <c r="C357" s="488" t="s">
        <v>528</v>
      </c>
      <c r="D357" s="489" t="s">
        <v>529</v>
      </c>
      <c r="E357" s="488" t="s">
        <v>1204</v>
      </c>
      <c r="F357" s="489" t="s">
        <v>1205</v>
      </c>
      <c r="G357" s="488" t="s">
        <v>1359</v>
      </c>
      <c r="H357" s="488" t="s">
        <v>1360</v>
      </c>
      <c r="I357" s="491">
        <v>8.630000114440918</v>
      </c>
      <c r="J357" s="491">
        <v>1</v>
      </c>
      <c r="K357" s="492">
        <v>8.630000114440918</v>
      </c>
    </row>
    <row r="358" spans="1:11" ht="14.45" customHeight="1" x14ac:dyDescent="0.2">
      <c r="A358" s="486" t="s">
        <v>517</v>
      </c>
      <c r="B358" s="487" t="s">
        <v>518</v>
      </c>
      <c r="C358" s="488" t="s">
        <v>528</v>
      </c>
      <c r="D358" s="489" t="s">
        <v>529</v>
      </c>
      <c r="E358" s="488" t="s">
        <v>1204</v>
      </c>
      <c r="F358" s="489" t="s">
        <v>1205</v>
      </c>
      <c r="G358" s="488" t="s">
        <v>1357</v>
      </c>
      <c r="H358" s="488" t="s">
        <v>1361</v>
      </c>
      <c r="I358" s="491">
        <v>7.5900001525878906</v>
      </c>
      <c r="J358" s="491">
        <v>1</v>
      </c>
      <c r="K358" s="492">
        <v>7.5900001525878906</v>
      </c>
    </row>
    <row r="359" spans="1:11" ht="14.45" customHeight="1" x14ac:dyDescent="0.2">
      <c r="A359" s="486" t="s">
        <v>517</v>
      </c>
      <c r="B359" s="487" t="s">
        <v>518</v>
      </c>
      <c r="C359" s="488" t="s">
        <v>528</v>
      </c>
      <c r="D359" s="489" t="s">
        <v>529</v>
      </c>
      <c r="E359" s="488" t="s">
        <v>1204</v>
      </c>
      <c r="F359" s="489" t="s">
        <v>1205</v>
      </c>
      <c r="G359" s="488" t="s">
        <v>1362</v>
      </c>
      <c r="H359" s="488" t="s">
        <v>1363</v>
      </c>
      <c r="I359" s="491">
        <v>2.869999885559082</v>
      </c>
      <c r="J359" s="491">
        <v>80</v>
      </c>
      <c r="K359" s="492">
        <v>229.60000610351563</v>
      </c>
    </row>
    <row r="360" spans="1:11" ht="14.45" customHeight="1" x14ac:dyDescent="0.2">
      <c r="A360" s="486" t="s">
        <v>517</v>
      </c>
      <c r="B360" s="487" t="s">
        <v>518</v>
      </c>
      <c r="C360" s="488" t="s">
        <v>528</v>
      </c>
      <c r="D360" s="489" t="s">
        <v>529</v>
      </c>
      <c r="E360" s="488" t="s">
        <v>1204</v>
      </c>
      <c r="F360" s="489" t="s">
        <v>1205</v>
      </c>
      <c r="G360" s="488" t="s">
        <v>1364</v>
      </c>
      <c r="H360" s="488" t="s">
        <v>1365</v>
      </c>
      <c r="I360" s="491">
        <v>7.0900001525878906</v>
      </c>
      <c r="J360" s="491">
        <v>2</v>
      </c>
      <c r="K360" s="492">
        <v>14.170000076293945</v>
      </c>
    </row>
    <row r="361" spans="1:11" ht="14.45" customHeight="1" x14ac:dyDescent="0.2">
      <c r="A361" s="486" t="s">
        <v>517</v>
      </c>
      <c r="B361" s="487" t="s">
        <v>518</v>
      </c>
      <c r="C361" s="488" t="s">
        <v>528</v>
      </c>
      <c r="D361" s="489" t="s">
        <v>529</v>
      </c>
      <c r="E361" s="488" t="s">
        <v>1204</v>
      </c>
      <c r="F361" s="489" t="s">
        <v>1205</v>
      </c>
      <c r="G361" s="488" t="s">
        <v>1209</v>
      </c>
      <c r="H361" s="488" t="s">
        <v>1210</v>
      </c>
      <c r="I361" s="491">
        <v>8.3400001525878906</v>
      </c>
      <c r="J361" s="491">
        <v>1</v>
      </c>
      <c r="K361" s="492">
        <v>8.3400001525878906</v>
      </c>
    </row>
    <row r="362" spans="1:11" ht="14.45" customHeight="1" x14ac:dyDescent="0.2">
      <c r="A362" s="486" t="s">
        <v>517</v>
      </c>
      <c r="B362" s="487" t="s">
        <v>518</v>
      </c>
      <c r="C362" s="488" t="s">
        <v>528</v>
      </c>
      <c r="D362" s="489" t="s">
        <v>529</v>
      </c>
      <c r="E362" s="488" t="s">
        <v>1204</v>
      </c>
      <c r="F362" s="489" t="s">
        <v>1205</v>
      </c>
      <c r="G362" s="488" t="s">
        <v>1211</v>
      </c>
      <c r="H362" s="488" t="s">
        <v>1212</v>
      </c>
      <c r="I362" s="491">
        <v>9.5900001525878906</v>
      </c>
      <c r="J362" s="491">
        <v>2</v>
      </c>
      <c r="K362" s="492">
        <v>19.180000305175781</v>
      </c>
    </row>
    <row r="363" spans="1:11" ht="14.45" customHeight="1" x14ac:dyDescent="0.2">
      <c r="A363" s="486" t="s">
        <v>517</v>
      </c>
      <c r="B363" s="487" t="s">
        <v>518</v>
      </c>
      <c r="C363" s="488" t="s">
        <v>528</v>
      </c>
      <c r="D363" s="489" t="s">
        <v>529</v>
      </c>
      <c r="E363" s="488" t="s">
        <v>1204</v>
      </c>
      <c r="F363" s="489" t="s">
        <v>1205</v>
      </c>
      <c r="G363" s="488" t="s">
        <v>1209</v>
      </c>
      <c r="H363" s="488" t="s">
        <v>1366</v>
      </c>
      <c r="I363" s="491">
        <v>8.1700000762939453</v>
      </c>
      <c r="J363" s="491">
        <v>5</v>
      </c>
      <c r="K363" s="492">
        <v>40.830001831054688</v>
      </c>
    </row>
    <row r="364" spans="1:11" ht="14.45" customHeight="1" x14ac:dyDescent="0.2">
      <c r="A364" s="486" t="s">
        <v>517</v>
      </c>
      <c r="B364" s="487" t="s">
        <v>518</v>
      </c>
      <c r="C364" s="488" t="s">
        <v>528</v>
      </c>
      <c r="D364" s="489" t="s">
        <v>529</v>
      </c>
      <c r="E364" s="488" t="s">
        <v>1204</v>
      </c>
      <c r="F364" s="489" t="s">
        <v>1205</v>
      </c>
      <c r="G364" s="488" t="s">
        <v>1367</v>
      </c>
      <c r="H364" s="488" t="s">
        <v>1368</v>
      </c>
      <c r="I364" s="491">
        <v>42.443332672119141</v>
      </c>
      <c r="J364" s="491">
        <v>7160</v>
      </c>
      <c r="K364" s="492">
        <v>303893.96081542969</v>
      </c>
    </row>
    <row r="365" spans="1:11" ht="14.45" customHeight="1" x14ac:dyDescent="0.2">
      <c r="A365" s="486" t="s">
        <v>517</v>
      </c>
      <c r="B365" s="487" t="s">
        <v>518</v>
      </c>
      <c r="C365" s="488" t="s">
        <v>528</v>
      </c>
      <c r="D365" s="489" t="s">
        <v>529</v>
      </c>
      <c r="E365" s="488" t="s">
        <v>1204</v>
      </c>
      <c r="F365" s="489" t="s">
        <v>1205</v>
      </c>
      <c r="G365" s="488" t="s">
        <v>1213</v>
      </c>
      <c r="H365" s="488" t="s">
        <v>1214</v>
      </c>
      <c r="I365" s="491">
        <v>17.620000839233398</v>
      </c>
      <c r="J365" s="491">
        <v>3</v>
      </c>
      <c r="K365" s="492">
        <v>52.849998474121094</v>
      </c>
    </row>
    <row r="366" spans="1:11" ht="14.45" customHeight="1" x14ac:dyDescent="0.2">
      <c r="A366" s="486" t="s">
        <v>517</v>
      </c>
      <c r="B366" s="487" t="s">
        <v>518</v>
      </c>
      <c r="C366" s="488" t="s">
        <v>528</v>
      </c>
      <c r="D366" s="489" t="s">
        <v>529</v>
      </c>
      <c r="E366" s="488" t="s">
        <v>1204</v>
      </c>
      <c r="F366" s="489" t="s">
        <v>1205</v>
      </c>
      <c r="G366" s="488" t="s">
        <v>1369</v>
      </c>
      <c r="H366" s="488" t="s">
        <v>1370</v>
      </c>
      <c r="I366" s="491">
        <v>2.7400000095367432</v>
      </c>
      <c r="J366" s="491">
        <v>9</v>
      </c>
      <c r="K366" s="492">
        <v>24.660000801086426</v>
      </c>
    </row>
    <row r="367" spans="1:11" ht="14.45" customHeight="1" x14ac:dyDescent="0.2">
      <c r="A367" s="486" t="s">
        <v>517</v>
      </c>
      <c r="B367" s="487" t="s">
        <v>518</v>
      </c>
      <c r="C367" s="488" t="s">
        <v>528</v>
      </c>
      <c r="D367" s="489" t="s">
        <v>529</v>
      </c>
      <c r="E367" s="488" t="s">
        <v>1204</v>
      </c>
      <c r="F367" s="489" t="s">
        <v>1205</v>
      </c>
      <c r="G367" s="488" t="s">
        <v>1371</v>
      </c>
      <c r="H367" s="488" t="s">
        <v>1372</v>
      </c>
      <c r="I367" s="491">
        <v>0.50499999523162842</v>
      </c>
      <c r="J367" s="491">
        <v>22000</v>
      </c>
      <c r="K367" s="492">
        <v>11110</v>
      </c>
    </row>
    <row r="368" spans="1:11" ht="14.45" customHeight="1" x14ac:dyDescent="0.2">
      <c r="A368" s="486" t="s">
        <v>517</v>
      </c>
      <c r="B368" s="487" t="s">
        <v>518</v>
      </c>
      <c r="C368" s="488" t="s">
        <v>528</v>
      </c>
      <c r="D368" s="489" t="s">
        <v>529</v>
      </c>
      <c r="E368" s="488" t="s">
        <v>1204</v>
      </c>
      <c r="F368" s="489" t="s">
        <v>1205</v>
      </c>
      <c r="G368" s="488" t="s">
        <v>1371</v>
      </c>
      <c r="H368" s="488" t="s">
        <v>1373</v>
      </c>
      <c r="I368" s="491">
        <v>0.5</v>
      </c>
      <c r="J368" s="491">
        <v>11000</v>
      </c>
      <c r="K368" s="492">
        <v>5500</v>
      </c>
    </row>
    <row r="369" spans="1:11" ht="14.45" customHeight="1" x14ac:dyDescent="0.2">
      <c r="A369" s="486" t="s">
        <v>517</v>
      </c>
      <c r="B369" s="487" t="s">
        <v>518</v>
      </c>
      <c r="C369" s="488" t="s">
        <v>528</v>
      </c>
      <c r="D369" s="489" t="s">
        <v>529</v>
      </c>
      <c r="E369" s="488" t="s">
        <v>1204</v>
      </c>
      <c r="F369" s="489" t="s">
        <v>1205</v>
      </c>
      <c r="G369" s="488" t="s">
        <v>1374</v>
      </c>
      <c r="H369" s="488" t="s">
        <v>1375</v>
      </c>
      <c r="I369" s="491">
        <v>1.187999963760376</v>
      </c>
      <c r="J369" s="491">
        <v>30000</v>
      </c>
      <c r="K369" s="492">
        <v>35725.800048828125</v>
      </c>
    </row>
    <row r="370" spans="1:11" ht="14.45" customHeight="1" x14ac:dyDescent="0.2">
      <c r="A370" s="486" t="s">
        <v>517</v>
      </c>
      <c r="B370" s="487" t="s">
        <v>518</v>
      </c>
      <c r="C370" s="488" t="s">
        <v>528</v>
      </c>
      <c r="D370" s="489" t="s">
        <v>529</v>
      </c>
      <c r="E370" s="488" t="s">
        <v>1204</v>
      </c>
      <c r="F370" s="489" t="s">
        <v>1205</v>
      </c>
      <c r="G370" s="488" t="s">
        <v>1374</v>
      </c>
      <c r="H370" s="488" t="s">
        <v>1376</v>
      </c>
      <c r="I370" s="491">
        <v>1.1699999570846558</v>
      </c>
      <c r="J370" s="491">
        <v>15000</v>
      </c>
      <c r="K370" s="492">
        <v>17595</v>
      </c>
    </row>
    <row r="371" spans="1:11" ht="14.45" customHeight="1" x14ac:dyDescent="0.2">
      <c r="A371" s="486" t="s">
        <v>517</v>
      </c>
      <c r="B371" s="487" t="s">
        <v>518</v>
      </c>
      <c r="C371" s="488" t="s">
        <v>528</v>
      </c>
      <c r="D371" s="489" t="s">
        <v>529</v>
      </c>
      <c r="E371" s="488" t="s">
        <v>1204</v>
      </c>
      <c r="F371" s="489" t="s">
        <v>1205</v>
      </c>
      <c r="G371" s="488" t="s">
        <v>1217</v>
      </c>
      <c r="H371" s="488" t="s">
        <v>1218</v>
      </c>
      <c r="I371" s="491">
        <v>30.181666374206543</v>
      </c>
      <c r="J371" s="491">
        <v>22</v>
      </c>
      <c r="K371" s="492">
        <v>665.46999359130859</v>
      </c>
    </row>
    <row r="372" spans="1:11" ht="14.45" customHeight="1" x14ac:dyDescent="0.2">
      <c r="A372" s="486" t="s">
        <v>517</v>
      </c>
      <c r="B372" s="487" t="s">
        <v>518</v>
      </c>
      <c r="C372" s="488" t="s">
        <v>528</v>
      </c>
      <c r="D372" s="489" t="s">
        <v>529</v>
      </c>
      <c r="E372" s="488" t="s">
        <v>1204</v>
      </c>
      <c r="F372" s="489" t="s">
        <v>1205</v>
      </c>
      <c r="G372" s="488" t="s">
        <v>1217</v>
      </c>
      <c r="H372" s="488" t="s">
        <v>1219</v>
      </c>
      <c r="I372" s="491">
        <v>29.304999351501465</v>
      </c>
      <c r="J372" s="491">
        <v>8</v>
      </c>
      <c r="K372" s="492">
        <v>236.73999786376953</v>
      </c>
    </row>
    <row r="373" spans="1:11" ht="14.45" customHeight="1" x14ac:dyDescent="0.2">
      <c r="A373" s="486" t="s">
        <v>517</v>
      </c>
      <c r="B373" s="487" t="s">
        <v>518</v>
      </c>
      <c r="C373" s="488" t="s">
        <v>528</v>
      </c>
      <c r="D373" s="489" t="s">
        <v>529</v>
      </c>
      <c r="E373" s="488" t="s">
        <v>1220</v>
      </c>
      <c r="F373" s="489" t="s">
        <v>1221</v>
      </c>
      <c r="G373" s="488" t="s">
        <v>1377</v>
      </c>
      <c r="H373" s="488" t="s">
        <v>1378</v>
      </c>
      <c r="I373" s="491">
        <v>157.30000305175781</v>
      </c>
      <c r="J373" s="491">
        <v>36</v>
      </c>
      <c r="K373" s="492">
        <v>5662.7998046875</v>
      </c>
    </row>
    <row r="374" spans="1:11" ht="14.45" customHeight="1" x14ac:dyDescent="0.2">
      <c r="A374" s="486" t="s">
        <v>517</v>
      </c>
      <c r="B374" s="487" t="s">
        <v>518</v>
      </c>
      <c r="C374" s="488" t="s">
        <v>528</v>
      </c>
      <c r="D374" s="489" t="s">
        <v>529</v>
      </c>
      <c r="E374" s="488" t="s">
        <v>1220</v>
      </c>
      <c r="F374" s="489" t="s">
        <v>1221</v>
      </c>
      <c r="G374" s="488" t="s">
        <v>1379</v>
      </c>
      <c r="H374" s="488" t="s">
        <v>1380</v>
      </c>
      <c r="I374" s="491">
        <v>1.0909090665253725E-2</v>
      </c>
      <c r="J374" s="491">
        <v>30000</v>
      </c>
      <c r="K374" s="492">
        <v>324</v>
      </c>
    </row>
    <row r="375" spans="1:11" ht="14.45" customHeight="1" x14ac:dyDescent="0.2">
      <c r="A375" s="486" t="s">
        <v>517</v>
      </c>
      <c r="B375" s="487" t="s">
        <v>518</v>
      </c>
      <c r="C375" s="488" t="s">
        <v>528</v>
      </c>
      <c r="D375" s="489" t="s">
        <v>529</v>
      </c>
      <c r="E375" s="488" t="s">
        <v>1220</v>
      </c>
      <c r="F375" s="489" t="s">
        <v>1221</v>
      </c>
      <c r="G375" s="488" t="s">
        <v>1379</v>
      </c>
      <c r="H375" s="488" t="s">
        <v>1381</v>
      </c>
      <c r="I375" s="491">
        <v>1.3999999687075614E-2</v>
      </c>
      <c r="J375" s="491">
        <v>12000</v>
      </c>
      <c r="K375" s="492">
        <v>168</v>
      </c>
    </row>
    <row r="376" spans="1:11" ht="14.45" customHeight="1" x14ac:dyDescent="0.2">
      <c r="A376" s="486" t="s">
        <v>517</v>
      </c>
      <c r="B376" s="487" t="s">
        <v>518</v>
      </c>
      <c r="C376" s="488" t="s">
        <v>528</v>
      </c>
      <c r="D376" s="489" t="s">
        <v>529</v>
      </c>
      <c r="E376" s="488" t="s">
        <v>1220</v>
      </c>
      <c r="F376" s="489" t="s">
        <v>1221</v>
      </c>
      <c r="G376" s="488" t="s">
        <v>1382</v>
      </c>
      <c r="H376" s="488" t="s">
        <v>1383</v>
      </c>
      <c r="I376" s="491">
        <v>0.79000002145767212</v>
      </c>
      <c r="J376" s="491">
        <v>4000</v>
      </c>
      <c r="K376" s="492">
        <v>3146</v>
      </c>
    </row>
    <row r="377" spans="1:11" ht="14.45" customHeight="1" x14ac:dyDescent="0.2">
      <c r="A377" s="486" t="s">
        <v>517</v>
      </c>
      <c r="B377" s="487" t="s">
        <v>518</v>
      </c>
      <c r="C377" s="488" t="s">
        <v>528</v>
      </c>
      <c r="D377" s="489" t="s">
        <v>529</v>
      </c>
      <c r="E377" s="488" t="s">
        <v>1220</v>
      </c>
      <c r="F377" s="489" t="s">
        <v>1221</v>
      </c>
      <c r="G377" s="488" t="s">
        <v>1384</v>
      </c>
      <c r="H377" s="488" t="s">
        <v>1385</v>
      </c>
      <c r="I377" s="491">
        <v>95.589996337890625</v>
      </c>
      <c r="J377" s="491">
        <v>15</v>
      </c>
      <c r="K377" s="492">
        <v>1433.8500366210938</v>
      </c>
    </row>
    <row r="378" spans="1:11" ht="14.45" customHeight="1" x14ac:dyDescent="0.2">
      <c r="A378" s="486" t="s">
        <v>517</v>
      </c>
      <c r="B378" s="487" t="s">
        <v>518</v>
      </c>
      <c r="C378" s="488" t="s">
        <v>528</v>
      </c>
      <c r="D378" s="489" t="s">
        <v>529</v>
      </c>
      <c r="E378" s="488" t="s">
        <v>1220</v>
      </c>
      <c r="F378" s="489" t="s">
        <v>1221</v>
      </c>
      <c r="G378" s="488" t="s">
        <v>1386</v>
      </c>
      <c r="H378" s="488" t="s">
        <v>1387</v>
      </c>
      <c r="I378" s="491">
        <v>0.25</v>
      </c>
      <c r="J378" s="491">
        <v>2000</v>
      </c>
      <c r="K378" s="492">
        <v>500</v>
      </c>
    </row>
    <row r="379" spans="1:11" ht="14.45" customHeight="1" x14ac:dyDescent="0.2">
      <c r="A379" s="486" t="s">
        <v>517</v>
      </c>
      <c r="B379" s="487" t="s">
        <v>518</v>
      </c>
      <c r="C379" s="488" t="s">
        <v>528</v>
      </c>
      <c r="D379" s="489" t="s">
        <v>529</v>
      </c>
      <c r="E379" s="488" t="s">
        <v>1220</v>
      </c>
      <c r="F379" s="489" t="s">
        <v>1221</v>
      </c>
      <c r="G379" s="488" t="s">
        <v>1386</v>
      </c>
      <c r="H379" s="488" t="s">
        <v>1388</v>
      </c>
      <c r="I379" s="491">
        <v>0.25</v>
      </c>
      <c r="J379" s="491">
        <v>2000</v>
      </c>
      <c r="K379" s="492">
        <v>500</v>
      </c>
    </row>
    <row r="380" spans="1:11" ht="14.45" customHeight="1" x14ac:dyDescent="0.2">
      <c r="A380" s="486" t="s">
        <v>517</v>
      </c>
      <c r="B380" s="487" t="s">
        <v>518</v>
      </c>
      <c r="C380" s="488" t="s">
        <v>528</v>
      </c>
      <c r="D380" s="489" t="s">
        <v>529</v>
      </c>
      <c r="E380" s="488" t="s">
        <v>1220</v>
      </c>
      <c r="F380" s="489" t="s">
        <v>1221</v>
      </c>
      <c r="G380" s="488" t="s">
        <v>1389</v>
      </c>
      <c r="H380" s="488" t="s">
        <v>1390</v>
      </c>
      <c r="I380" s="491">
        <v>568.719970703125</v>
      </c>
      <c r="J380" s="491">
        <v>2</v>
      </c>
      <c r="K380" s="492">
        <v>1137.43994140625</v>
      </c>
    </row>
    <row r="381" spans="1:11" ht="14.45" customHeight="1" x14ac:dyDescent="0.2">
      <c r="A381" s="486" t="s">
        <v>517</v>
      </c>
      <c r="B381" s="487" t="s">
        <v>518</v>
      </c>
      <c r="C381" s="488" t="s">
        <v>528</v>
      </c>
      <c r="D381" s="489" t="s">
        <v>529</v>
      </c>
      <c r="E381" s="488" t="s">
        <v>1220</v>
      </c>
      <c r="F381" s="489" t="s">
        <v>1221</v>
      </c>
      <c r="G381" s="488" t="s">
        <v>1391</v>
      </c>
      <c r="H381" s="488" t="s">
        <v>1392</v>
      </c>
      <c r="I381" s="491">
        <v>25.530834039052326</v>
      </c>
      <c r="J381" s="491">
        <v>1070</v>
      </c>
      <c r="K381" s="492">
        <v>27317.900299072266</v>
      </c>
    </row>
    <row r="382" spans="1:11" ht="14.45" customHeight="1" x14ac:dyDescent="0.2">
      <c r="A382" s="486" t="s">
        <v>517</v>
      </c>
      <c r="B382" s="487" t="s">
        <v>518</v>
      </c>
      <c r="C382" s="488" t="s">
        <v>528</v>
      </c>
      <c r="D382" s="489" t="s">
        <v>529</v>
      </c>
      <c r="E382" s="488" t="s">
        <v>1220</v>
      </c>
      <c r="F382" s="489" t="s">
        <v>1221</v>
      </c>
      <c r="G382" s="488" t="s">
        <v>1391</v>
      </c>
      <c r="H382" s="488" t="s">
        <v>1393</v>
      </c>
      <c r="I382" s="491">
        <v>25.530000686645508</v>
      </c>
      <c r="J382" s="491">
        <v>440</v>
      </c>
      <c r="K382" s="492">
        <v>11233.200073242188</v>
      </c>
    </row>
    <row r="383" spans="1:11" ht="14.45" customHeight="1" x14ac:dyDescent="0.2">
      <c r="A383" s="486" t="s">
        <v>517</v>
      </c>
      <c r="B383" s="487" t="s">
        <v>518</v>
      </c>
      <c r="C383" s="488" t="s">
        <v>528</v>
      </c>
      <c r="D383" s="489" t="s">
        <v>529</v>
      </c>
      <c r="E383" s="488" t="s">
        <v>1220</v>
      </c>
      <c r="F383" s="489" t="s">
        <v>1221</v>
      </c>
      <c r="G383" s="488" t="s">
        <v>1231</v>
      </c>
      <c r="H383" s="488" t="s">
        <v>1232</v>
      </c>
      <c r="I383" s="491">
        <v>0.61818182468414307</v>
      </c>
      <c r="J383" s="491">
        <v>22100</v>
      </c>
      <c r="K383" s="492">
        <v>13674.480102539063</v>
      </c>
    </row>
    <row r="384" spans="1:11" ht="14.45" customHeight="1" x14ac:dyDescent="0.2">
      <c r="A384" s="486" t="s">
        <v>517</v>
      </c>
      <c r="B384" s="487" t="s">
        <v>518</v>
      </c>
      <c r="C384" s="488" t="s">
        <v>528</v>
      </c>
      <c r="D384" s="489" t="s">
        <v>529</v>
      </c>
      <c r="E384" s="488" t="s">
        <v>1220</v>
      </c>
      <c r="F384" s="489" t="s">
        <v>1221</v>
      </c>
      <c r="G384" s="488" t="s">
        <v>1394</v>
      </c>
      <c r="H384" s="488" t="s">
        <v>1395</v>
      </c>
      <c r="I384" s="491">
        <v>3.5099999904632568</v>
      </c>
      <c r="J384" s="491">
        <v>1000</v>
      </c>
      <c r="K384" s="492">
        <v>3509</v>
      </c>
    </row>
    <row r="385" spans="1:11" ht="14.45" customHeight="1" x14ac:dyDescent="0.2">
      <c r="A385" s="486" t="s">
        <v>517</v>
      </c>
      <c r="B385" s="487" t="s">
        <v>518</v>
      </c>
      <c r="C385" s="488" t="s">
        <v>528</v>
      </c>
      <c r="D385" s="489" t="s">
        <v>529</v>
      </c>
      <c r="E385" s="488" t="s">
        <v>1220</v>
      </c>
      <c r="F385" s="489" t="s">
        <v>1221</v>
      </c>
      <c r="G385" s="488" t="s">
        <v>1233</v>
      </c>
      <c r="H385" s="488" t="s">
        <v>1234</v>
      </c>
      <c r="I385" s="491">
        <v>3.7899999618530273</v>
      </c>
      <c r="J385" s="491">
        <v>500</v>
      </c>
      <c r="K385" s="492">
        <v>1893.6500549316406</v>
      </c>
    </row>
    <row r="386" spans="1:11" ht="14.45" customHeight="1" x14ac:dyDescent="0.2">
      <c r="A386" s="486" t="s">
        <v>517</v>
      </c>
      <c r="B386" s="487" t="s">
        <v>518</v>
      </c>
      <c r="C386" s="488" t="s">
        <v>528</v>
      </c>
      <c r="D386" s="489" t="s">
        <v>529</v>
      </c>
      <c r="E386" s="488" t="s">
        <v>1220</v>
      </c>
      <c r="F386" s="489" t="s">
        <v>1221</v>
      </c>
      <c r="G386" s="488" t="s">
        <v>1235</v>
      </c>
      <c r="H386" s="488" t="s">
        <v>1236</v>
      </c>
      <c r="I386" s="491">
        <v>46.029998779296875</v>
      </c>
      <c r="J386" s="491">
        <v>1200</v>
      </c>
      <c r="K386" s="492">
        <v>55234.078125</v>
      </c>
    </row>
    <row r="387" spans="1:11" ht="14.45" customHeight="1" x14ac:dyDescent="0.2">
      <c r="A387" s="486" t="s">
        <v>517</v>
      </c>
      <c r="B387" s="487" t="s">
        <v>518</v>
      </c>
      <c r="C387" s="488" t="s">
        <v>528</v>
      </c>
      <c r="D387" s="489" t="s">
        <v>529</v>
      </c>
      <c r="E387" s="488" t="s">
        <v>1220</v>
      </c>
      <c r="F387" s="489" t="s">
        <v>1221</v>
      </c>
      <c r="G387" s="488" t="s">
        <v>1396</v>
      </c>
      <c r="H387" s="488" t="s">
        <v>1397</v>
      </c>
      <c r="I387" s="491">
        <v>1.0900000333786011</v>
      </c>
      <c r="J387" s="491">
        <v>100</v>
      </c>
      <c r="K387" s="492">
        <v>109</v>
      </c>
    </row>
    <row r="388" spans="1:11" ht="14.45" customHeight="1" x14ac:dyDescent="0.2">
      <c r="A388" s="486" t="s">
        <v>517</v>
      </c>
      <c r="B388" s="487" t="s">
        <v>518</v>
      </c>
      <c r="C388" s="488" t="s">
        <v>528</v>
      </c>
      <c r="D388" s="489" t="s">
        <v>529</v>
      </c>
      <c r="E388" s="488" t="s">
        <v>1220</v>
      </c>
      <c r="F388" s="489" t="s">
        <v>1221</v>
      </c>
      <c r="G388" s="488" t="s">
        <v>1398</v>
      </c>
      <c r="H388" s="488" t="s">
        <v>1399</v>
      </c>
      <c r="I388" s="491">
        <v>0.43999999761581421</v>
      </c>
      <c r="J388" s="491">
        <v>400</v>
      </c>
      <c r="K388" s="492">
        <v>176</v>
      </c>
    </row>
    <row r="389" spans="1:11" ht="14.45" customHeight="1" x14ac:dyDescent="0.2">
      <c r="A389" s="486" t="s">
        <v>517</v>
      </c>
      <c r="B389" s="487" t="s">
        <v>518</v>
      </c>
      <c r="C389" s="488" t="s">
        <v>528</v>
      </c>
      <c r="D389" s="489" t="s">
        <v>529</v>
      </c>
      <c r="E389" s="488" t="s">
        <v>1220</v>
      </c>
      <c r="F389" s="489" t="s">
        <v>1221</v>
      </c>
      <c r="G389" s="488" t="s">
        <v>1400</v>
      </c>
      <c r="H389" s="488" t="s">
        <v>1401</v>
      </c>
      <c r="I389" s="491">
        <v>0.57999998331069946</v>
      </c>
      <c r="J389" s="491">
        <v>1200</v>
      </c>
      <c r="K389" s="492">
        <v>696</v>
      </c>
    </row>
    <row r="390" spans="1:11" ht="14.45" customHeight="1" x14ac:dyDescent="0.2">
      <c r="A390" s="486" t="s">
        <v>517</v>
      </c>
      <c r="B390" s="487" t="s">
        <v>518</v>
      </c>
      <c r="C390" s="488" t="s">
        <v>528</v>
      </c>
      <c r="D390" s="489" t="s">
        <v>529</v>
      </c>
      <c r="E390" s="488" t="s">
        <v>1220</v>
      </c>
      <c r="F390" s="489" t="s">
        <v>1221</v>
      </c>
      <c r="G390" s="488" t="s">
        <v>1402</v>
      </c>
      <c r="H390" s="488" t="s">
        <v>1403</v>
      </c>
      <c r="I390" s="491">
        <v>0.67000001668930054</v>
      </c>
      <c r="J390" s="491">
        <v>400</v>
      </c>
      <c r="K390" s="492">
        <v>268</v>
      </c>
    </row>
    <row r="391" spans="1:11" ht="14.45" customHeight="1" x14ac:dyDescent="0.2">
      <c r="A391" s="486" t="s">
        <v>517</v>
      </c>
      <c r="B391" s="487" t="s">
        <v>518</v>
      </c>
      <c r="C391" s="488" t="s">
        <v>528</v>
      </c>
      <c r="D391" s="489" t="s">
        <v>529</v>
      </c>
      <c r="E391" s="488" t="s">
        <v>1220</v>
      </c>
      <c r="F391" s="489" t="s">
        <v>1221</v>
      </c>
      <c r="G391" s="488" t="s">
        <v>1404</v>
      </c>
      <c r="H391" s="488" t="s">
        <v>1405</v>
      </c>
      <c r="I391" s="491">
        <v>312.22000122070313</v>
      </c>
      <c r="J391" s="491">
        <v>3</v>
      </c>
      <c r="K391" s="492">
        <v>949.57000732421875</v>
      </c>
    </row>
    <row r="392" spans="1:11" ht="14.45" customHeight="1" x14ac:dyDescent="0.2">
      <c r="A392" s="486" t="s">
        <v>517</v>
      </c>
      <c r="B392" s="487" t="s">
        <v>518</v>
      </c>
      <c r="C392" s="488" t="s">
        <v>528</v>
      </c>
      <c r="D392" s="489" t="s">
        <v>529</v>
      </c>
      <c r="E392" s="488" t="s">
        <v>1220</v>
      </c>
      <c r="F392" s="489" t="s">
        <v>1221</v>
      </c>
      <c r="G392" s="488" t="s">
        <v>1402</v>
      </c>
      <c r="H392" s="488" t="s">
        <v>1406</v>
      </c>
      <c r="I392" s="491">
        <v>0.67000001668930054</v>
      </c>
      <c r="J392" s="491">
        <v>1000</v>
      </c>
      <c r="K392" s="492">
        <v>670</v>
      </c>
    </row>
    <row r="393" spans="1:11" ht="14.45" customHeight="1" x14ac:dyDescent="0.2">
      <c r="A393" s="486" t="s">
        <v>517</v>
      </c>
      <c r="B393" s="487" t="s">
        <v>518</v>
      </c>
      <c r="C393" s="488" t="s">
        <v>528</v>
      </c>
      <c r="D393" s="489" t="s">
        <v>529</v>
      </c>
      <c r="E393" s="488" t="s">
        <v>1220</v>
      </c>
      <c r="F393" s="489" t="s">
        <v>1221</v>
      </c>
      <c r="G393" s="488" t="s">
        <v>1237</v>
      </c>
      <c r="H393" s="488" t="s">
        <v>1238</v>
      </c>
      <c r="I393" s="491">
        <v>0.31999999284744263</v>
      </c>
      <c r="J393" s="491">
        <v>2000</v>
      </c>
      <c r="K393" s="492">
        <v>634.52001953125</v>
      </c>
    </row>
    <row r="394" spans="1:11" ht="14.45" customHeight="1" x14ac:dyDescent="0.2">
      <c r="A394" s="486" t="s">
        <v>517</v>
      </c>
      <c r="B394" s="487" t="s">
        <v>518</v>
      </c>
      <c r="C394" s="488" t="s">
        <v>528</v>
      </c>
      <c r="D394" s="489" t="s">
        <v>529</v>
      </c>
      <c r="E394" s="488" t="s">
        <v>1220</v>
      </c>
      <c r="F394" s="489" t="s">
        <v>1221</v>
      </c>
      <c r="G394" s="488" t="s">
        <v>1407</v>
      </c>
      <c r="H394" s="488" t="s">
        <v>1408</v>
      </c>
      <c r="I394" s="491">
        <v>2.2699999809265137</v>
      </c>
      <c r="J394" s="491">
        <v>200</v>
      </c>
      <c r="K394" s="492">
        <v>454.95999145507813</v>
      </c>
    </row>
    <row r="395" spans="1:11" ht="14.45" customHeight="1" x14ac:dyDescent="0.2">
      <c r="A395" s="486" t="s">
        <v>517</v>
      </c>
      <c r="B395" s="487" t="s">
        <v>518</v>
      </c>
      <c r="C395" s="488" t="s">
        <v>528</v>
      </c>
      <c r="D395" s="489" t="s">
        <v>529</v>
      </c>
      <c r="E395" s="488" t="s">
        <v>1220</v>
      </c>
      <c r="F395" s="489" t="s">
        <v>1221</v>
      </c>
      <c r="G395" s="488" t="s">
        <v>1409</v>
      </c>
      <c r="H395" s="488" t="s">
        <v>1410</v>
      </c>
      <c r="I395" s="491">
        <v>1.9833333492279053</v>
      </c>
      <c r="J395" s="491">
        <v>7200</v>
      </c>
      <c r="K395" s="492">
        <v>14280</v>
      </c>
    </row>
    <row r="396" spans="1:11" ht="14.45" customHeight="1" x14ac:dyDescent="0.2">
      <c r="A396" s="486" t="s">
        <v>517</v>
      </c>
      <c r="B396" s="487" t="s">
        <v>518</v>
      </c>
      <c r="C396" s="488" t="s">
        <v>528</v>
      </c>
      <c r="D396" s="489" t="s">
        <v>529</v>
      </c>
      <c r="E396" s="488" t="s">
        <v>1220</v>
      </c>
      <c r="F396" s="489" t="s">
        <v>1221</v>
      </c>
      <c r="G396" s="488" t="s">
        <v>1409</v>
      </c>
      <c r="H396" s="488" t="s">
        <v>1411</v>
      </c>
      <c r="I396" s="491">
        <v>1.9828571592058455</v>
      </c>
      <c r="J396" s="491">
        <v>13500</v>
      </c>
      <c r="K396" s="492">
        <v>26754</v>
      </c>
    </row>
    <row r="397" spans="1:11" ht="14.45" customHeight="1" x14ac:dyDescent="0.2">
      <c r="A397" s="486" t="s">
        <v>517</v>
      </c>
      <c r="B397" s="487" t="s">
        <v>518</v>
      </c>
      <c r="C397" s="488" t="s">
        <v>528</v>
      </c>
      <c r="D397" s="489" t="s">
        <v>529</v>
      </c>
      <c r="E397" s="488" t="s">
        <v>1220</v>
      </c>
      <c r="F397" s="489" t="s">
        <v>1221</v>
      </c>
      <c r="G397" s="488" t="s">
        <v>1242</v>
      </c>
      <c r="H397" s="488" t="s">
        <v>1243</v>
      </c>
      <c r="I397" s="491">
        <v>0.62999999523162842</v>
      </c>
      <c r="J397" s="491">
        <v>4000</v>
      </c>
      <c r="K397" s="492">
        <v>2516.800048828125</v>
      </c>
    </row>
    <row r="398" spans="1:11" ht="14.45" customHeight="1" x14ac:dyDescent="0.2">
      <c r="A398" s="486" t="s">
        <v>517</v>
      </c>
      <c r="B398" s="487" t="s">
        <v>518</v>
      </c>
      <c r="C398" s="488" t="s">
        <v>528</v>
      </c>
      <c r="D398" s="489" t="s">
        <v>529</v>
      </c>
      <c r="E398" s="488" t="s">
        <v>1220</v>
      </c>
      <c r="F398" s="489" t="s">
        <v>1221</v>
      </c>
      <c r="G398" s="488" t="s">
        <v>1244</v>
      </c>
      <c r="H398" s="488" t="s">
        <v>1245</v>
      </c>
      <c r="I398" s="491">
        <v>0.51999998092651367</v>
      </c>
      <c r="J398" s="491">
        <v>12000</v>
      </c>
      <c r="K398" s="492">
        <v>6243.599853515625</v>
      </c>
    </row>
    <row r="399" spans="1:11" ht="14.45" customHeight="1" x14ac:dyDescent="0.2">
      <c r="A399" s="486" t="s">
        <v>517</v>
      </c>
      <c r="B399" s="487" t="s">
        <v>518</v>
      </c>
      <c r="C399" s="488" t="s">
        <v>528</v>
      </c>
      <c r="D399" s="489" t="s">
        <v>529</v>
      </c>
      <c r="E399" s="488" t="s">
        <v>1220</v>
      </c>
      <c r="F399" s="489" t="s">
        <v>1221</v>
      </c>
      <c r="G399" s="488" t="s">
        <v>1412</v>
      </c>
      <c r="H399" s="488" t="s">
        <v>1413</v>
      </c>
      <c r="I399" s="491">
        <v>2.0439999580383299</v>
      </c>
      <c r="J399" s="491">
        <v>33600</v>
      </c>
      <c r="K399" s="492">
        <v>68699.1796875</v>
      </c>
    </row>
    <row r="400" spans="1:11" ht="14.45" customHeight="1" x14ac:dyDescent="0.2">
      <c r="A400" s="486" t="s">
        <v>517</v>
      </c>
      <c r="B400" s="487" t="s">
        <v>518</v>
      </c>
      <c r="C400" s="488" t="s">
        <v>528</v>
      </c>
      <c r="D400" s="489" t="s">
        <v>529</v>
      </c>
      <c r="E400" s="488" t="s">
        <v>1220</v>
      </c>
      <c r="F400" s="489" t="s">
        <v>1221</v>
      </c>
      <c r="G400" s="488" t="s">
        <v>1412</v>
      </c>
      <c r="H400" s="488" t="s">
        <v>1414</v>
      </c>
      <c r="I400" s="491">
        <v>2.0454545021057129</v>
      </c>
      <c r="J400" s="491">
        <v>78000</v>
      </c>
      <c r="K400" s="492">
        <v>159492</v>
      </c>
    </row>
    <row r="401" spans="1:11" ht="14.45" customHeight="1" x14ac:dyDescent="0.2">
      <c r="A401" s="486" t="s">
        <v>517</v>
      </c>
      <c r="B401" s="487" t="s">
        <v>518</v>
      </c>
      <c r="C401" s="488" t="s">
        <v>528</v>
      </c>
      <c r="D401" s="489" t="s">
        <v>529</v>
      </c>
      <c r="E401" s="488" t="s">
        <v>1220</v>
      </c>
      <c r="F401" s="489" t="s">
        <v>1221</v>
      </c>
      <c r="G401" s="488" t="s">
        <v>1415</v>
      </c>
      <c r="H401" s="488" t="s">
        <v>1416</v>
      </c>
      <c r="I401" s="491">
        <v>2.0299999713897705</v>
      </c>
      <c r="J401" s="491">
        <v>400</v>
      </c>
      <c r="K401" s="492">
        <v>812</v>
      </c>
    </row>
    <row r="402" spans="1:11" ht="14.45" customHeight="1" x14ac:dyDescent="0.2">
      <c r="A402" s="486" t="s">
        <v>517</v>
      </c>
      <c r="B402" s="487" t="s">
        <v>518</v>
      </c>
      <c r="C402" s="488" t="s">
        <v>528</v>
      </c>
      <c r="D402" s="489" t="s">
        <v>529</v>
      </c>
      <c r="E402" s="488" t="s">
        <v>1220</v>
      </c>
      <c r="F402" s="489" t="s">
        <v>1221</v>
      </c>
      <c r="G402" s="488" t="s">
        <v>1417</v>
      </c>
      <c r="H402" s="488" t="s">
        <v>1418</v>
      </c>
      <c r="I402" s="491">
        <v>2.6975000500679016</v>
      </c>
      <c r="J402" s="491">
        <v>4800</v>
      </c>
      <c r="K402" s="492">
        <v>12948</v>
      </c>
    </row>
    <row r="403" spans="1:11" ht="14.45" customHeight="1" x14ac:dyDescent="0.2">
      <c r="A403" s="486" t="s">
        <v>517</v>
      </c>
      <c r="B403" s="487" t="s">
        <v>518</v>
      </c>
      <c r="C403" s="488" t="s">
        <v>528</v>
      </c>
      <c r="D403" s="489" t="s">
        <v>529</v>
      </c>
      <c r="E403" s="488" t="s">
        <v>1220</v>
      </c>
      <c r="F403" s="489" t="s">
        <v>1221</v>
      </c>
      <c r="G403" s="488" t="s">
        <v>1419</v>
      </c>
      <c r="H403" s="488" t="s">
        <v>1420</v>
      </c>
      <c r="I403" s="491">
        <v>1.9299999475479126</v>
      </c>
      <c r="J403" s="491">
        <v>250</v>
      </c>
      <c r="K403" s="492">
        <v>482.5</v>
      </c>
    </row>
    <row r="404" spans="1:11" ht="14.45" customHeight="1" x14ac:dyDescent="0.2">
      <c r="A404" s="486" t="s">
        <v>517</v>
      </c>
      <c r="B404" s="487" t="s">
        <v>518</v>
      </c>
      <c r="C404" s="488" t="s">
        <v>528</v>
      </c>
      <c r="D404" s="489" t="s">
        <v>529</v>
      </c>
      <c r="E404" s="488" t="s">
        <v>1220</v>
      </c>
      <c r="F404" s="489" t="s">
        <v>1221</v>
      </c>
      <c r="G404" s="488" t="s">
        <v>1421</v>
      </c>
      <c r="H404" s="488" t="s">
        <v>1422</v>
      </c>
      <c r="I404" s="491">
        <v>3.0999999046325684</v>
      </c>
      <c r="J404" s="491">
        <v>50</v>
      </c>
      <c r="K404" s="492">
        <v>155</v>
      </c>
    </row>
    <row r="405" spans="1:11" ht="14.45" customHeight="1" x14ac:dyDescent="0.2">
      <c r="A405" s="486" t="s">
        <v>517</v>
      </c>
      <c r="B405" s="487" t="s">
        <v>518</v>
      </c>
      <c r="C405" s="488" t="s">
        <v>528</v>
      </c>
      <c r="D405" s="489" t="s">
        <v>529</v>
      </c>
      <c r="E405" s="488" t="s">
        <v>1220</v>
      </c>
      <c r="F405" s="489" t="s">
        <v>1221</v>
      </c>
      <c r="G405" s="488" t="s">
        <v>1423</v>
      </c>
      <c r="H405" s="488" t="s">
        <v>1424</v>
      </c>
      <c r="I405" s="491">
        <v>1.9299999475479126</v>
      </c>
      <c r="J405" s="491">
        <v>50</v>
      </c>
      <c r="K405" s="492">
        <v>96.5</v>
      </c>
    </row>
    <row r="406" spans="1:11" ht="14.45" customHeight="1" x14ac:dyDescent="0.2">
      <c r="A406" s="486" t="s">
        <v>517</v>
      </c>
      <c r="B406" s="487" t="s">
        <v>518</v>
      </c>
      <c r="C406" s="488" t="s">
        <v>528</v>
      </c>
      <c r="D406" s="489" t="s">
        <v>529</v>
      </c>
      <c r="E406" s="488" t="s">
        <v>1220</v>
      </c>
      <c r="F406" s="489" t="s">
        <v>1221</v>
      </c>
      <c r="G406" s="488" t="s">
        <v>1417</v>
      </c>
      <c r="H406" s="488" t="s">
        <v>1425</v>
      </c>
      <c r="I406" s="491">
        <v>2.690000057220459</v>
      </c>
      <c r="J406" s="491">
        <v>1200</v>
      </c>
      <c r="K406" s="492">
        <v>3228</v>
      </c>
    </row>
    <row r="407" spans="1:11" ht="14.45" customHeight="1" x14ac:dyDescent="0.2">
      <c r="A407" s="486" t="s">
        <v>517</v>
      </c>
      <c r="B407" s="487" t="s">
        <v>518</v>
      </c>
      <c r="C407" s="488" t="s">
        <v>528</v>
      </c>
      <c r="D407" s="489" t="s">
        <v>529</v>
      </c>
      <c r="E407" s="488" t="s">
        <v>1220</v>
      </c>
      <c r="F407" s="489" t="s">
        <v>1221</v>
      </c>
      <c r="G407" s="488" t="s">
        <v>1426</v>
      </c>
      <c r="H407" s="488" t="s">
        <v>1427</v>
      </c>
      <c r="I407" s="491">
        <v>1.9299999475479126</v>
      </c>
      <c r="J407" s="491">
        <v>50</v>
      </c>
      <c r="K407" s="492">
        <v>96.5</v>
      </c>
    </row>
    <row r="408" spans="1:11" ht="14.45" customHeight="1" x14ac:dyDescent="0.2">
      <c r="A408" s="486" t="s">
        <v>517</v>
      </c>
      <c r="B408" s="487" t="s">
        <v>518</v>
      </c>
      <c r="C408" s="488" t="s">
        <v>528</v>
      </c>
      <c r="D408" s="489" t="s">
        <v>529</v>
      </c>
      <c r="E408" s="488" t="s">
        <v>1220</v>
      </c>
      <c r="F408" s="489" t="s">
        <v>1221</v>
      </c>
      <c r="G408" s="488" t="s">
        <v>1419</v>
      </c>
      <c r="H408" s="488" t="s">
        <v>1428</v>
      </c>
      <c r="I408" s="491">
        <v>1.9266666173934937</v>
      </c>
      <c r="J408" s="491">
        <v>250</v>
      </c>
      <c r="K408" s="492">
        <v>480.5</v>
      </c>
    </row>
    <row r="409" spans="1:11" ht="14.45" customHeight="1" x14ac:dyDescent="0.2">
      <c r="A409" s="486" t="s">
        <v>517</v>
      </c>
      <c r="B409" s="487" t="s">
        <v>518</v>
      </c>
      <c r="C409" s="488" t="s">
        <v>528</v>
      </c>
      <c r="D409" s="489" t="s">
        <v>529</v>
      </c>
      <c r="E409" s="488" t="s">
        <v>1220</v>
      </c>
      <c r="F409" s="489" t="s">
        <v>1221</v>
      </c>
      <c r="G409" s="488" t="s">
        <v>1423</v>
      </c>
      <c r="H409" s="488" t="s">
        <v>1429</v>
      </c>
      <c r="I409" s="491">
        <v>1.9299999475479126</v>
      </c>
      <c r="J409" s="491">
        <v>50</v>
      </c>
      <c r="K409" s="492">
        <v>96.5</v>
      </c>
    </row>
    <row r="410" spans="1:11" ht="14.45" customHeight="1" x14ac:dyDescent="0.2">
      <c r="A410" s="486" t="s">
        <v>517</v>
      </c>
      <c r="B410" s="487" t="s">
        <v>518</v>
      </c>
      <c r="C410" s="488" t="s">
        <v>528</v>
      </c>
      <c r="D410" s="489" t="s">
        <v>529</v>
      </c>
      <c r="E410" s="488" t="s">
        <v>1220</v>
      </c>
      <c r="F410" s="489" t="s">
        <v>1221</v>
      </c>
      <c r="G410" s="488" t="s">
        <v>1430</v>
      </c>
      <c r="H410" s="488" t="s">
        <v>1431</v>
      </c>
      <c r="I410" s="491">
        <v>2.1700000762939453</v>
      </c>
      <c r="J410" s="491">
        <v>50</v>
      </c>
      <c r="K410" s="492">
        <v>108.5</v>
      </c>
    </row>
    <row r="411" spans="1:11" ht="14.45" customHeight="1" x14ac:dyDescent="0.2">
      <c r="A411" s="486" t="s">
        <v>517</v>
      </c>
      <c r="B411" s="487" t="s">
        <v>518</v>
      </c>
      <c r="C411" s="488" t="s">
        <v>528</v>
      </c>
      <c r="D411" s="489" t="s">
        <v>529</v>
      </c>
      <c r="E411" s="488" t="s">
        <v>1220</v>
      </c>
      <c r="F411" s="489" t="s">
        <v>1221</v>
      </c>
      <c r="G411" s="488" t="s">
        <v>1430</v>
      </c>
      <c r="H411" s="488" t="s">
        <v>1432</v>
      </c>
      <c r="I411" s="491">
        <v>2.1700000762939453</v>
      </c>
      <c r="J411" s="491">
        <v>150</v>
      </c>
      <c r="K411" s="492">
        <v>325.5</v>
      </c>
    </row>
    <row r="412" spans="1:11" ht="14.45" customHeight="1" x14ac:dyDescent="0.2">
      <c r="A412" s="486" t="s">
        <v>517</v>
      </c>
      <c r="B412" s="487" t="s">
        <v>518</v>
      </c>
      <c r="C412" s="488" t="s">
        <v>528</v>
      </c>
      <c r="D412" s="489" t="s">
        <v>529</v>
      </c>
      <c r="E412" s="488" t="s">
        <v>1220</v>
      </c>
      <c r="F412" s="489" t="s">
        <v>1221</v>
      </c>
      <c r="G412" s="488" t="s">
        <v>1433</v>
      </c>
      <c r="H412" s="488" t="s">
        <v>1434</v>
      </c>
      <c r="I412" s="491">
        <v>3.6099998950958252</v>
      </c>
      <c r="J412" s="491">
        <v>50</v>
      </c>
      <c r="K412" s="492">
        <v>180.28999328613281</v>
      </c>
    </row>
    <row r="413" spans="1:11" ht="14.45" customHeight="1" x14ac:dyDescent="0.2">
      <c r="A413" s="486" t="s">
        <v>517</v>
      </c>
      <c r="B413" s="487" t="s">
        <v>518</v>
      </c>
      <c r="C413" s="488" t="s">
        <v>528</v>
      </c>
      <c r="D413" s="489" t="s">
        <v>529</v>
      </c>
      <c r="E413" s="488" t="s">
        <v>1220</v>
      </c>
      <c r="F413" s="489" t="s">
        <v>1221</v>
      </c>
      <c r="G413" s="488" t="s">
        <v>1435</v>
      </c>
      <c r="H413" s="488" t="s">
        <v>1436</v>
      </c>
      <c r="I413" s="491">
        <v>1.2799999713897705</v>
      </c>
      <c r="J413" s="491">
        <v>2000</v>
      </c>
      <c r="K413" s="492">
        <v>2565.25</v>
      </c>
    </row>
    <row r="414" spans="1:11" ht="14.45" customHeight="1" x14ac:dyDescent="0.2">
      <c r="A414" s="486" t="s">
        <v>517</v>
      </c>
      <c r="B414" s="487" t="s">
        <v>518</v>
      </c>
      <c r="C414" s="488" t="s">
        <v>528</v>
      </c>
      <c r="D414" s="489" t="s">
        <v>529</v>
      </c>
      <c r="E414" s="488" t="s">
        <v>1220</v>
      </c>
      <c r="F414" s="489" t="s">
        <v>1221</v>
      </c>
      <c r="G414" s="488" t="s">
        <v>1435</v>
      </c>
      <c r="H414" s="488" t="s">
        <v>1437</v>
      </c>
      <c r="I414" s="491">
        <v>1.2799999713897705</v>
      </c>
      <c r="J414" s="491">
        <v>1000</v>
      </c>
      <c r="K414" s="492">
        <v>1282.5999755859375</v>
      </c>
    </row>
    <row r="415" spans="1:11" ht="14.45" customHeight="1" x14ac:dyDescent="0.2">
      <c r="A415" s="486" t="s">
        <v>517</v>
      </c>
      <c r="B415" s="487" t="s">
        <v>518</v>
      </c>
      <c r="C415" s="488" t="s">
        <v>528</v>
      </c>
      <c r="D415" s="489" t="s">
        <v>529</v>
      </c>
      <c r="E415" s="488" t="s">
        <v>1220</v>
      </c>
      <c r="F415" s="489" t="s">
        <v>1221</v>
      </c>
      <c r="G415" s="488" t="s">
        <v>1438</v>
      </c>
      <c r="H415" s="488" t="s">
        <v>1439</v>
      </c>
      <c r="I415" s="491">
        <v>21.239999771118164</v>
      </c>
      <c r="J415" s="491">
        <v>200</v>
      </c>
      <c r="K415" s="492">
        <v>4248</v>
      </c>
    </row>
    <row r="416" spans="1:11" ht="14.45" customHeight="1" x14ac:dyDescent="0.2">
      <c r="A416" s="486" t="s">
        <v>517</v>
      </c>
      <c r="B416" s="487" t="s">
        <v>518</v>
      </c>
      <c r="C416" s="488" t="s">
        <v>528</v>
      </c>
      <c r="D416" s="489" t="s">
        <v>529</v>
      </c>
      <c r="E416" s="488" t="s">
        <v>1220</v>
      </c>
      <c r="F416" s="489" t="s">
        <v>1221</v>
      </c>
      <c r="G416" s="488" t="s">
        <v>1438</v>
      </c>
      <c r="H416" s="488" t="s">
        <v>1440</v>
      </c>
      <c r="I416" s="491">
        <v>21.239999771118164</v>
      </c>
      <c r="J416" s="491">
        <v>500</v>
      </c>
      <c r="K416" s="492">
        <v>10620</v>
      </c>
    </row>
    <row r="417" spans="1:11" ht="14.45" customHeight="1" x14ac:dyDescent="0.2">
      <c r="A417" s="486" t="s">
        <v>517</v>
      </c>
      <c r="B417" s="487" t="s">
        <v>518</v>
      </c>
      <c r="C417" s="488" t="s">
        <v>528</v>
      </c>
      <c r="D417" s="489" t="s">
        <v>529</v>
      </c>
      <c r="E417" s="488" t="s">
        <v>1220</v>
      </c>
      <c r="F417" s="489" t="s">
        <v>1221</v>
      </c>
      <c r="G417" s="488" t="s">
        <v>1438</v>
      </c>
      <c r="H417" s="488" t="s">
        <v>1441</v>
      </c>
      <c r="I417" s="491">
        <v>21.234999656677246</v>
      </c>
      <c r="J417" s="491">
        <v>500</v>
      </c>
      <c r="K417" s="492">
        <v>10617</v>
      </c>
    </row>
    <row r="418" spans="1:11" ht="14.45" customHeight="1" x14ac:dyDescent="0.2">
      <c r="A418" s="486" t="s">
        <v>517</v>
      </c>
      <c r="B418" s="487" t="s">
        <v>518</v>
      </c>
      <c r="C418" s="488" t="s">
        <v>528</v>
      </c>
      <c r="D418" s="489" t="s">
        <v>529</v>
      </c>
      <c r="E418" s="488" t="s">
        <v>1220</v>
      </c>
      <c r="F418" s="489" t="s">
        <v>1221</v>
      </c>
      <c r="G418" s="488" t="s">
        <v>1442</v>
      </c>
      <c r="H418" s="488" t="s">
        <v>1443</v>
      </c>
      <c r="I418" s="491">
        <v>3.619999885559082</v>
      </c>
      <c r="J418" s="491">
        <v>400</v>
      </c>
      <c r="K418" s="492">
        <v>1447.1500244140625</v>
      </c>
    </row>
    <row r="419" spans="1:11" ht="14.45" customHeight="1" x14ac:dyDescent="0.2">
      <c r="A419" s="486" t="s">
        <v>517</v>
      </c>
      <c r="B419" s="487" t="s">
        <v>518</v>
      </c>
      <c r="C419" s="488" t="s">
        <v>528</v>
      </c>
      <c r="D419" s="489" t="s">
        <v>529</v>
      </c>
      <c r="E419" s="488" t="s">
        <v>1220</v>
      </c>
      <c r="F419" s="489" t="s">
        <v>1221</v>
      </c>
      <c r="G419" s="488" t="s">
        <v>1444</v>
      </c>
      <c r="H419" s="488" t="s">
        <v>1445</v>
      </c>
      <c r="I419" s="491">
        <v>3.5899999141693115</v>
      </c>
      <c r="J419" s="491">
        <v>500</v>
      </c>
      <c r="K419" s="492">
        <v>1793.800048828125</v>
      </c>
    </row>
    <row r="420" spans="1:11" ht="14.45" customHeight="1" x14ac:dyDescent="0.2">
      <c r="A420" s="486" t="s">
        <v>517</v>
      </c>
      <c r="B420" s="487" t="s">
        <v>518</v>
      </c>
      <c r="C420" s="488" t="s">
        <v>528</v>
      </c>
      <c r="D420" s="489" t="s">
        <v>529</v>
      </c>
      <c r="E420" s="488" t="s">
        <v>1220</v>
      </c>
      <c r="F420" s="489" t="s">
        <v>1221</v>
      </c>
      <c r="G420" s="488" t="s">
        <v>1442</v>
      </c>
      <c r="H420" s="488" t="s">
        <v>1446</v>
      </c>
      <c r="I420" s="491">
        <v>3.619999885559082</v>
      </c>
      <c r="J420" s="491">
        <v>500</v>
      </c>
      <c r="K420" s="492">
        <v>1808.949951171875</v>
      </c>
    </row>
    <row r="421" spans="1:11" ht="14.45" customHeight="1" x14ac:dyDescent="0.2">
      <c r="A421" s="486" t="s">
        <v>517</v>
      </c>
      <c r="B421" s="487" t="s">
        <v>518</v>
      </c>
      <c r="C421" s="488" t="s">
        <v>528</v>
      </c>
      <c r="D421" s="489" t="s">
        <v>529</v>
      </c>
      <c r="E421" s="488" t="s">
        <v>1220</v>
      </c>
      <c r="F421" s="489" t="s">
        <v>1221</v>
      </c>
      <c r="G421" s="488" t="s">
        <v>1447</v>
      </c>
      <c r="H421" s="488" t="s">
        <v>1448</v>
      </c>
      <c r="I421" s="491">
        <v>2.5299999713897705</v>
      </c>
      <c r="J421" s="491">
        <v>50</v>
      </c>
      <c r="K421" s="492">
        <v>126.5</v>
      </c>
    </row>
    <row r="422" spans="1:11" ht="14.45" customHeight="1" x14ac:dyDescent="0.2">
      <c r="A422" s="486" t="s">
        <v>517</v>
      </c>
      <c r="B422" s="487" t="s">
        <v>518</v>
      </c>
      <c r="C422" s="488" t="s">
        <v>528</v>
      </c>
      <c r="D422" s="489" t="s">
        <v>529</v>
      </c>
      <c r="E422" s="488" t="s">
        <v>1449</v>
      </c>
      <c r="F422" s="489" t="s">
        <v>1450</v>
      </c>
      <c r="G422" s="488" t="s">
        <v>1451</v>
      </c>
      <c r="H422" s="488" t="s">
        <v>1452</v>
      </c>
      <c r="I422" s="491">
        <v>726</v>
      </c>
      <c r="J422" s="491">
        <v>920</v>
      </c>
      <c r="K422" s="492">
        <v>667920</v>
      </c>
    </row>
    <row r="423" spans="1:11" ht="14.45" customHeight="1" x14ac:dyDescent="0.2">
      <c r="A423" s="486" t="s">
        <v>517</v>
      </c>
      <c r="B423" s="487" t="s">
        <v>518</v>
      </c>
      <c r="C423" s="488" t="s">
        <v>528</v>
      </c>
      <c r="D423" s="489" t="s">
        <v>529</v>
      </c>
      <c r="E423" s="488" t="s">
        <v>1449</v>
      </c>
      <c r="F423" s="489" t="s">
        <v>1450</v>
      </c>
      <c r="G423" s="488" t="s">
        <v>1451</v>
      </c>
      <c r="H423" s="488" t="s">
        <v>1453</v>
      </c>
      <c r="I423" s="491">
        <v>726</v>
      </c>
      <c r="J423" s="491">
        <v>400</v>
      </c>
      <c r="K423" s="492">
        <v>290400</v>
      </c>
    </row>
    <row r="424" spans="1:11" ht="14.45" customHeight="1" x14ac:dyDescent="0.2">
      <c r="A424" s="486" t="s">
        <v>517</v>
      </c>
      <c r="B424" s="487" t="s">
        <v>518</v>
      </c>
      <c r="C424" s="488" t="s">
        <v>528</v>
      </c>
      <c r="D424" s="489" t="s">
        <v>529</v>
      </c>
      <c r="E424" s="488" t="s">
        <v>1449</v>
      </c>
      <c r="F424" s="489" t="s">
        <v>1450</v>
      </c>
      <c r="G424" s="488" t="s">
        <v>1454</v>
      </c>
      <c r="H424" s="488" t="s">
        <v>1455</v>
      </c>
      <c r="I424" s="491">
        <v>722.03997802734375</v>
      </c>
      <c r="J424" s="491">
        <v>120</v>
      </c>
      <c r="K424" s="492">
        <v>86645.220703125</v>
      </c>
    </row>
    <row r="425" spans="1:11" ht="14.45" customHeight="1" x14ac:dyDescent="0.2">
      <c r="A425" s="486" t="s">
        <v>517</v>
      </c>
      <c r="B425" s="487" t="s">
        <v>518</v>
      </c>
      <c r="C425" s="488" t="s">
        <v>528</v>
      </c>
      <c r="D425" s="489" t="s">
        <v>529</v>
      </c>
      <c r="E425" s="488" t="s">
        <v>1449</v>
      </c>
      <c r="F425" s="489" t="s">
        <v>1450</v>
      </c>
      <c r="G425" s="488" t="s">
        <v>1456</v>
      </c>
      <c r="H425" s="488" t="s">
        <v>1457</v>
      </c>
      <c r="I425" s="491">
        <v>28.17454580827193</v>
      </c>
      <c r="J425" s="491">
        <v>12000</v>
      </c>
      <c r="K425" s="492">
        <v>336864.00390625</v>
      </c>
    </row>
    <row r="426" spans="1:11" ht="14.45" customHeight="1" x14ac:dyDescent="0.2">
      <c r="A426" s="486" t="s">
        <v>517</v>
      </c>
      <c r="B426" s="487" t="s">
        <v>518</v>
      </c>
      <c r="C426" s="488" t="s">
        <v>528</v>
      </c>
      <c r="D426" s="489" t="s">
        <v>529</v>
      </c>
      <c r="E426" s="488" t="s">
        <v>1449</v>
      </c>
      <c r="F426" s="489" t="s">
        <v>1450</v>
      </c>
      <c r="G426" s="488" t="s">
        <v>1456</v>
      </c>
      <c r="H426" s="488" t="s">
        <v>1458</v>
      </c>
      <c r="I426" s="491">
        <v>26.920000076293945</v>
      </c>
      <c r="J426" s="491">
        <v>6500</v>
      </c>
      <c r="K426" s="492">
        <v>174996.259765625</v>
      </c>
    </row>
    <row r="427" spans="1:11" ht="14.45" customHeight="1" x14ac:dyDescent="0.2">
      <c r="A427" s="486" t="s">
        <v>517</v>
      </c>
      <c r="B427" s="487" t="s">
        <v>518</v>
      </c>
      <c r="C427" s="488" t="s">
        <v>528</v>
      </c>
      <c r="D427" s="489" t="s">
        <v>529</v>
      </c>
      <c r="E427" s="488" t="s">
        <v>1449</v>
      </c>
      <c r="F427" s="489" t="s">
        <v>1450</v>
      </c>
      <c r="G427" s="488" t="s">
        <v>1459</v>
      </c>
      <c r="H427" s="488" t="s">
        <v>1460</v>
      </c>
      <c r="I427" s="491">
        <v>272.25</v>
      </c>
      <c r="J427" s="491">
        <v>11040</v>
      </c>
      <c r="K427" s="492">
        <v>3005640</v>
      </c>
    </row>
    <row r="428" spans="1:11" ht="14.45" customHeight="1" x14ac:dyDescent="0.2">
      <c r="A428" s="486" t="s">
        <v>517</v>
      </c>
      <c r="B428" s="487" t="s">
        <v>518</v>
      </c>
      <c r="C428" s="488" t="s">
        <v>528</v>
      </c>
      <c r="D428" s="489" t="s">
        <v>529</v>
      </c>
      <c r="E428" s="488" t="s">
        <v>1449</v>
      </c>
      <c r="F428" s="489" t="s">
        <v>1450</v>
      </c>
      <c r="G428" s="488" t="s">
        <v>1461</v>
      </c>
      <c r="H428" s="488" t="s">
        <v>1462</v>
      </c>
      <c r="I428" s="491">
        <v>121</v>
      </c>
      <c r="J428" s="491">
        <v>720</v>
      </c>
      <c r="K428" s="492">
        <v>87120</v>
      </c>
    </row>
    <row r="429" spans="1:11" ht="14.45" customHeight="1" x14ac:dyDescent="0.2">
      <c r="A429" s="486" t="s">
        <v>517</v>
      </c>
      <c r="B429" s="487" t="s">
        <v>518</v>
      </c>
      <c r="C429" s="488" t="s">
        <v>528</v>
      </c>
      <c r="D429" s="489" t="s">
        <v>529</v>
      </c>
      <c r="E429" s="488" t="s">
        <v>1449</v>
      </c>
      <c r="F429" s="489" t="s">
        <v>1450</v>
      </c>
      <c r="G429" s="488" t="s">
        <v>1461</v>
      </c>
      <c r="H429" s="488" t="s">
        <v>1463</v>
      </c>
      <c r="I429" s="491">
        <v>121</v>
      </c>
      <c r="J429" s="491">
        <v>648</v>
      </c>
      <c r="K429" s="492">
        <v>78408</v>
      </c>
    </row>
    <row r="430" spans="1:11" ht="14.45" customHeight="1" x14ac:dyDescent="0.2">
      <c r="A430" s="486" t="s">
        <v>517</v>
      </c>
      <c r="B430" s="487" t="s">
        <v>518</v>
      </c>
      <c r="C430" s="488" t="s">
        <v>528</v>
      </c>
      <c r="D430" s="489" t="s">
        <v>529</v>
      </c>
      <c r="E430" s="488" t="s">
        <v>1449</v>
      </c>
      <c r="F430" s="489" t="s">
        <v>1450</v>
      </c>
      <c r="G430" s="488" t="s">
        <v>1461</v>
      </c>
      <c r="H430" s="488" t="s">
        <v>1464</v>
      </c>
      <c r="I430" s="491">
        <v>121</v>
      </c>
      <c r="J430" s="491">
        <v>576</v>
      </c>
      <c r="K430" s="492">
        <v>69696</v>
      </c>
    </row>
    <row r="431" spans="1:11" ht="14.45" customHeight="1" x14ac:dyDescent="0.2">
      <c r="A431" s="486" t="s">
        <v>517</v>
      </c>
      <c r="B431" s="487" t="s">
        <v>518</v>
      </c>
      <c r="C431" s="488" t="s">
        <v>528</v>
      </c>
      <c r="D431" s="489" t="s">
        <v>529</v>
      </c>
      <c r="E431" s="488" t="s">
        <v>1449</v>
      </c>
      <c r="F431" s="489" t="s">
        <v>1450</v>
      </c>
      <c r="G431" s="488" t="s">
        <v>1465</v>
      </c>
      <c r="H431" s="488" t="s">
        <v>1466</v>
      </c>
      <c r="I431" s="491">
        <v>226.27000427246094</v>
      </c>
      <c r="J431" s="491">
        <v>600</v>
      </c>
      <c r="K431" s="492">
        <v>135762.001953125</v>
      </c>
    </row>
    <row r="432" spans="1:11" ht="14.45" customHeight="1" x14ac:dyDescent="0.2">
      <c r="A432" s="486" t="s">
        <v>517</v>
      </c>
      <c r="B432" s="487" t="s">
        <v>518</v>
      </c>
      <c r="C432" s="488" t="s">
        <v>528</v>
      </c>
      <c r="D432" s="489" t="s">
        <v>529</v>
      </c>
      <c r="E432" s="488" t="s">
        <v>1449</v>
      </c>
      <c r="F432" s="489" t="s">
        <v>1450</v>
      </c>
      <c r="G432" s="488" t="s">
        <v>1467</v>
      </c>
      <c r="H432" s="488" t="s">
        <v>1468</v>
      </c>
      <c r="I432" s="491">
        <v>226.27000427246094</v>
      </c>
      <c r="J432" s="491">
        <v>930</v>
      </c>
      <c r="K432" s="492">
        <v>210431.10546875</v>
      </c>
    </row>
    <row r="433" spans="1:11" ht="14.45" customHeight="1" x14ac:dyDescent="0.2">
      <c r="A433" s="486" t="s">
        <v>517</v>
      </c>
      <c r="B433" s="487" t="s">
        <v>518</v>
      </c>
      <c r="C433" s="488" t="s">
        <v>528</v>
      </c>
      <c r="D433" s="489" t="s">
        <v>529</v>
      </c>
      <c r="E433" s="488" t="s">
        <v>1449</v>
      </c>
      <c r="F433" s="489" t="s">
        <v>1450</v>
      </c>
      <c r="G433" s="488" t="s">
        <v>1465</v>
      </c>
      <c r="H433" s="488" t="s">
        <v>1469</v>
      </c>
      <c r="I433" s="491">
        <v>226.27000427246094</v>
      </c>
      <c r="J433" s="491">
        <v>420</v>
      </c>
      <c r="K433" s="492">
        <v>95033.3994140625</v>
      </c>
    </row>
    <row r="434" spans="1:11" ht="14.45" customHeight="1" x14ac:dyDescent="0.2">
      <c r="A434" s="486" t="s">
        <v>517</v>
      </c>
      <c r="B434" s="487" t="s">
        <v>518</v>
      </c>
      <c r="C434" s="488" t="s">
        <v>528</v>
      </c>
      <c r="D434" s="489" t="s">
        <v>529</v>
      </c>
      <c r="E434" s="488" t="s">
        <v>1449</v>
      </c>
      <c r="F434" s="489" t="s">
        <v>1450</v>
      </c>
      <c r="G434" s="488" t="s">
        <v>1467</v>
      </c>
      <c r="H434" s="488" t="s">
        <v>1470</v>
      </c>
      <c r="I434" s="491">
        <v>226.27000427246094</v>
      </c>
      <c r="J434" s="491">
        <v>420</v>
      </c>
      <c r="K434" s="492">
        <v>95033.3984375</v>
      </c>
    </row>
    <row r="435" spans="1:11" ht="14.45" customHeight="1" x14ac:dyDescent="0.2">
      <c r="A435" s="486" t="s">
        <v>517</v>
      </c>
      <c r="B435" s="487" t="s">
        <v>518</v>
      </c>
      <c r="C435" s="488" t="s">
        <v>528</v>
      </c>
      <c r="D435" s="489" t="s">
        <v>529</v>
      </c>
      <c r="E435" s="488" t="s">
        <v>1449</v>
      </c>
      <c r="F435" s="489" t="s">
        <v>1450</v>
      </c>
      <c r="G435" s="488" t="s">
        <v>1471</v>
      </c>
      <c r="H435" s="488" t="s">
        <v>1472</v>
      </c>
      <c r="I435" s="491">
        <v>145.19999694824219</v>
      </c>
      <c r="J435" s="491">
        <v>120</v>
      </c>
      <c r="K435" s="492">
        <v>17424</v>
      </c>
    </row>
    <row r="436" spans="1:11" ht="14.45" customHeight="1" x14ac:dyDescent="0.2">
      <c r="A436" s="486" t="s">
        <v>517</v>
      </c>
      <c r="B436" s="487" t="s">
        <v>518</v>
      </c>
      <c r="C436" s="488" t="s">
        <v>528</v>
      </c>
      <c r="D436" s="489" t="s">
        <v>529</v>
      </c>
      <c r="E436" s="488" t="s">
        <v>1449</v>
      </c>
      <c r="F436" s="489" t="s">
        <v>1450</v>
      </c>
      <c r="G436" s="488" t="s">
        <v>1473</v>
      </c>
      <c r="H436" s="488" t="s">
        <v>1474</v>
      </c>
      <c r="I436" s="491">
        <v>60.5</v>
      </c>
      <c r="J436" s="491">
        <v>4590</v>
      </c>
      <c r="K436" s="492">
        <v>277695</v>
      </c>
    </row>
    <row r="437" spans="1:11" ht="14.45" customHeight="1" x14ac:dyDescent="0.2">
      <c r="A437" s="486" t="s">
        <v>517</v>
      </c>
      <c r="B437" s="487" t="s">
        <v>518</v>
      </c>
      <c r="C437" s="488" t="s">
        <v>528</v>
      </c>
      <c r="D437" s="489" t="s">
        <v>529</v>
      </c>
      <c r="E437" s="488" t="s">
        <v>1449</v>
      </c>
      <c r="F437" s="489" t="s">
        <v>1450</v>
      </c>
      <c r="G437" s="488" t="s">
        <v>1473</v>
      </c>
      <c r="H437" s="488" t="s">
        <v>1475</v>
      </c>
      <c r="I437" s="491">
        <v>60.5</v>
      </c>
      <c r="J437" s="491">
        <v>2730</v>
      </c>
      <c r="K437" s="492">
        <v>165165</v>
      </c>
    </row>
    <row r="438" spans="1:11" ht="14.45" customHeight="1" x14ac:dyDescent="0.2">
      <c r="A438" s="486" t="s">
        <v>517</v>
      </c>
      <c r="B438" s="487" t="s">
        <v>518</v>
      </c>
      <c r="C438" s="488" t="s">
        <v>528</v>
      </c>
      <c r="D438" s="489" t="s">
        <v>529</v>
      </c>
      <c r="E438" s="488" t="s">
        <v>1449</v>
      </c>
      <c r="F438" s="489" t="s">
        <v>1450</v>
      </c>
      <c r="G438" s="488" t="s">
        <v>1476</v>
      </c>
      <c r="H438" s="488" t="s">
        <v>1477</v>
      </c>
      <c r="I438" s="491">
        <v>68.970001220703125</v>
      </c>
      <c r="J438" s="491">
        <v>3900</v>
      </c>
      <c r="K438" s="492">
        <v>268983</v>
      </c>
    </row>
    <row r="439" spans="1:11" ht="14.45" customHeight="1" x14ac:dyDescent="0.2">
      <c r="A439" s="486" t="s">
        <v>517</v>
      </c>
      <c r="B439" s="487" t="s">
        <v>518</v>
      </c>
      <c r="C439" s="488" t="s">
        <v>528</v>
      </c>
      <c r="D439" s="489" t="s">
        <v>529</v>
      </c>
      <c r="E439" s="488" t="s">
        <v>1449</v>
      </c>
      <c r="F439" s="489" t="s">
        <v>1450</v>
      </c>
      <c r="G439" s="488" t="s">
        <v>1471</v>
      </c>
      <c r="H439" s="488" t="s">
        <v>1478</v>
      </c>
      <c r="I439" s="491">
        <v>145.19999694824219</v>
      </c>
      <c r="J439" s="491">
        <v>40</v>
      </c>
      <c r="K439" s="492">
        <v>5808</v>
      </c>
    </row>
    <row r="440" spans="1:11" ht="14.45" customHeight="1" x14ac:dyDescent="0.2">
      <c r="A440" s="486" t="s">
        <v>517</v>
      </c>
      <c r="B440" s="487" t="s">
        <v>518</v>
      </c>
      <c r="C440" s="488" t="s">
        <v>528</v>
      </c>
      <c r="D440" s="489" t="s">
        <v>529</v>
      </c>
      <c r="E440" s="488" t="s">
        <v>1449</v>
      </c>
      <c r="F440" s="489" t="s">
        <v>1450</v>
      </c>
      <c r="G440" s="488" t="s">
        <v>1473</v>
      </c>
      <c r="H440" s="488" t="s">
        <v>1479</v>
      </c>
      <c r="I440" s="491">
        <v>60.5</v>
      </c>
      <c r="J440" s="491">
        <v>3240</v>
      </c>
      <c r="K440" s="492">
        <v>196020</v>
      </c>
    </row>
    <row r="441" spans="1:11" ht="14.45" customHeight="1" x14ac:dyDescent="0.2">
      <c r="A441" s="486" t="s">
        <v>517</v>
      </c>
      <c r="B441" s="487" t="s">
        <v>518</v>
      </c>
      <c r="C441" s="488" t="s">
        <v>528</v>
      </c>
      <c r="D441" s="489" t="s">
        <v>529</v>
      </c>
      <c r="E441" s="488" t="s">
        <v>1449</v>
      </c>
      <c r="F441" s="489" t="s">
        <v>1450</v>
      </c>
      <c r="G441" s="488" t="s">
        <v>1476</v>
      </c>
      <c r="H441" s="488" t="s">
        <v>1480</v>
      </c>
      <c r="I441" s="491">
        <v>68.970001220703125</v>
      </c>
      <c r="J441" s="491">
        <v>3240</v>
      </c>
      <c r="K441" s="492">
        <v>223462.8046875</v>
      </c>
    </row>
    <row r="442" spans="1:11" ht="14.45" customHeight="1" x14ac:dyDescent="0.2">
      <c r="A442" s="486" t="s">
        <v>517</v>
      </c>
      <c r="B442" s="487" t="s">
        <v>518</v>
      </c>
      <c r="C442" s="488" t="s">
        <v>528</v>
      </c>
      <c r="D442" s="489" t="s">
        <v>529</v>
      </c>
      <c r="E442" s="488" t="s">
        <v>1449</v>
      </c>
      <c r="F442" s="489" t="s">
        <v>1450</v>
      </c>
      <c r="G442" s="488" t="s">
        <v>1481</v>
      </c>
      <c r="H442" s="488" t="s">
        <v>1482</v>
      </c>
      <c r="I442" s="491">
        <v>20.899999618530273</v>
      </c>
      <c r="J442" s="491">
        <v>11100</v>
      </c>
      <c r="K442" s="492">
        <v>231990</v>
      </c>
    </row>
    <row r="443" spans="1:11" ht="14.45" customHeight="1" x14ac:dyDescent="0.2">
      <c r="A443" s="486" t="s">
        <v>517</v>
      </c>
      <c r="B443" s="487" t="s">
        <v>518</v>
      </c>
      <c r="C443" s="488" t="s">
        <v>528</v>
      </c>
      <c r="D443" s="489" t="s">
        <v>529</v>
      </c>
      <c r="E443" s="488" t="s">
        <v>1449</v>
      </c>
      <c r="F443" s="489" t="s">
        <v>1450</v>
      </c>
      <c r="G443" s="488" t="s">
        <v>1481</v>
      </c>
      <c r="H443" s="488" t="s">
        <v>1483</v>
      </c>
      <c r="I443" s="491">
        <v>20.899999618530273</v>
      </c>
      <c r="J443" s="491">
        <v>5900</v>
      </c>
      <c r="K443" s="492">
        <v>123310</v>
      </c>
    </row>
    <row r="444" spans="1:11" ht="14.45" customHeight="1" x14ac:dyDescent="0.2">
      <c r="A444" s="486" t="s">
        <v>517</v>
      </c>
      <c r="B444" s="487" t="s">
        <v>518</v>
      </c>
      <c r="C444" s="488" t="s">
        <v>528</v>
      </c>
      <c r="D444" s="489" t="s">
        <v>529</v>
      </c>
      <c r="E444" s="488" t="s">
        <v>1449</v>
      </c>
      <c r="F444" s="489" t="s">
        <v>1450</v>
      </c>
      <c r="G444" s="488" t="s">
        <v>1484</v>
      </c>
      <c r="H444" s="488" t="s">
        <v>1485</v>
      </c>
      <c r="I444" s="491">
        <v>217.80000305175781</v>
      </c>
      <c r="J444" s="491">
        <v>20</v>
      </c>
      <c r="K444" s="492">
        <v>4356</v>
      </c>
    </row>
    <row r="445" spans="1:11" ht="14.45" customHeight="1" x14ac:dyDescent="0.2">
      <c r="A445" s="486" t="s">
        <v>517</v>
      </c>
      <c r="B445" s="487" t="s">
        <v>518</v>
      </c>
      <c r="C445" s="488" t="s">
        <v>528</v>
      </c>
      <c r="D445" s="489" t="s">
        <v>529</v>
      </c>
      <c r="E445" s="488" t="s">
        <v>1449</v>
      </c>
      <c r="F445" s="489" t="s">
        <v>1450</v>
      </c>
      <c r="G445" s="488" t="s">
        <v>1484</v>
      </c>
      <c r="H445" s="488" t="s">
        <v>1486</v>
      </c>
      <c r="I445" s="491">
        <v>217.80000305175781</v>
      </c>
      <c r="J445" s="491">
        <v>140</v>
      </c>
      <c r="K445" s="492">
        <v>30492</v>
      </c>
    </row>
    <row r="446" spans="1:11" ht="14.45" customHeight="1" x14ac:dyDescent="0.2">
      <c r="A446" s="486" t="s">
        <v>517</v>
      </c>
      <c r="B446" s="487" t="s">
        <v>518</v>
      </c>
      <c r="C446" s="488" t="s">
        <v>528</v>
      </c>
      <c r="D446" s="489" t="s">
        <v>529</v>
      </c>
      <c r="E446" s="488" t="s">
        <v>1449</v>
      </c>
      <c r="F446" s="489" t="s">
        <v>1450</v>
      </c>
      <c r="G446" s="488" t="s">
        <v>1487</v>
      </c>
      <c r="H446" s="488" t="s">
        <v>1488</v>
      </c>
      <c r="I446" s="491">
        <v>102.84999847412109</v>
      </c>
      <c r="J446" s="491">
        <v>6000</v>
      </c>
      <c r="K446" s="492">
        <v>617100</v>
      </c>
    </row>
    <row r="447" spans="1:11" ht="14.45" customHeight="1" x14ac:dyDescent="0.2">
      <c r="A447" s="486" t="s">
        <v>517</v>
      </c>
      <c r="B447" s="487" t="s">
        <v>518</v>
      </c>
      <c r="C447" s="488" t="s">
        <v>528</v>
      </c>
      <c r="D447" s="489" t="s">
        <v>529</v>
      </c>
      <c r="E447" s="488" t="s">
        <v>1449</v>
      </c>
      <c r="F447" s="489" t="s">
        <v>1450</v>
      </c>
      <c r="G447" s="488" t="s">
        <v>1489</v>
      </c>
      <c r="H447" s="488" t="s">
        <v>1490</v>
      </c>
      <c r="I447" s="491">
        <v>10.159999847412109</v>
      </c>
      <c r="J447" s="491">
        <v>30</v>
      </c>
      <c r="K447" s="492">
        <v>304.79998779296875</v>
      </c>
    </row>
    <row r="448" spans="1:11" ht="14.45" customHeight="1" x14ac:dyDescent="0.2">
      <c r="A448" s="486" t="s">
        <v>517</v>
      </c>
      <c r="B448" s="487" t="s">
        <v>518</v>
      </c>
      <c r="C448" s="488" t="s">
        <v>528</v>
      </c>
      <c r="D448" s="489" t="s">
        <v>529</v>
      </c>
      <c r="E448" s="488" t="s">
        <v>1449</v>
      </c>
      <c r="F448" s="489" t="s">
        <v>1450</v>
      </c>
      <c r="G448" s="488" t="s">
        <v>1489</v>
      </c>
      <c r="H448" s="488" t="s">
        <v>1491</v>
      </c>
      <c r="I448" s="491">
        <v>10.159999847412109</v>
      </c>
      <c r="J448" s="491">
        <v>30</v>
      </c>
      <c r="K448" s="492">
        <v>304.79998779296875</v>
      </c>
    </row>
    <row r="449" spans="1:11" ht="14.45" customHeight="1" x14ac:dyDescent="0.2">
      <c r="A449" s="486" t="s">
        <v>517</v>
      </c>
      <c r="B449" s="487" t="s">
        <v>518</v>
      </c>
      <c r="C449" s="488" t="s">
        <v>528</v>
      </c>
      <c r="D449" s="489" t="s">
        <v>529</v>
      </c>
      <c r="E449" s="488" t="s">
        <v>1449</v>
      </c>
      <c r="F449" s="489" t="s">
        <v>1450</v>
      </c>
      <c r="G449" s="488" t="s">
        <v>1492</v>
      </c>
      <c r="H449" s="488" t="s">
        <v>1493</v>
      </c>
      <c r="I449" s="491">
        <v>3388</v>
      </c>
      <c r="J449" s="491">
        <v>8</v>
      </c>
      <c r="K449" s="492">
        <v>27104</v>
      </c>
    </row>
    <row r="450" spans="1:11" ht="14.45" customHeight="1" x14ac:dyDescent="0.2">
      <c r="A450" s="486" t="s">
        <v>517</v>
      </c>
      <c r="B450" s="487" t="s">
        <v>518</v>
      </c>
      <c r="C450" s="488" t="s">
        <v>528</v>
      </c>
      <c r="D450" s="489" t="s">
        <v>529</v>
      </c>
      <c r="E450" s="488" t="s">
        <v>1449</v>
      </c>
      <c r="F450" s="489" t="s">
        <v>1450</v>
      </c>
      <c r="G450" s="488" t="s">
        <v>1494</v>
      </c>
      <c r="H450" s="488" t="s">
        <v>1495</v>
      </c>
      <c r="I450" s="491">
        <v>1754.5</v>
      </c>
      <c r="J450" s="491">
        <v>80</v>
      </c>
      <c r="K450" s="492">
        <v>140360</v>
      </c>
    </row>
    <row r="451" spans="1:11" ht="14.45" customHeight="1" x14ac:dyDescent="0.2">
      <c r="A451" s="486" t="s">
        <v>517</v>
      </c>
      <c r="B451" s="487" t="s">
        <v>518</v>
      </c>
      <c r="C451" s="488" t="s">
        <v>528</v>
      </c>
      <c r="D451" s="489" t="s">
        <v>529</v>
      </c>
      <c r="E451" s="488" t="s">
        <v>1449</v>
      </c>
      <c r="F451" s="489" t="s">
        <v>1450</v>
      </c>
      <c r="G451" s="488" t="s">
        <v>1496</v>
      </c>
      <c r="H451" s="488" t="s">
        <v>1497</v>
      </c>
      <c r="I451" s="491">
        <v>4235</v>
      </c>
      <c r="J451" s="491">
        <v>88</v>
      </c>
      <c r="K451" s="492">
        <v>372680</v>
      </c>
    </row>
    <row r="452" spans="1:11" ht="14.45" customHeight="1" x14ac:dyDescent="0.2">
      <c r="A452" s="486" t="s">
        <v>517</v>
      </c>
      <c r="B452" s="487" t="s">
        <v>518</v>
      </c>
      <c r="C452" s="488" t="s">
        <v>528</v>
      </c>
      <c r="D452" s="489" t="s">
        <v>529</v>
      </c>
      <c r="E452" s="488" t="s">
        <v>1449</v>
      </c>
      <c r="F452" s="489" t="s">
        <v>1450</v>
      </c>
      <c r="G452" s="488" t="s">
        <v>1498</v>
      </c>
      <c r="H452" s="488" t="s">
        <v>1499</v>
      </c>
      <c r="I452" s="491">
        <v>5203</v>
      </c>
      <c r="J452" s="491">
        <v>12</v>
      </c>
      <c r="K452" s="492">
        <v>62436</v>
      </c>
    </row>
    <row r="453" spans="1:11" ht="14.45" customHeight="1" x14ac:dyDescent="0.2">
      <c r="A453" s="486" t="s">
        <v>517</v>
      </c>
      <c r="B453" s="487" t="s">
        <v>518</v>
      </c>
      <c r="C453" s="488" t="s">
        <v>528</v>
      </c>
      <c r="D453" s="489" t="s">
        <v>529</v>
      </c>
      <c r="E453" s="488" t="s">
        <v>1449</v>
      </c>
      <c r="F453" s="489" t="s">
        <v>1450</v>
      </c>
      <c r="G453" s="488" t="s">
        <v>1498</v>
      </c>
      <c r="H453" s="488" t="s">
        <v>1500</v>
      </c>
      <c r="I453" s="491">
        <v>5203</v>
      </c>
      <c r="J453" s="491">
        <v>12</v>
      </c>
      <c r="K453" s="492">
        <v>62436</v>
      </c>
    </row>
    <row r="454" spans="1:11" ht="14.45" customHeight="1" x14ac:dyDescent="0.2">
      <c r="A454" s="486" t="s">
        <v>517</v>
      </c>
      <c r="B454" s="487" t="s">
        <v>518</v>
      </c>
      <c r="C454" s="488" t="s">
        <v>528</v>
      </c>
      <c r="D454" s="489" t="s">
        <v>529</v>
      </c>
      <c r="E454" s="488" t="s">
        <v>1449</v>
      </c>
      <c r="F454" s="489" t="s">
        <v>1450</v>
      </c>
      <c r="G454" s="488" t="s">
        <v>1487</v>
      </c>
      <c r="H454" s="488" t="s">
        <v>1501</v>
      </c>
      <c r="I454" s="491">
        <v>102.84999847412109</v>
      </c>
      <c r="J454" s="491">
        <v>5100</v>
      </c>
      <c r="K454" s="492">
        <v>524535</v>
      </c>
    </row>
    <row r="455" spans="1:11" ht="14.45" customHeight="1" x14ac:dyDescent="0.2">
      <c r="A455" s="486" t="s">
        <v>517</v>
      </c>
      <c r="B455" s="487" t="s">
        <v>518</v>
      </c>
      <c r="C455" s="488" t="s">
        <v>528</v>
      </c>
      <c r="D455" s="489" t="s">
        <v>529</v>
      </c>
      <c r="E455" s="488" t="s">
        <v>1449</v>
      </c>
      <c r="F455" s="489" t="s">
        <v>1450</v>
      </c>
      <c r="G455" s="488" t="s">
        <v>1502</v>
      </c>
      <c r="H455" s="488" t="s">
        <v>1503</v>
      </c>
      <c r="I455" s="491">
        <v>102.84999847412109</v>
      </c>
      <c r="J455" s="491">
        <v>3400</v>
      </c>
      <c r="K455" s="492">
        <v>349690</v>
      </c>
    </row>
    <row r="456" spans="1:11" ht="14.45" customHeight="1" x14ac:dyDescent="0.2">
      <c r="A456" s="486" t="s">
        <v>517</v>
      </c>
      <c r="B456" s="487" t="s">
        <v>518</v>
      </c>
      <c r="C456" s="488" t="s">
        <v>528</v>
      </c>
      <c r="D456" s="489" t="s">
        <v>529</v>
      </c>
      <c r="E456" s="488" t="s">
        <v>1449</v>
      </c>
      <c r="F456" s="489" t="s">
        <v>1450</v>
      </c>
      <c r="G456" s="488" t="s">
        <v>1502</v>
      </c>
      <c r="H456" s="488" t="s">
        <v>1504</v>
      </c>
      <c r="I456" s="491">
        <v>102.84999847412109</v>
      </c>
      <c r="J456" s="491">
        <v>3800</v>
      </c>
      <c r="K456" s="492">
        <v>390830</v>
      </c>
    </row>
    <row r="457" spans="1:11" ht="14.45" customHeight="1" x14ac:dyDescent="0.2">
      <c r="A457" s="486" t="s">
        <v>517</v>
      </c>
      <c r="B457" s="487" t="s">
        <v>518</v>
      </c>
      <c r="C457" s="488" t="s">
        <v>528</v>
      </c>
      <c r="D457" s="489" t="s">
        <v>529</v>
      </c>
      <c r="E457" s="488" t="s">
        <v>1449</v>
      </c>
      <c r="F457" s="489" t="s">
        <v>1450</v>
      </c>
      <c r="G457" s="488" t="s">
        <v>1505</v>
      </c>
      <c r="H457" s="488" t="s">
        <v>1506</v>
      </c>
      <c r="I457" s="491">
        <v>1681.9000244140625</v>
      </c>
      <c r="J457" s="491">
        <v>32</v>
      </c>
      <c r="K457" s="492">
        <v>53820.80078125</v>
      </c>
    </row>
    <row r="458" spans="1:11" ht="14.45" customHeight="1" x14ac:dyDescent="0.2">
      <c r="A458" s="486" t="s">
        <v>517</v>
      </c>
      <c r="B458" s="487" t="s">
        <v>518</v>
      </c>
      <c r="C458" s="488" t="s">
        <v>528</v>
      </c>
      <c r="D458" s="489" t="s">
        <v>529</v>
      </c>
      <c r="E458" s="488" t="s">
        <v>1449</v>
      </c>
      <c r="F458" s="489" t="s">
        <v>1450</v>
      </c>
      <c r="G458" s="488" t="s">
        <v>1507</v>
      </c>
      <c r="H458" s="488" t="s">
        <v>1508</v>
      </c>
      <c r="I458" s="491">
        <v>5566</v>
      </c>
      <c r="J458" s="491">
        <v>912</v>
      </c>
      <c r="K458" s="492">
        <v>5076192</v>
      </c>
    </row>
    <row r="459" spans="1:11" ht="14.45" customHeight="1" x14ac:dyDescent="0.2">
      <c r="A459" s="486" t="s">
        <v>517</v>
      </c>
      <c r="B459" s="487" t="s">
        <v>518</v>
      </c>
      <c r="C459" s="488" t="s">
        <v>528</v>
      </c>
      <c r="D459" s="489" t="s">
        <v>529</v>
      </c>
      <c r="E459" s="488" t="s">
        <v>1449</v>
      </c>
      <c r="F459" s="489" t="s">
        <v>1450</v>
      </c>
      <c r="G459" s="488" t="s">
        <v>1509</v>
      </c>
      <c r="H459" s="488" t="s">
        <v>1510</v>
      </c>
      <c r="I459" s="491">
        <v>929.01108805338538</v>
      </c>
      <c r="J459" s="491">
        <v>612</v>
      </c>
      <c r="K459" s="492">
        <v>567877.197265625</v>
      </c>
    </row>
    <row r="460" spans="1:11" ht="14.45" customHeight="1" x14ac:dyDescent="0.2">
      <c r="A460" s="486" t="s">
        <v>517</v>
      </c>
      <c r="B460" s="487" t="s">
        <v>518</v>
      </c>
      <c r="C460" s="488" t="s">
        <v>528</v>
      </c>
      <c r="D460" s="489" t="s">
        <v>529</v>
      </c>
      <c r="E460" s="488" t="s">
        <v>1449</v>
      </c>
      <c r="F460" s="489" t="s">
        <v>1450</v>
      </c>
      <c r="G460" s="488" t="s">
        <v>1511</v>
      </c>
      <c r="H460" s="488" t="s">
        <v>1512</v>
      </c>
      <c r="I460" s="491">
        <v>6050</v>
      </c>
      <c r="J460" s="491">
        <v>24</v>
      </c>
      <c r="K460" s="492">
        <v>145200</v>
      </c>
    </row>
    <row r="461" spans="1:11" ht="14.45" customHeight="1" x14ac:dyDescent="0.2">
      <c r="A461" s="486" t="s">
        <v>517</v>
      </c>
      <c r="B461" s="487" t="s">
        <v>518</v>
      </c>
      <c r="C461" s="488" t="s">
        <v>528</v>
      </c>
      <c r="D461" s="489" t="s">
        <v>529</v>
      </c>
      <c r="E461" s="488" t="s">
        <v>1449</v>
      </c>
      <c r="F461" s="489" t="s">
        <v>1450</v>
      </c>
      <c r="G461" s="488" t="s">
        <v>1513</v>
      </c>
      <c r="H461" s="488" t="s">
        <v>1514</v>
      </c>
      <c r="I461" s="491">
        <v>5445</v>
      </c>
      <c r="J461" s="491">
        <v>6</v>
      </c>
      <c r="K461" s="492">
        <v>32670</v>
      </c>
    </row>
    <row r="462" spans="1:11" ht="14.45" customHeight="1" x14ac:dyDescent="0.2">
      <c r="A462" s="486" t="s">
        <v>517</v>
      </c>
      <c r="B462" s="487" t="s">
        <v>518</v>
      </c>
      <c r="C462" s="488" t="s">
        <v>528</v>
      </c>
      <c r="D462" s="489" t="s">
        <v>529</v>
      </c>
      <c r="E462" s="488" t="s">
        <v>1449</v>
      </c>
      <c r="F462" s="489" t="s">
        <v>1450</v>
      </c>
      <c r="G462" s="488" t="s">
        <v>1492</v>
      </c>
      <c r="H462" s="488" t="s">
        <v>1515</v>
      </c>
      <c r="I462" s="491">
        <v>3388</v>
      </c>
      <c r="J462" s="491">
        <v>16</v>
      </c>
      <c r="K462" s="492">
        <v>54208</v>
      </c>
    </row>
    <row r="463" spans="1:11" ht="14.45" customHeight="1" x14ac:dyDescent="0.2">
      <c r="A463" s="486" t="s">
        <v>517</v>
      </c>
      <c r="B463" s="487" t="s">
        <v>518</v>
      </c>
      <c r="C463" s="488" t="s">
        <v>528</v>
      </c>
      <c r="D463" s="489" t="s">
        <v>529</v>
      </c>
      <c r="E463" s="488" t="s">
        <v>1449</v>
      </c>
      <c r="F463" s="489" t="s">
        <v>1450</v>
      </c>
      <c r="G463" s="488" t="s">
        <v>1492</v>
      </c>
      <c r="H463" s="488" t="s">
        <v>1516</v>
      </c>
      <c r="I463" s="491">
        <v>3388</v>
      </c>
      <c r="J463" s="491">
        <v>24</v>
      </c>
      <c r="K463" s="492">
        <v>81312</v>
      </c>
    </row>
    <row r="464" spans="1:11" ht="14.45" customHeight="1" x14ac:dyDescent="0.2">
      <c r="A464" s="486" t="s">
        <v>517</v>
      </c>
      <c r="B464" s="487" t="s">
        <v>518</v>
      </c>
      <c r="C464" s="488" t="s">
        <v>528</v>
      </c>
      <c r="D464" s="489" t="s">
        <v>529</v>
      </c>
      <c r="E464" s="488" t="s">
        <v>1449</v>
      </c>
      <c r="F464" s="489" t="s">
        <v>1450</v>
      </c>
      <c r="G464" s="488" t="s">
        <v>1496</v>
      </c>
      <c r="H464" s="488" t="s">
        <v>1517</v>
      </c>
      <c r="I464" s="491">
        <v>4235</v>
      </c>
      <c r="J464" s="491">
        <v>48</v>
      </c>
      <c r="K464" s="492">
        <v>203280</v>
      </c>
    </row>
    <row r="465" spans="1:11" ht="14.45" customHeight="1" x14ac:dyDescent="0.2">
      <c r="A465" s="486" t="s">
        <v>517</v>
      </c>
      <c r="B465" s="487" t="s">
        <v>518</v>
      </c>
      <c r="C465" s="488" t="s">
        <v>528</v>
      </c>
      <c r="D465" s="489" t="s">
        <v>529</v>
      </c>
      <c r="E465" s="488" t="s">
        <v>1449</v>
      </c>
      <c r="F465" s="489" t="s">
        <v>1450</v>
      </c>
      <c r="G465" s="488" t="s">
        <v>1496</v>
      </c>
      <c r="H465" s="488" t="s">
        <v>1518</v>
      </c>
      <c r="I465" s="491">
        <v>4235</v>
      </c>
      <c r="J465" s="491">
        <v>56</v>
      </c>
      <c r="K465" s="492">
        <v>237160</v>
      </c>
    </row>
    <row r="466" spans="1:11" ht="14.45" customHeight="1" x14ac:dyDescent="0.2">
      <c r="A466" s="486" t="s">
        <v>517</v>
      </c>
      <c r="B466" s="487" t="s">
        <v>518</v>
      </c>
      <c r="C466" s="488" t="s">
        <v>528</v>
      </c>
      <c r="D466" s="489" t="s">
        <v>529</v>
      </c>
      <c r="E466" s="488" t="s">
        <v>1449</v>
      </c>
      <c r="F466" s="489" t="s">
        <v>1450</v>
      </c>
      <c r="G466" s="488" t="s">
        <v>1494</v>
      </c>
      <c r="H466" s="488" t="s">
        <v>1519</v>
      </c>
      <c r="I466" s="491">
        <v>1754.5</v>
      </c>
      <c r="J466" s="491">
        <v>16</v>
      </c>
      <c r="K466" s="492">
        <v>28072</v>
      </c>
    </row>
    <row r="467" spans="1:11" ht="14.45" customHeight="1" x14ac:dyDescent="0.2">
      <c r="A467" s="486" t="s">
        <v>517</v>
      </c>
      <c r="B467" s="487" t="s">
        <v>518</v>
      </c>
      <c r="C467" s="488" t="s">
        <v>528</v>
      </c>
      <c r="D467" s="489" t="s">
        <v>529</v>
      </c>
      <c r="E467" s="488" t="s">
        <v>1449</v>
      </c>
      <c r="F467" s="489" t="s">
        <v>1450</v>
      </c>
      <c r="G467" s="488" t="s">
        <v>1494</v>
      </c>
      <c r="H467" s="488" t="s">
        <v>1520</v>
      </c>
      <c r="I467" s="491">
        <v>1754.5</v>
      </c>
      <c r="J467" s="491">
        <v>24</v>
      </c>
      <c r="K467" s="492">
        <v>42108</v>
      </c>
    </row>
    <row r="468" spans="1:11" ht="14.45" customHeight="1" x14ac:dyDescent="0.2">
      <c r="A468" s="486" t="s">
        <v>517</v>
      </c>
      <c r="B468" s="487" t="s">
        <v>518</v>
      </c>
      <c r="C468" s="488" t="s">
        <v>528</v>
      </c>
      <c r="D468" s="489" t="s">
        <v>529</v>
      </c>
      <c r="E468" s="488" t="s">
        <v>1449</v>
      </c>
      <c r="F468" s="489" t="s">
        <v>1450</v>
      </c>
      <c r="G468" s="488" t="s">
        <v>1521</v>
      </c>
      <c r="H468" s="488" t="s">
        <v>1522</v>
      </c>
      <c r="I468" s="491">
        <v>689.70001220703125</v>
      </c>
      <c r="J468" s="491">
        <v>600</v>
      </c>
      <c r="K468" s="492">
        <v>413820</v>
      </c>
    </row>
    <row r="469" spans="1:11" ht="14.45" customHeight="1" x14ac:dyDescent="0.2">
      <c r="A469" s="486" t="s">
        <v>517</v>
      </c>
      <c r="B469" s="487" t="s">
        <v>518</v>
      </c>
      <c r="C469" s="488" t="s">
        <v>528</v>
      </c>
      <c r="D469" s="489" t="s">
        <v>529</v>
      </c>
      <c r="E469" s="488" t="s">
        <v>1449</v>
      </c>
      <c r="F469" s="489" t="s">
        <v>1450</v>
      </c>
      <c r="G469" s="488" t="s">
        <v>1523</v>
      </c>
      <c r="H469" s="488" t="s">
        <v>1524</v>
      </c>
      <c r="I469" s="491">
        <v>140.82537959172174</v>
      </c>
      <c r="J469" s="491">
        <v>8280</v>
      </c>
      <c r="K469" s="492">
        <v>1172054.390625</v>
      </c>
    </row>
    <row r="470" spans="1:11" ht="14.45" customHeight="1" x14ac:dyDescent="0.2">
      <c r="A470" s="486" t="s">
        <v>517</v>
      </c>
      <c r="B470" s="487" t="s">
        <v>518</v>
      </c>
      <c r="C470" s="488" t="s">
        <v>528</v>
      </c>
      <c r="D470" s="489" t="s">
        <v>529</v>
      </c>
      <c r="E470" s="488" t="s">
        <v>1449</v>
      </c>
      <c r="F470" s="489" t="s">
        <v>1450</v>
      </c>
      <c r="G470" s="488" t="s">
        <v>1525</v>
      </c>
      <c r="H470" s="488" t="s">
        <v>1526</v>
      </c>
      <c r="I470" s="491">
        <v>290.39999389648438</v>
      </c>
      <c r="J470" s="491">
        <v>156</v>
      </c>
      <c r="K470" s="492">
        <v>45302.400634765625</v>
      </c>
    </row>
    <row r="471" spans="1:11" ht="14.45" customHeight="1" x14ac:dyDescent="0.2">
      <c r="A471" s="486" t="s">
        <v>517</v>
      </c>
      <c r="B471" s="487" t="s">
        <v>518</v>
      </c>
      <c r="C471" s="488" t="s">
        <v>528</v>
      </c>
      <c r="D471" s="489" t="s">
        <v>529</v>
      </c>
      <c r="E471" s="488" t="s">
        <v>1449</v>
      </c>
      <c r="F471" s="489" t="s">
        <v>1450</v>
      </c>
      <c r="G471" s="488" t="s">
        <v>1525</v>
      </c>
      <c r="H471" s="488" t="s">
        <v>1527</v>
      </c>
      <c r="I471" s="491">
        <v>290.39999389648438</v>
      </c>
      <c r="J471" s="491">
        <v>60</v>
      </c>
      <c r="K471" s="492">
        <v>17424.000244140625</v>
      </c>
    </row>
    <row r="472" spans="1:11" ht="14.45" customHeight="1" x14ac:dyDescent="0.2">
      <c r="A472" s="486" t="s">
        <v>517</v>
      </c>
      <c r="B472" s="487" t="s">
        <v>518</v>
      </c>
      <c r="C472" s="488" t="s">
        <v>528</v>
      </c>
      <c r="D472" s="489" t="s">
        <v>529</v>
      </c>
      <c r="E472" s="488" t="s">
        <v>1449</v>
      </c>
      <c r="F472" s="489" t="s">
        <v>1450</v>
      </c>
      <c r="G472" s="488" t="s">
        <v>1528</v>
      </c>
      <c r="H472" s="488" t="s">
        <v>1529</v>
      </c>
      <c r="I472" s="491">
        <v>863.94000244140625</v>
      </c>
      <c r="J472" s="491">
        <v>5</v>
      </c>
      <c r="K472" s="492">
        <v>4319.7001953125</v>
      </c>
    </row>
    <row r="473" spans="1:11" ht="14.45" customHeight="1" x14ac:dyDescent="0.2">
      <c r="A473" s="486" t="s">
        <v>517</v>
      </c>
      <c r="B473" s="487" t="s">
        <v>518</v>
      </c>
      <c r="C473" s="488" t="s">
        <v>528</v>
      </c>
      <c r="D473" s="489" t="s">
        <v>529</v>
      </c>
      <c r="E473" s="488" t="s">
        <v>1449</v>
      </c>
      <c r="F473" s="489" t="s">
        <v>1450</v>
      </c>
      <c r="G473" s="488" t="s">
        <v>1530</v>
      </c>
      <c r="H473" s="488" t="s">
        <v>1531</v>
      </c>
      <c r="I473" s="491">
        <v>56.869998931884766</v>
      </c>
      <c r="J473" s="491">
        <v>900</v>
      </c>
      <c r="K473" s="492">
        <v>51183</v>
      </c>
    </row>
    <row r="474" spans="1:11" ht="14.45" customHeight="1" x14ac:dyDescent="0.2">
      <c r="A474" s="486" t="s">
        <v>517</v>
      </c>
      <c r="B474" s="487" t="s">
        <v>518</v>
      </c>
      <c r="C474" s="488" t="s">
        <v>528</v>
      </c>
      <c r="D474" s="489" t="s">
        <v>529</v>
      </c>
      <c r="E474" s="488" t="s">
        <v>1449</v>
      </c>
      <c r="F474" s="489" t="s">
        <v>1450</v>
      </c>
      <c r="G474" s="488" t="s">
        <v>1532</v>
      </c>
      <c r="H474" s="488" t="s">
        <v>1533</v>
      </c>
      <c r="I474" s="491">
        <v>363</v>
      </c>
      <c r="J474" s="491">
        <v>90</v>
      </c>
      <c r="K474" s="492">
        <v>32670</v>
      </c>
    </row>
    <row r="475" spans="1:11" ht="14.45" customHeight="1" x14ac:dyDescent="0.2">
      <c r="A475" s="486" t="s">
        <v>517</v>
      </c>
      <c r="B475" s="487" t="s">
        <v>518</v>
      </c>
      <c r="C475" s="488" t="s">
        <v>528</v>
      </c>
      <c r="D475" s="489" t="s">
        <v>529</v>
      </c>
      <c r="E475" s="488" t="s">
        <v>1449</v>
      </c>
      <c r="F475" s="489" t="s">
        <v>1450</v>
      </c>
      <c r="G475" s="488" t="s">
        <v>1530</v>
      </c>
      <c r="H475" s="488" t="s">
        <v>1534</v>
      </c>
      <c r="I475" s="491">
        <v>56.869998931884766</v>
      </c>
      <c r="J475" s="491">
        <v>100</v>
      </c>
      <c r="K475" s="492">
        <v>5687</v>
      </c>
    </row>
    <row r="476" spans="1:11" ht="14.45" customHeight="1" x14ac:dyDescent="0.2">
      <c r="A476" s="486" t="s">
        <v>517</v>
      </c>
      <c r="B476" s="487" t="s">
        <v>518</v>
      </c>
      <c r="C476" s="488" t="s">
        <v>528</v>
      </c>
      <c r="D476" s="489" t="s">
        <v>529</v>
      </c>
      <c r="E476" s="488" t="s">
        <v>1449</v>
      </c>
      <c r="F476" s="489" t="s">
        <v>1450</v>
      </c>
      <c r="G476" s="488" t="s">
        <v>1535</v>
      </c>
      <c r="H476" s="488" t="s">
        <v>1536</v>
      </c>
      <c r="I476" s="491">
        <v>598.95001220703125</v>
      </c>
      <c r="J476" s="491">
        <v>13738</v>
      </c>
      <c r="K476" s="492">
        <v>8228375.125</v>
      </c>
    </row>
    <row r="477" spans="1:11" ht="14.45" customHeight="1" x14ac:dyDescent="0.2">
      <c r="A477" s="486" t="s">
        <v>517</v>
      </c>
      <c r="B477" s="487" t="s">
        <v>518</v>
      </c>
      <c r="C477" s="488" t="s">
        <v>528</v>
      </c>
      <c r="D477" s="489" t="s">
        <v>529</v>
      </c>
      <c r="E477" s="488" t="s">
        <v>1449</v>
      </c>
      <c r="F477" s="489" t="s">
        <v>1450</v>
      </c>
      <c r="G477" s="488" t="s">
        <v>1535</v>
      </c>
      <c r="H477" s="488" t="s">
        <v>1537</v>
      </c>
      <c r="I477" s="491">
        <v>598.95001220703125</v>
      </c>
      <c r="J477" s="491">
        <v>7680</v>
      </c>
      <c r="K477" s="492">
        <v>4599936</v>
      </c>
    </row>
    <row r="478" spans="1:11" ht="14.45" customHeight="1" x14ac:dyDescent="0.2">
      <c r="A478" s="486" t="s">
        <v>517</v>
      </c>
      <c r="B478" s="487" t="s">
        <v>518</v>
      </c>
      <c r="C478" s="488" t="s">
        <v>528</v>
      </c>
      <c r="D478" s="489" t="s">
        <v>529</v>
      </c>
      <c r="E478" s="488" t="s">
        <v>1449</v>
      </c>
      <c r="F478" s="489" t="s">
        <v>1450</v>
      </c>
      <c r="G478" s="488" t="s">
        <v>1538</v>
      </c>
      <c r="H478" s="488" t="s">
        <v>1539</v>
      </c>
      <c r="I478" s="491">
        <v>139.14999389648438</v>
      </c>
      <c r="J478" s="491">
        <v>7776</v>
      </c>
      <c r="K478" s="492">
        <v>1082030.3984375</v>
      </c>
    </row>
    <row r="479" spans="1:11" ht="14.45" customHeight="1" x14ac:dyDescent="0.2">
      <c r="A479" s="486" t="s">
        <v>517</v>
      </c>
      <c r="B479" s="487" t="s">
        <v>518</v>
      </c>
      <c r="C479" s="488" t="s">
        <v>528</v>
      </c>
      <c r="D479" s="489" t="s">
        <v>529</v>
      </c>
      <c r="E479" s="488" t="s">
        <v>1449</v>
      </c>
      <c r="F479" s="489" t="s">
        <v>1450</v>
      </c>
      <c r="G479" s="488" t="s">
        <v>1540</v>
      </c>
      <c r="H479" s="488" t="s">
        <v>1541</v>
      </c>
      <c r="I479" s="491">
        <v>133.10000610351563</v>
      </c>
      <c r="J479" s="491">
        <v>3888</v>
      </c>
      <c r="K479" s="492">
        <v>517492.8046875</v>
      </c>
    </row>
    <row r="480" spans="1:11" ht="14.45" customHeight="1" x14ac:dyDescent="0.2">
      <c r="A480" s="486" t="s">
        <v>517</v>
      </c>
      <c r="B480" s="487" t="s">
        <v>518</v>
      </c>
      <c r="C480" s="488" t="s">
        <v>528</v>
      </c>
      <c r="D480" s="489" t="s">
        <v>529</v>
      </c>
      <c r="E480" s="488" t="s">
        <v>1449</v>
      </c>
      <c r="F480" s="489" t="s">
        <v>1450</v>
      </c>
      <c r="G480" s="488" t="s">
        <v>1538</v>
      </c>
      <c r="H480" s="488" t="s">
        <v>1542</v>
      </c>
      <c r="I480" s="491">
        <v>139.14999389648438</v>
      </c>
      <c r="J480" s="491">
        <v>3264</v>
      </c>
      <c r="K480" s="492">
        <v>454185.59375</v>
      </c>
    </row>
    <row r="481" spans="1:11" ht="14.45" customHeight="1" x14ac:dyDescent="0.2">
      <c r="A481" s="486" t="s">
        <v>517</v>
      </c>
      <c r="B481" s="487" t="s">
        <v>518</v>
      </c>
      <c r="C481" s="488" t="s">
        <v>528</v>
      </c>
      <c r="D481" s="489" t="s">
        <v>529</v>
      </c>
      <c r="E481" s="488" t="s">
        <v>1449</v>
      </c>
      <c r="F481" s="489" t="s">
        <v>1450</v>
      </c>
      <c r="G481" s="488" t="s">
        <v>1540</v>
      </c>
      <c r="H481" s="488" t="s">
        <v>1543</v>
      </c>
      <c r="I481" s="491">
        <v>133.10000610351563</v>
      </c>
      <c r="J481" s="491">
        <v>3262</v>
      </c>
      <c r="K481" s="492">
        <v>434172.20623779297</v>
      </c>
    </row>
    <row r="482" spans="1:11" ht="14.45" customHeight="1" x14ac:dyDescent="0.2">
      <c r="A482" s="486" t="s">
        <v>517</v>
      </c>
      <c r="B482" s="487" t="s">
        <v>518</v>
      </c>
      <c r="C482" s="488" t="s">
        <v>528</v>
      </c>
      <c r="D482" s="489" t="s">
        <v>529</v>
      </c>
      <c r="E482" s="488" t="s">
        <v>1449</v>
      </c>
      <c r="F482" s="489" t="s">
        <v>1450</v>
      </c>
      <c r="G482" s="488" t="s">
        <v>1544</v>
      </c>
      <c r="H482" s="488" t="s">
        <v>1545</v>
      </c>
      <c r="I482" s="491">
        <v>248.05000305175781</v>
      </c>
      <c r="J482" s="491">
        <v>3900</v>
      </c>
      <c r="K482" s="492">
        <v>967395</v>
      </c>
    </row>
    <row r="483" spans="1:11" ht="14.45" customHeight="1" x14ac:dyDescent="0.2">
      <c r="A483" s="486" t="s">
        <v>517</v>
      </c>
      <c r="B483" s="487" t="s">
        <v>518</v>
      </c>
      <c r="C483" s="488" t="s">
        <v>528</v>
      </c>
      <c r="D483" s="489" t="s">
        <v>529</v>
      </c>
      <c r="E483" s="488" t="s">
        <v>1449</v>
      </c>
      <c r="F483" s="489" t="s">
        <v>1450</v>
      </c>
      <c r="G483" s="488" t="s">
        <v>1544</v>
      </c>
      <c r="H483" s="488" t="s">
        <v>1546</v>
      </c>
      <c r="I483" s="491">
        <v>248.05000305175781</v>
      </c>
      <c r="J483" s="491">
        <v>3360</v>
      </c>
      <c r="K483" s="492">
        <v>833448</v>
      </c>
    </row>
    <row r="484" spans="1:11" ht="14.45" customHeight="1" x14ac:dyDescent="0.2">
      <c r="A484" s="486" t="s">
        <v>517</v>
      </c>
      <c r="B484" s="487" t="s">
        <v>518</v>
      </c>
      <c r="C484" s="488" t="s">
        <v>528</v>
      </c>
      <c r="D484" s="489" t="s">
        <v>529</v>
      </c>
      <c r="E484" s="488" t="s">
        <v>1547</v>
      </c>
      <c r="F484" s="489" t="s">
        <v>1548</v>
      </c>
      <c r="G484" s="488" t="s">
        <v>1549</v>
      </c>
      <c r="H484" s="488" t="s">
        <v>1550</v>
      </c>
      <c r="I484" s="491">
        <v>0.31000000238418579</v>
      </c>
      <c r="J484" s="491">
        <v>100</v>
      </c>
      <c r="K484" s="492">
        <v>31</v>
      </c>
    </row>
    <row r="485" spans="1:11" ht="14.45" customHeight="1" x14ac:dyDescent="0.2">
      <c r="A485" s="486" t="s">
        <v>517</v>
      </c>
      <c r="B485" s="487" t="s">
        <v>518</v>
      </c>
      <c r="C485" s="488" t="s">
        <v>528</v>
      </c>
      <c r="D485" s="489" t="s">
        <v>529</v>
      </c>
      <c r="E485" s="488" t="s">
        <v>1547</v>
      </c>
      <c r="F485" s="489" t="s">
        <v>1548</v>
      </c>
      <c r="G485" s="488" t="s">
        <v>1551</v>
      </c>
      <c r="H485" s="488" t="s">
        <v>1552</v>
      </c>
      <c r="I485" s="491">
        <v>0.54500001668930054</v>
      </c>
      <c r="J485" s="491">
        <v>2000</v>
      </c>
      <c r="K485" s="492">
        <v>1090</v>
      </c>
    </row>
    <row r="486" spans="1:11" ht="14.45" customHeight="1" x14ac:dyDescent="0.2">
      <c r="A486" s="486" t="s">
        <v>517</v>
      </c>
      <c r="B486" s="487" t="s">
        <v>518</v>
      </c>
      <c r="C486" s="488" t="s">
        <v>528</v>
      </c>
      <c r="D486" s="489" t="s">
        <v>529</v>
      </c>
      <c r="E486" s="488" t="s">
        <v>1547</v>
      </c>
      <c r="F486" s="489" t="s">
        <v>1548</v>
      </c>
      <c r="G486" s="488" t="s">
        <v>1551</v>
      </c>
      <c r="H486" s="488" t="s">
        <v>1553</v>
      </c>
      <c r="I486" s="491">
        <v>0.55000001192092896</v>
      </c>
      <c r="J486" s="491">
        <v>1000</v>
      </c>
      <c r="K486" s="492">
        <v>550</v>
      </c>
    </row>
    <row r="487" spans="1:11" ht="14.45" customHeight="1" x14ac:dyDescent="0.2">
      <c r="A487" s="486" t="s">
        <v>517</v>
      </c>
      <c r="B487" s="487" t="s">
        <v>518</v>
      </c>
      <c r="C487" s="488" t="s">
        <v>528</v>
      </c>
      <c r="D487" s="489" t="s">
        <v>529</v>
      </c>
      <c r="E487" s="488" t="s">
        <v>1547</v>
      </c>
      <c r="F487" s="489" t="s">
        <v>1548</v>
      </c>
      <c r="G487" s="488" t="s">
        <v>1554</v>
      </c>
      <c r="H487" s="488" t="s">
        <v>1555</v>
      </c>
      <c r="I487" s="491">
        <v>1.8049999475479126</v>
      </c>
      <c r="J487" s="491">
        <v>13500</v>
      </c>
      <c r="K487" s="492">
        <v>24363</v>
      </c>
    </row>
    <row r="488" spans="1:11" ht="14.45" customHeight="1" x14ac:dyDescent="0.2">
      <c r="A488" s="486" t="s">
        <v>517</v>
      </c>
      <c r="B488" s="487" t="s">
        <v>518</v>
      </c>
      <c r="C488" s="488" t="s">
        <v>528</v>
      </c>
      <c r="D488" s="489" t="s">
        <v>529</v>
      </c>
      <c r="E488" s="488" t="s">
        <v>1547</v>
      </c>
      <c r="F488" s="489" t="s">
        <v>1548</v>
      </c>
      <c r="G488" s="488" t="s">
        <v>1554</v>
      </c>
      <c r="H488" s="488" t="s">
        <v>1556</v>
      </c>
      <c r="I488" s="491">
        <v>1.8045454025268555</v>
      </c>
      <c r="J488" s="491">
        <v>28800</v>
      </c>
      <c r="K488" s="492">
        <v>51966</v>
      </c>
    </row>
    <row r="489" spans="1:11" ht="14.45" customHeight="1" x14ac:dyDescent="0.2">
      <c r="A489" s="486" t="s">
        <v>517</v>
      </c>
      <c r="B489" s="487" t="s">
        <v>518</v>
      </c>
      <c r="C489" s="488" t="s">
        <v>528</v>
      </c>
      <c r="D489" s="489" t="s">
        <v>529</v>
      </c>
      <c r="E489" s="488" t="s">
        <v>1248</v>
      </c>
      <c r="F489" s="489" t="s">
        <v>1249</v>
      </c>
      <c r="G489" s="488" t="s">
        <v>1250</v>
      </c>
      <c r="H489" s="488" t="s">
        <v>1251</v>
      </c>
      <c r="I489" s="491">
        <v>0.64666666587193811</v>
      </c>
      <c r="J489" s="491">
        <v>16800</v>
      </c>
      <c r="K489" s="492">
        <v>10624</v>
      </c>
    </row>
    <row r="490" spans="1:11" ht="14.45" customHeight="1" x14ac:dyDescent="0.2">
      <c r="A490" s="486" t="s">
        <v>517</v>
      </c>
      <c r="B490" s="487" t="s">
        <v>518</v>
      </c>
      <c r="C490" s="488" t="s">
        <v>528</v>
      </c>
      <c r="D490" s="489" t="s">
        <v>529</v>
      </c>
      <c r="E490" s="488" t="s">
        <v>1248</v>
      </c>
      <c r="F490" s="489" t="s">
        <v>1249</v>
      </c>
      <c r="G490" s="488" t="s">
        <v>1252</v>
      </c>
      <c r="H490" s="488" t="s">
        <v>1253</v>
      </c>
      <c r="I490" s="491">
        <v>0.65285714183534893</v>
      </c>
      <c r="J490" s="491">
        <v>129000</v>
      </c>
      <c r="K490" s="492">
        <v>84200</v>
      </c>
    </row>
    <row r="491" spans="1:11" ht="14.45" customHeight="1" x14ac:dyDescent="0.2">
      <c r="A491" s="486" t="s">
        <v>517</v>
      </c>
      <c r="B491" s="487" t="s">
        <v>518</v>
      </c>
      <c r="C491" s="488" t="s">
        <v>528</v>
      </c>
      <c r="D491" s="489" t="s">
        <v>529</v>
      </c>
      <c r="E491" s="488" t="s">
        <v>1248</v>
      </c>
      <c r="F491" s="489" t="s">
        <v>1249</v>
      </c>
      <c r="G491" s="488" t="s">
        <v>1254</v>
      </c>
      <c r="H491" s="488" t="s">
        <v>1255</v>
      </c>
      <c r="I491" s="491">
        <v>0.62999999523162842</v>
      </c>
      <c r="J491" s="491">
        <v>1000</v>
      </c>
      <c r="K491" s="492">
        <v>630</v>
      </c>
    </row>
    <row r="492" spans="1:11" ht="14.45" customHeight="1" x14ac:dyDescent="0.2">
      <c r="A492" s="486" t="s">
        <v>517</v>
      </c>
      <c r="B492" s="487" t="s">
        <v>518</v>
      </c>
      <c r="C492" s="488" t="s">
        <v>528</v>
      </c>
      <c r="D492" s="489" t="s">
        <v>529</v>
      </c>
      <c r="E492" s="488" t="s">
        <v>1248</v>
      </c>
      <c r="F492" s="489" t="s">
        <v>1249</v>
      </c>
      <c r="G492" s="488" t="s">
        <v>1250</v>
      </c>
      <c r="H492" s="488" t="s">
        <v>1258</v>
      </c>
      <c r="I492" s="491">
        <v>0.62999999523162842</v>
      </c>
      <c r="J492" s="491">
        <v>400</v>
      </c>
      <c r="K492" s="492">
        <v>252</v>
      </c>
    </row>
    <row r="493" spans="1:11" ht="14.45" customHeight="1" thickBot="1" x14ac:dyDescent="0.25">
      <c r="A493" s="493" t="s">
        <v>517</v>
      </c>
      <c r="B493" s="494" t="s">
        <v>518</v>
      </c>
      <c r="C493" s="495" t="s">
        <v>528</v>
      </c>
      <c r="D493" s="496" t="s">
        <v>529</v>
      </c>
      <c r="E493" s="495" t="s">
        <v>1248</v>
      </c>
      <c r="F493" s="496" t="s">
        <v>1249</v>
      </c>
      <c r="G493" s="495" t="s">
        <v>1252</v>
      </c>
      <c r="H493" s="495" t="s">
        <v>1259</v>
      </c>
      <c r="I493" s="498">
        <v>0.62999999523162842</v>
      </c>
      <c r="J493" s="498">
        <v>48000</v>
      </c>
      <c r="K493" s="499">
        <v>30240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836F9E7E-2005-4F6A-9BEC-B5BA7CEB6D15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459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79.58</v>
      </c>
      <c r="D6" s="308"/>
      <c r="E6" s="308"/>
      <c r="F6" s="307"/>
      <c r="G6" s="309">
        <f ca="1">SUM(Tabulka[05 h_vram])/2</f>
        <v>55403.9</v>
      </c>
      <c r="H6" s="308">
        <f ca="1">SUM(Tabulka[06 h_naduv])/2</f>
        <v>2460.5</v>
      </c>
      <c r="I6" s="308">
        <f ca="1">SUM(Tabulka[07 h_nadzk])/2</f>
        <v>44</v>
      </c>
      <c r="J6" s="307">
        <f ca="1">SUM(Tabulka[08 h_oon])/2</f>
        <v>500.5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245726</v>
      </c>
      <c r="N6" s="308">
        <f ca="1">SUM(Tabulka[12 m_oc])/2</f>
        <v>245726</v>
      </c>
      <c r="O6" s="307">
        <f ca="1">SUM(Tabulka[13 m_sk])/2</f>
        <v>14560766</v>
      </c>
      <c r="P6" s="306">
        <f ca="1">SUM(Tabulka[14_vzsk])/2</f>
        <v>500</v>
      </c>
      <c r="Q6" s="306">
        <f ca="1">SUM(Tabulka[15_vzpl])/2</f>
        <v>17093.677082757953</v>
      </c>
      <c r="R6" s="305">
        <f ca="1">IF(Q6=0,0,P6/Q6)</f>
        <v>2.925058181333845E-2</v>
      </c>
      <c r="S6" s="304">
        <f ca="1">Q6-P6</f>
        <v>16593.677082757953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6.7799999999999994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4643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41750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41750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2496667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8652.2482893450633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8652.2482893450633</v>
      </c>
    </row>
    <row r="9" spans="1:19" x14ac:dyDescent="0.25">
      <c r="A9" s="286">
        <v>99</v>
      </c>
      <c r="B9" s="285" t="s">
        <v>1567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1.3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891.5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247914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8652.2482893450633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8652.2482893450633</v>
      </c>
    </row>
    <row r="10" spans="1:19" x14ac:dyDescent="0.25">
      <c r="A10" s="286">
        <v>100</v>
      </c>
      <c r="B10" s="285" t="s">
        <v>1568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51140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1569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5.2799999999999994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3591.5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32750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32750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2197613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1558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3.9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3011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4550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4550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686763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524.76212674622195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524.76212674622195</v>
      </c>
    </row>
    <row r="13" spans="1:19" x14ac:dyDescent="0.25">
      <c r="A13" s="286">
        <v>526</v>
      </c>
      <c r="B13" s="285" t="s">
        <v>1570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3.9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3011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4550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4550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686763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524.76212674622195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524.76212674622195</v>
      </c>
    </row>
    <row r="14" spans="1:19" x14ac:dyDescent="0.25">
      <c r="A14" s="286" t="s">
        <v>1559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59.9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42572.9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2134.5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161.5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173716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173716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10528854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7916.6666666666661</v>
      </c>
      <c r="R14" s="288">
        <f ca="1">IF(Tabulka[[#This Row],[15_vzpl]]=0,"",Tabulka[[#This Row],[14_vzsk]]/Tabulka[[#This Row],[15_vzpl]])</f>
        <v>6.3157894736842107E-2</v>
      </c>
      <c r="S14" s="287">
        <f ca="1">IF(Tabulka[[#This Row],[15_vzpl]]-Tabulka[[#This Row],[14_vzsk]]=0,"",Tabulka[[#This Row],[15_vzpl]]-Tabulka[[#This Row],[14_vzsk]])</f>
        <v>7416.6666666666661</v>
      </c>
    </row>
    <row r="15" spans="1:19" x14ac:dyDescent="0.25">
      <c r="A15" s="286">
        <v>303</v>
      </c>
      <c r="B15" s="285" t="s">
        <v>1571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14.5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10040.9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44128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44128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2305871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7916.6666666666661</v>
      </c>
      <c r="R15" s="288">
        <f ca="1">IF(Tabulka[[#This Row],[15_vzpl]]=0,"",Tabulka[[#This Row],[14_vzsk]]/Tabulka[[#This Row],[15_vzpl]])</f>
        <v>6.3157894736842107E-2</v>
      </c>
      <c r="S15" s="287">
        <f ca="1">IF(Tabulka[[#This Row],[15_vzpl]]-Tabulka[[#This Row],[14_vzsk]]=0,"",Tabulka[[#This Row],[15_vzpl]]-Tabulka[[#This Row],[14_vzsk]])</f>
        <v>7416.6666666666661</v>
      </c>
    </row>
    <row r="16" spans="1:19" x14ac:dyDescent="0.25">
      <c r="A16" s="286">
        <v>304</v>
      </c>
      <c r="B16" s="285" t="s">
        <v>1572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4114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31839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31839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1190433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305</v>
      </c>
      <c r="B17" s="285" t="s">
        <v>1573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748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8080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8080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208173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409</v>
      </c>
      <c r="B18" s="285" t="s">
        <v>1574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23.4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16776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1804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65517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65517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4691376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636</v>
      </c>
      <c r="B19" s="285" t="s">
        <v>1575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816.5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152424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642</v>
      </c>
      <c r="B20" s="285" t="s">
        <v>1576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10077.5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77.5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159.5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19752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19752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1980577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 t="s">
        <v>1560</v>
      </c>
      <c r="B21" s="285"/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5177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25710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25710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848482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s="286">
        <v>25</v>
      </c>
      <c r="B22" s="285" t="s">
        <v>1577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1664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3650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3650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200165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25">
      <c r="A23" s="286">
        <v>30</v>
      </c>
      <c r="B23" s="285" t="s">
        <v>1578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5.4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3513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22060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22060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648317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244</v>
      </c>
    </row>
    <row r="25" spans="1:19" x14ac:dyDescent="0.25">
      <c r="A25" s="113" t="s">
        <v>160</v>
      </c>
    </row>
    <row r="26" spans="1:19" x14ac:dyDescent="0.25">
      <c r="A26" s="114" t="s">
        <v>214</v>
      </c>
    </row>
    <row r="27" spans="1:19" x14ac:dyDescent="0.25">
      <c r="A27" s="278" t="s">
        <v>213</v>
      </c>
    </row>
    <row r="28" spans="1:19" x14ac:dyDescent="0.25">
      <c r="A28" s="235" t="s">
        <v>189</v>
      </c>
    </row>
    <row r="29" spans="1:19" x14ac:dyDescent="0.25">
      <c r="A29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9CAF0B46-95E5-4BE2-B805-BD3E64F9F43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459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12388.069060000002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26.349969999999999</v>
      </c>
      <c r="E7" s="165">
        <f t="shared" ref="E7:E15" si="0">IF(C7=0,0,D7/C7)</f>
        <v>0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1.3888888888888888E-2</v>
      </c>
      <c r="E9" s="165">
        <f>IF(C9=0,0,D9/C9)</f>
        <v>4.6296296296296294E-2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0.93642487360531479</v>
      </c>
      <c r="E11" s="165">
        <f t="shared" si="0"/>
        <v>1.5607081226755246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0.96866290595998572</v>
      </c>
      <c r="E12" s="165">
        <f t="shared" si="0"/>
        <v>1.2108286324499822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16213.284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19736.750619999999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6146.3573200000001</v>
      </c>
      <c r="D18" s="183">
        <f ca="1">IF(ISERROR(VLOOKUP("Výnosy celkem",INDIRECT("HI!$A:$G"),5,0)),0,VLOOKUP("Výnosy celkem",INDIRECT("HI!$A:$G"),5,0))</f>
        <v>6218.0420100000001</v>
      </c>
      <c r="E18" s="184">
        <f t="shared" ref="E18:E23" ca="1" si="1">IF(C18=0,0,D18/C18)</f>
        <v>1.0116629551892047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6146.3573200000001</v>
      </c>
      <c r="D19" s="164">
        <f ca="1">IF(ISERROR(VLOOKUP("Ambulance *",INDIRECT("HI!$A:$G"),5,0)),0,VLOOKUP("Ambulance *",INDIRECT("HI!$A:$G"),5,0))</f>
        <v>6218.0420100000001</v>
      </c>
      <c r="E19" s="165">
        <f t="shared" ca="1" si="1"/>
        <v>1.0116629551892047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1.0116629551892045</v>
      </c>
      <c r="E20" s="165">
        <f t="shared" si="1"/>
        <v>1.0116629551892045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1.1812391086444793</v>
      </c>
      <c r="E21" s="165">
        <f t="shared" si="1"/>
        <v>1.1812391086444793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1.0025914204597264</v>
      </c>
      <c r="E22" s="165">
        <f>IF(OR(C22=0,D22=""),0,IF(C22="","",D22/C22))</f>
        <v>1.0025914204597264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1.0130023873678051</v>
      </c>
      <c r="E23" s="165">
        <f t="shared" si="1"/>
        <v>1.191767514550359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EBC06963-C438-4E04-8EFA-87E9CD82B47B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1566</v>
      </c>
    </row>
    <row r="2" spans="1:19" x14ac:dyDescent="0.25">
      <c r="A2" s="459" t="s">
        <v>270</v>
      </c>
    </row>
    <row r="3" spans="1:19" x14ac:dyDescent="0.25">
      <c r="A3" s="324" t="s">
        <v>166</v>
      </c>
      <c r="B3" s="323">
        <v>2020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215</v>
      </c>
      <c r="E4" s="315">
        <v>6.8999999999999995</v>
      </c>
      <c r="F4" s="315"/>
      <c r="G4" s="315"/>
      <c r="H4" s="315"/>
      <c r="I4" s="315">
        <v>985</v>
      </c>
      <c r="J4" s="315">
        <v>57</v>
      </c>
      <c r="K4" s="315">
        <v>12</v>
      </c>
      <c r="L4" s="315"/>
      <c r="M4" s="315"/>
      <c r="N4" s="315"/>
      <c r="O4" s="315">
        <v>18750</v>
      </c>
      <c r="P4" s="315">
        <v>18750</v>
      </c>
      <c r="Q4" s="315">
        <v>481510</v>
      </c>
      <c r="R4" s="315"/>
      <c r="S4" s="315">
        <v>1730.4496578690125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1.3</v>
      </c>
      <c r="I5">
        <v>209</v>
      </c>
      <c r="K5">
        <v>12</v>
      </c>
      <c r="Q5">
        <v>53961</v>
      </c>
      <c r="S5">
        <v>1730.4496578690125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1</v>
      </c>
      <c r="I6">
        <v>160</v>
      </c>
      <c r="Q6">
        <v>46903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4.5999999999999996</v>
      </c>
      <c r="I7">
        <v>616</v>
      </c>
      <c r="J7">
        <v>57</v>
      </c>
      <c r="O7">
        <v>18750</v>
      </c>
      <c r="P7">
        <v>18750</v>
      </c>
      <c r="Q7">
        <v>380646</v>
      </c>
    </row>
    <row r="8" spans="1:19" x14ac:dyDescent="0.25">
      <c r="A8" s="322" t="s">
        <v>171</v>
      </c>
      <c r="B8" s="321">
        <v>5</v>
      </c>
      <c r="C8">
        <v>1</v>
      </c>
      <c r="D8" t="s">
        <v>1558</v>
      </c>
      <c r="E8">
        <v>3.9</v>
      </c>
      <c r="I8">
        <v>700</v>
      </c>
      <c r="L8">
        <v>5</v>
      </c>
      <c r="O8">
        <v>750</v>
      </c>
      <c r="P8">
        <v>750</v>
      </c>
      <c r="Q8">
        <v>140683</v>
      </c>
      <c r="S8">
        <v>104.95242534924439</v>
      </c>
    </row>
    <row r="9" spans="1:19" x14ac:dyDescent="0.25">
      <c r="A9" s="320" t="s">
        <v>172</v>
      </c>
      <c r="B9" s="319">
        <v>6</v>
      </c>
      <c r="C9">
        <v>1</v>
      </c>
      <c r="D9">
        <v>526</v>
      </c>
      <c r="E9">
        <v>3.9</v>
      </c>
      <c r="I9">
        <v>700</v>
      </c>
      <c r="L9">
        <v>5</v>
      </c>
      <c r="O9">
        <v>750</v>
      </c>
      <c r="P9">
        <v>750</v>
      </c>
      <c r="Q9">
        <v>140683</v>
      </c>
      <c r="S9">
        <v>104.95242534924439</v>
      </c>
    </row>
    <row r="10" spans="1:19" x14ac:dyDescent="0.25">
      <c r="A10" s="322" t="s">
        <v>173</v>
      </c>
      <c r="B10" s="321">
        <v>7</v>
      </c>
      <c r="C10">
        <v>1</v>
      </c>
      <c r="D10" t="s">
        <v>1559</v>
      </c>
      <c r="E10">
        <v>60.5</v>
      </c>
      <c r="I10">
        <v>9524.1</v>
      </c>
      <c r="J10">
        <v>387</v>
      </c>
      <c r="L10">
        <v>2</v>
      </c>
      <c r="O10">
        <v>6500</v>
      </c>
      <c r="P10">
        <v>6500</v>
      </c>
      <c r="Q10">
        <v>2189872</v>
      </c>
      <c r="S10">
        <v>1583.3333333333333</v>
      </c>
    </row>
    <row r="11" spans="1:19" x14ac:dyDescent="0.25">
      <c r="A11" s="320" t="s">
        <v>174</v>
      </c>
      <c r="B11" s="319">
        <v>8</v>
      </c>
      <c r="C11">
        <v>1</v>
      </c>
      <c r="D11">
        <v>303</v>
      </c>
      <c r="E11">
        <v>14.5</v>
      </c>
      <c r="I11">
        <v>2427.85</v>
      </c>
      <c r="J11">
        <v>33</v>
      </c>
      <c r="O11">
        <v>5000</v>
      </c>
      <c r="P11">
        <v>5000</v>
      </c>
      <c r="Q11">
        <v>502253</v>
      </c>
      <c r="S11">
        <v>1583.3333333333333</v>
      </c>
    </row>
    <row r="12" spans="1:19" x14ac:dyDescent="0.25">
      <c r="A12" s="322" t="s">
        <v>175</v>
      </c>
      <c r="B12" s="321">
        <v>9</v>
      </c>
      <c r="C12">
        <v>1</v>
      </c>
      <c r="D12">
        <v>304</v>
      </c>
      <c r="E12">
        <v>6</v>
      </c>
      <c r="I12">
        <v>961.5</v>
      </c>
      <c r="J12">
        <v>9</v>
      </c>
      <c r="Q12">
        <v>264497</v>
      </c>
    </row>
    <row r="13" spans="1:19" x14ac:dyDescent="0.25">
      <c r="A13" s="320" t="s">
        <v>176</v>
      </c>
      <c r="B13" s="319">
        <v>10</v>
      </c>
      <c r="C13">
        <v>1</v>
      </c>
      <c r="D13">
        <v>305</v>
      </c>
      <c r="E13">
        <v>1</v>
      </c>
      <c r="I13">
        <v>168.25</v>
      </c>
      <c r="J13">
        <v>4.5</v>
      </c>
      <c r="Q13">
        <v>43239</v>
      </c>
    </row>
    <row r="14" spans="1:19" x14ac:dyDescent="0.25">
      <c r="A14" s="322" t="s">
        <v>177</v>
      </c>
      <c r="B14" s="321">
        <v>11</v>
      </c>
      <c r="C14">
        <v>1</v>
      </c>
      <c r="D14">
        <v>409</v>
      </c>
      <c r="E14">
        <v>24</v>
      </c>
      <c r="I14">
        <v>3712.5</v>
      </c>
      <c r="J14">
        <v>336.5</v>
      </c>
      <c r="L14">
        <v>2</v>
      </c>
      <c r="Q14">
        <v>957124</v>
      </c>
    </row>
    <row r="15" spans="1:19" x14ac:dyDescent="0.25">
      <c r="A15" s="320" t="s">
        <v>178</v>
      </c>
      <c r="B15" s="319">
        <v>12</v>
      </c>
      <c r="C15">
        <v>1</v>
      </c>
      <c r="D15">
        <v>636</v>
      </c>
      <c r="E15">
        <v>1</v>
      </c>
      <c r="I15">
        <v>176</v>
      </c>
      <c r="J15">
        <v>4</v>
      </c>
      <c r="Q15">
        <v>30232</v>
      </c>
    </row>
    <row r="16" spans="1:19" x14ac:dyDescent="0.25">
      <c r="A16" s="318" t="s">
        <v>166</v>
      </c>
      <c r="B16" s="317">
        <v>2020</v>
      </c>
      <c r="C16">
        <v>1</v>
      </c>
      <c r="D16">
        <v>642</v>
      </c>
      <c r="E16">
        <v>14</v>
      </c>
      <c r="I16">
        <v>2078</v>
      </c>
      <c r="O16">
        <v>1500</v>
      </c>
      <c r="P16">
        <v>1500</v>
      </c>
      <c r="Q16">
        <v>392527</v>
      </c>
    </row>
    <row r="17" spans="3:19" x14ac:dyDescent="0.25">
      <c r="C17">
        <v>1</v>
      </c>
      <c r="D17" t="s">
        <v>1560</v>
      </c>
      <c r="E17">
        <v>8</v>
      </c>
      <c r="I17">
        <v>992.5</v>
      </c>
      <c r="L17">
        <v>152</v>
      </c>
      <c r="O17">
        <v>5060</v>
      </c>
      <c r="P17">
        <v>5060</v>
      </c>
      <c r="Q17">
        <v>178760</v>
      </c>
    </row>
    <row r="18" spans="3:19" x14ac:dyDescent="0.25">
      <c r="C18">
        <v>1</v>
      </c>
      <c r="D18">
        <v>25</v>
      </c>
      <c r="E18">
        <v>3</v>
      </c>
      <c r="I18">
        <v>344</v>
      </c>
      <c r="L18">
        <v>72</v>
      </c>
      <c r="Q18">
        <v>48716</v>
      </c>
    </row>
    <row r="19" spans="3:19" x14ac:dyDescent="0.25">
      <c r="C19">
        <v>1</v>
      </c>
      <c r="D19">
        <v>30</v>
      </c>
      <c r="E19">
        <v>5</v>
      </c>
      <c r="I19">
        <v>648.5</v>
      </c>
      <c r="L19">
        <v>80</v>
      </c>
      <c r="O19">
        <v>5060</v>
      </c>
      <c r="P19">
        <v>5060</v>
      </c>
      <c r="Q19">
        <v>130044</v>
      </c>
    </row>
    <row r="20" spans="3:19" x14ac:dyDescent="0.25">
      <c r="C20" t="s">
        <v>1561</v>
      </c>
      <c r="E20">
        <v>79.3</v>
      </c>
      <c r="I20">
        <v>12201.6</v>
      </c>
      <c r="J20">
        <v>444</v>
      </c>
      <c r="K20">
        <v>12</v>
      </c>
      <c r="L20">
        <v>159</v>
      </c>
      <c r="O20">
        <v>31060</v>
      </c>
      <c r="P20">
        <v>31060</v>
      </c>
      <c r="Q20">
        <v>2990825</v>
      </c>
      <c r="S20">
        <v>3418.7354165515899</v>
      </c>
    </row>
    <row r="21" spans="3:19" x14ac:dyDescent="0.25">
      <c r="C21">
        <v>2</v>
      </c>
      <c r="D21" t="s">
        <v>215</v>
      </c>
      <c r="E21">
        <v>6.8999999999999995</v>
      </c>
      <c r="I21">
        <v>862.5</v>
      </c>
      <c r="J21">
        <v>60</v>
      </c>
      <c r="O21">
        <v>750</v>
      </c>
      <c r="P21">
        <v>750</v>
      </c>
      <c r="Q21">
        <v>510354</v>
      </c>
      <c r="S21">
        <v>1730.4496578690125</v>
      </c>
    </row>
    <row r="22" spans="3:19" x14ac:dyDescent="0.25">
      <c r="C22">
        <v>2</v>
      </c>
      <c r="D22">
        <v>99</v>
      </c>
      <c r="E22">
        <v>1.3</v>
      </c>
      <c r="I22">
        <v>182.5</v>
      </c>
      <c r="Q22">
        <v>47776</v>
      </c>
      <c r="S22">
        <v>1730.4496578690125</v>
      </c>
    </row>
    <row r="23" spans="3:19" x14ac:dyDescent="0.25">
      <c r="C23">
        <v>2</v>
      </c>
      <c r="D23">
        <v>100</v>
      </c>
      <c r="Q23">
        <v>4237</v>
      </c>
    </row>
    <row r="24" spans="3:19" x14ac:dyDescent="0.25">
      <c r="C24">
        <v>2</v>
      </c>
      <c r="D24">
        <v>101</v>
      </c>
      <c r="E24">
        <v>5.6</v>
      </c>
      <c r="I24">
        <v>680</v>
      </c>
      <c r="J24">
        <v>60</v>
      </c>
      <c r="O24">
        <v>750</v>
      </c>
      <c r="P24">
        <v>750</v>
      </c>
      <c r="Q24">
        <v>458341</v>
      </c>
    </row>
    <row r="25" spans="3:19" x14ac:dyDescent="0.25">
      <c r="C25">
        <v>2</v>
      </c>
      <c r="D25" t="s">
        <v>1558</v>
      </c>
      <c r="E25">
        <v>3.9</v>
      </c>
      <c r="I25">
        <v>568</v>
      </c>
      <c r="Q25">
        <v>139934</v>
      </c>
      <c r="S25">
        <v>104.95242534924439</v>
      </c>
    </row>
    <row r="26" spans="3:19" x14ac:dyDescent="0.25">
      <c r="C26">
        <v>2</v>
      </c>
      <c r="D26">
        <v>526</v>
      </c>
      <c r="E26">
        <v>3.9</v>
      </c>
      <c r="I26">
        <v>568</v>
      </c>
      <c r="Q26">
        <v>139934</v>
      </c>
      <c r="S26">
        <v>104.95242534924439</v>
      </c>
    </row>
    <row r="27" spans="3:19" x14ac:dyDescent="0.25">
      <c r="C27">
        <v>2</v>
      </c>
      <c r="D27" t="s">
        <v>1559</v>
      </c>
      <c r="E27">
        <v>60.5</v>
      </c>
      <c r="I27">
        <v>8161.55</v>
      </c>
      <c r="J27">
        <v>390.5</v>
      </c>
      <c r="O27">
        <v>25167</v>
      </c>
      <c r="P27">
        <v>25167</v>
      </c>
      <c r="Q27">
        <v>2141093</v>
      </c>
      <c r="R27">
        <v>500</v>
      </c>
      <c r="S27">
        <v>1583.3333333333333</v>
      </c>
    </row>
    <row r="28" spans="3:19" x14ac:dyDescent="0.25">
      <c r="C28">
        <v>2</v>
      </c>
      <c r="D28">
        <v>303</v>
      </c>
      <c r="E28">
        <v>14.5</v>
      </c>
      <c r="I28">
        <v>1895.3</v>
      </c>
      <c r="J28">
        <v>20</v>
      </c>
      <c r="O28">
        <v>9978</v>
      </c>
      <c r="P28">
        <v>9978</v>
      </c>
      <c r="Q28">
        <v>477227</v>
      </c>
      <c r="R28">
        <v>500</v>
      </c>
      <c r="S28">
        <v>1583.3333333333333</v>
      </c>
    </row>
    <row r="29" spans="3:19" x14ac:dyDescent="0.25">
      <c r="C29">
        <v>2</v>
      </c>
      <c r="D29">
        <v>304</v>
      </c>
      <c r="E29">
        <v>6</v>
      </c>
      <c r="I29">
        <v>752</v>
      </c>
      <c r="J29">
        <v>13.5</v>
      </c>
      <c r="O29">
        <v>2500</v>
      </c>
      <c r="P29">
        <v>2500</v>
      </c>
      <c r="Q29">
        <v>230799</v>
      </c>
    </row>
    <row r="30" spans="3:19" x14ac:dyDescent="0.25">
      <c r="C30">
        <v>2</v>
      </c>
      <c r="D30">
        <v>305</v>
      </c>
      <c r="E30">
        <v>1</v>
      </c>
      <c r="I30">
        <v>147.75</v>
      </c>
      <c r="J30">
        <v>4.5</v>
      </c>
      <c r="O30">
        <v>1000</v>
      </c>
      <c r="P30">
        <v>1000</v>
      </c>
      <c r="Q30">
        <v>43812</v>
      </c>
    </row>
    <row r="31" spans="3:19" x14ac:dyDescent="0.25">
      <c r="C31">
        <v>2</v>
      </c>
      <c r="D31">
        <v>409</v>
      </c>
      <c r="E31">
        <v>24</v>
      </c>
      <c r="I31">
        <v>3267.5</v>
      </c>
      <c r="J31">
        <v>352.5</v>
      </c>
      <c r="O31">
        <v>4989</v>
      </c>
      <c r="P31">
        <v>4989</v>
      </c>
      <c r="Q31">
        <v>978049</v>
      </c>
    </row>
    <row r="32" spans="3:19" x14ac:dyDescent="0.25">
      <c r="C32">
        <v>2</v>
      </c>
      <c r="D32">
        <v>636</v>
      </c>
      <c r="E32">
        <v>1</v>
      </c>
      <c r="I32">
        <v>144</v>
      </c>
      <c r="O32">
        <v>2200</v>
      </c>
      <c r="P32">
        <v>2200</v>
      </c>
      <c r="Q32">
        <v>31005</v>
      </c>
    </row>
    <row r="33" spans="3:19" x14ac:dyDescent="0.25">
      <c r="C33">
        <v>2</v>
      </c>
      <c r="D33">
        <v>642</v>
      </c>
      <c r="E33">
        <v>14</v>
      </c>
      <c r="I33">
        <v>1955</v>
      </c>
      <c r="O33">
        <v>4500</v>
      </c>
      <c r="P33">
        <v>4500</v>
      </c>
      <c r="Q33">
        <v>380201</v>
      </c>
    </row>
    <row r="34" spans="3:19" x14ac:dyDescent="0.25">
      <c r="C34">
        <v>2</v>
      </c>
      <c r="D34" t="s">
        <v>1560</v>
      </c>
      <c r="E34">
        <v>9</v>
      </c>
      <c r="I34">
        <v>856.5</v>
      </c>
      <c r="L34">
        <v>102</v>
      </c>
      <c r="O34">
        <v>10500</v>
      </c>
      <c r="P34">
        <v>10500</v>
      </c>
      <c r="Q34">
        <v>167040</v>
      </c>
    </row>
    <row r="35" spans="3:19" x14ac:dyDescent="0.25">
      <c r="C35">
        <v>2</v>
      </c>
      <c r="D35">
        <v>25</v>
      </c>
      <c r="E35">
        <v>3</v>
      </c>
      <c r="I35">
        <v>312</v>
      </c>
      <c r="L35">
        <v>32</v>
      </c>
      <c r="O35">
        <v>2000</v>
      </c>
      <c r="P35">
        <v>2000</v>
      </c>
      <c r="Q35">
        <v>39857</v>
      </c>
    </row>
    <row r="36" spans="3:19" x14ac:dyDescent="0.25">
      <c r="C36">
        <v>2</v>
      </c>
      <c r="D36">
        <v>30</v>
      </c>
      <c r="E36">
        <v>6</v>
      </c>
      <c r="I36">
        <v>544.5</v>
      </c>
      <c r="L36">
        <v>70</v>
      </c>
      <c r="O36">
        <v>8500</v>
      </c>
      <c r="P36">
        <v>8500</v>
      </c>
      <c r="Q36">
        <v>127183</v>
      </c>
    </row>
    <row r="37" spans="3:19" x14ac:dyDescent="0.25">
      <c r="C37" t="s">
        <v>1562</v>
      </c>
      <c r="E37">
        <v>80.3</v>
      </c>
      <c r="I37">
        <v>10448.549999999999</v>
      </c>
      <c r="J37">
        <v>450.5</v>
      </c>
      <c r="L37">
        <v>102</v>
      </c>
      <c r="O37">
        <v>36417</v>
      </c>
      <c r="P37">
        <v>36417</v>
      </c>
      <c r="Q37">
        <v>2958421</v>
      </c>
      <c r="R37">
        <v>500</v>
      </c>
      <c r="S37">
        <v>3418.7354165515899</v>
      </c>
    </row>
    <row r="38" spans="3:19" x14ac:dyDescent="0.25">
      <c r="C38">
        <v>3</v>
      </c>
      <c r="D38" t="s">
        <v>215</v>
      </c>
      <c r="E38">
        <v>6.8999999999999995</v>
      </c>
      <c r="I38">
        <v>914</v>
      </c>
      <c r="J38">
        <v>60</v>
      </c>
      <c r="O38">
        <v>750</v>
      </c>
      <c r="P38">
        <v>750</v>
      </c>
      <c r="Q38">
        <v>492373</v>
      </c>
      <c r="S38">
        <v>1730.4496578690125</v>
      </c>
    </row>
    <row r="39" spans="3:19" x14ac:dyDescent="0.25">
      <c r="C39">
        <v>3</v>
      </c>
      <c r="D39">
        <v>99</v>
      </c>
      <c r="E39">
        <v>1.3</v>
      </c>
      <c r="I39">
        <v>156</v>
      </c>
      <c r="Q39">
        <v>39413</v>
      </c>
      <c r="S39">
        <v>1730.4496578690125</v>
      </c>
    </row>
    <row r="40" spans="3:19" x14ac:dyDescent="0.25">
      <c r="C40">
        <v>3</v>
      </c>
      <c r="D40">
        <v>101</v>
      </c>
      <c r="E40">
        <v>5.6</v>
      </c>
      <c r="I40">
        <v>758</v>
      </c>
      <c r="J40">
        <v>60</v>
      </c>
      <c r="O40">
        <v>750</v>
      </c>
      <c r="P40">
        <v>750</v>
      </c>
      <c r="Q40">
        <v>452960</v>
      </c>
    </row>
    <row r="41" spans="3:19" x14ac:dyDescent="0.25">
      <c r="C41">
        <v>3</v>
      </c>
      <c r="D41" t="s">
        <v>1558</v>
      </c>
      <c r="E41">
        <v>3.9</v>
      </c>
      <c r="I41">
        <v>599</v>
      </c>
      <c r="O41">
        <v>1500</v>
      </c>
      <c r="P41">
        <v>1500</v>
      </c>
      <c r="Q41">
        <v>138255</v>
      </c>
      <c r="S41">
        <v>104.95242534924439</v>
      </c>
    </row>
    <row r="42" spans="3:19" x14ac:dyDescent="0.25">
      <c r="C42">
        <v>3</v>
      </c>
      <c r="D42">
        <v>526</v>
      </c>
      <c r="E42">
        <v>3.9</v>
      </c>
      <c r="I42">
        <v>599</v>
      </c>
      <c r="O42">
        <v>1500</v>
      </c>
      <c r="P42">
        <v>1500</v>
      </c>
      <c r="Q42">
        <v>138255</v>
      </c>
      <c r="S42">
        <v>104.95242534924439</v>
      </c>
    </row>
    <row r="43" spans="3:19" x14ac:dyDescent="0.25">
      <c r="C43">
        <v>3</v>
      </c>
      <c r="D43" t="s">
        <v>1559</v>
      </c>
      <c r="E43">
        <v>59.5</v>
      </c>
      <c r="I43">
        <v>8419.5499999999993</v>
      </c>
      <c r="J43">
        <v>360</v>
      </c>
      <c r="K43">
        <v>12</v>
      </c>
      <c r="L43">
        <v>39</v>
      </c>
      <c r="O43">
        <v>38589</v>
      </c>
      <c r="P43">
        <v>38589</v>
      </c>
      <c r="Q43">
        <v>2055296</v>
      </c>
      <c r="S43">
        <v>1583.3333333333333</v>
      </c>
    </row>
    <row r="44" spans="3:19" x14ac:dyDescent="0.25">
      <c r="C44">
        <v>3</v>
      </c>
      <c r="D44">
        <v>303</v>
      </c>
      <c r="E44">
        <v>14.5</v>
      </c>
      <c r="I44">
        <v>1922.05</v>
      </c>
      <c r="J44">
        <v>27</v>
      </c>
      <c r="O44">
        <v>14250</v>
      </c>
      <c r="P44">
        <v>14250</v>
      </c>
      <c r="Q44">
        <v>446080</v>
      </c>
      <c r="S44">
        <v>1583.3333333333333</v>
      </c>
    </row>
    <row r="45" spans="3:19" x14ac:dyDescent="0.25">
      <c r="C45">
        <v>3</v>
      </c>
      <c r="D45">
        <v>304</v>
      </c>
      <c r="E45">
        <v>6</v>
      </c>
      <c r="I45">
        <v>783</v>
      </c>
      <c r="J45">
        <v>21.5</v>
      </c>
      <c r="O45">
        <v>12839</v>
      </c>
      <c r="P45">
        <v>12839</v>
      </c>
      <c r="Q45">
        <v>232263</v>
      </c>
    </row>
    <row r="46" spans="3:19" x14ac:dyDescent="0.25">
      <c r="C46">
        <v>3</v>
      </c>
      <c r="D46">
        <v>305</v>
      </c>
      <c r="E46">
        <v>1</v>
      </c>
      <c r="I46">
        <v>87.5</v>
      </c>
      <c r="J46">
        <v>4</v>
      </c>
      <c r="O46">
        <v>2000</v>
      </c>
      <c r="P46">
        <v>2000</v>
      </c>
      <c r="Q46">
        <v>30864</v>
      </c>
    </row>
    <row r="47" spans="3:19" x14ac:dyDescent="0.25">
      <c r="C47">
        <v>3</v>
      </c>
      <c r="D47">
        <v>409</v>
      </c>
      <c r="E47">
        <v>23</v>
      </c>
      <c r="I47">
        <v>3315</v>
      </c>
      <c r="J47">
        <v>307.5</v>
      </c>
      <c r="K47">
        <v>12</v>
      </c>
      <c r="O47">
        <v>2800</v>
      </c>
      <c r="P47">
        <v>2800</v>
      </c>
      <c r="Q47">
        <v>930673</v>
      </c>
    </row>
    <row r="48" spans="3:19" x14ac:dyDescent="0.25">
      <c r="C48">
        <v>3</v>
      </c>
      <c r="D48">
        <v>636</v>
      </c>
      <c r="E48">
        <v>1</v>
      </c>
      <c r="I48">
        <v>167.5</v>
      </c>
      <c r="O48">
        <v>2200</v>
      </c>
      <c r="P48">
        <v>2200</v>
      </c>
      <c r="Q48">
        <v>31332</v>
      </c>
    </row>
    <row r="49" spans="3:19" x14ac:dyDescent="0.25">
      <c r="C49">
        <v>3</v>
      </c>
      <c r="D49">
        <v>642</v>
      </c>
      <c r="E49">
        <v>14</v>
      </c>
      <c r="I49">
        <v>2144.5</v>
      </c>
      <c r="L49">
        <v>39</v>
      </c>
      <c r="O49">
        <v>4500</v>
      </c>
      <c r="P49">
        <v>4500</v>
      </c>
      <c r="Q49">
        <v>384084</v>
      </c>
    </row>
    <row r="50" spans="3:19" x14ac:dyDescent="0.25">
      <c r="C50">
        <v>3</v>
      </c>
      <c r="D50" t="s">
        <v>1560</v>
      </c>
      <c r="E50">
        <v>9</v>
      </c>
      <c r="I50">
        <v>1016</v>
      </c>
      <c r="L50">
        <v>8</v>
      </c>
      <c r="O50">
        <v>8500</v>
      </c>
      <c r="P50">
        <v>8500</v>
      </c>
      <c r="Q50">
        <v>158403</v>
      </c>
    </row>
    <row r="51" spans="3:19" x14ac:dyDescent="0.25">
      <c r="C51">
        <v>3</v>
      </c>
      <c r="D51">
        <v>25</v>
      </c>
      <c r="E51">
        <v>4</v>
      </c>
      <c r="I51">
        <v>344</v>
      </c>
      <c r="L51">
        <v>8</v>
      </c>
      <c r="Q51">
        <v>35774</v>
      </c>
    </row>
    <row r="52" spans="3:19" x14ac:dyDescent="0.25">
      <c r="C52">
        <v>3</v>
      </c>
      <c r="D52">
        <v>30</v>
      </c>
      <c r="E52">
        <v>5</v>
      </c>
      <c r="I52">
        <v>672</v>
      </c>
      <c r="O52">
        <v>8500</v>
      </c>
      <c r="P52">
        <v>8500</v>
      </c>
      <c r="Q52">
        <v>122629</v>
      </c>
    </row>
    <row r="53" spans="3:19" x14ac:dyDescent="0.25">
      <c r="C53" t="s">
        <v>1563</v>
      </c>
      <c r="E53">
        <v>79.3</v>
      </c>
      <c r="I53">
        <v>10948.55</v>
      </c>
      <c r="J53">
        <v>420</v>
      </c>
      <c r="K53">
        <v>12</v>
      </c>
      <c r="L53">
        <v>47</v>
      </c>
      <c r="O53">
        <v>49339</v>
      </c>
      <c r="P53">
        <v>49339</v>
      </c>
      <c r="Q53">
        <v>2844327</v>
      </c>
      <c r="S53">
        <v>3418.7354165515899</v>
      </c>
    </row>
    <row r="54" spans="3:19" x14ac:dyDescent="0.25">
      <c r="C54">
        <v>4</v>
      </c>
      <c r="D54" t="s">
        <v>215</v>
      </c>
      <c r="E54">
        <v>6.8999999999999995</v>
      </c>
      <c r="I54">
        <v>966</v>
      </c>
      <c r="J54">
        <v>62</v>
      </c>
      <c r="O54">
        <v>20750</v>
      </c>
      <c r="P54">
        <v>20750</v>
      </c>
      <c r="Q54">
        <v>522095</v>
      </c>
      <c r="S54">
        <v>1730.4496578690125</v>
      </c>
    </row>
    <row r="55" spans="3:19" x14ac:dyDescent="0.25">
      <c r="C55">
        <v>4</v>
      </c>
      <c r="D55">
        <v>99</v>
      </c>
      <c r="E55">
        <v>1.3</v>
      </c>
      <c r="I55">
        <v>142</v>
      </c>
      <c r="O55">
        <v>9000</v>
      </c>
      <c r="P55">
        <v>9000</v>
      </c>
      <c r="Q55">
        <v>46501</v>
      </c>
      <c r="S55">
        <v>1730.4496578690125</v>
      </c>
    </row>
    <row r="56" spans="3:19" x14ac:dyDescent="0.25">
      <c r="C56">
        <v>4</v>
      </c>
      <c r="D56">
        <v>101</v>
      </c>
      <c r="E56">
        <v>5.6</v>
      </c>
      <c r="I56">
        <v>824</v>
      </c>
      <c r="J56">
        <v>62</v>
      </c>
      <c r="O56">
        <v>11750</v>
      </c>
      <c r="P56">
        <v>11750</v>
      </c>
      <c r="Q56">
        <v>475594</v>
      </c>
    </row>
    <row r="57" spans="3:19" x14ac:dyDescent="0.25">
      <c r="C57">
        <v>4</v>
      </c>
      <c r="D57" t="s">
        <v>1558</v>
      </c>
      <c r="E57">
        <v>3.9</v>
      </c>
      <c r="I57">
        <v>605</v>
      </c>
      <c r="Q57">
        <v>125728</v>
      </c>
      <c r="S57">
        <v>104.95242534924439</v>
      </c>
    </row>
    <row r="58" spans="3:19" x14ac:dyDescent="0.25">
      <c r="C58">
        <v>4</v>
      </c>
      <c r="D58">
        <v>526</v>
      </c>
      <c r="E58">
        <v>3.9</v>
      </c>
      <c r="I58">
        <v>605</v>
      </c>
      <c r="Q58">
        <v>125728</v>
      </c>
      <c r="S58">
        <v>104.95242534924439</v>
      </c>
    </row>
    <row r="59" spans="3:19" x14ac:dyDescent="0.25">
      <c r="C59">
        <v>4</v>
      </c>
      <c r="D59" t="s">
        <v>1559</v>
      </c>
      <c r="E59">
        <v>60</v>
      </c>
      <c r="I59">
        <v>8252.2999999999993</v>
      </c>
      <c r="J59">
        <v>405.5</v>
      </c>
      <c r="L59">
        <v>120.5</v>
      </c>
      <c r="O59">
        <v>73868</v>
      </c>
      <c r="P59">
        <v>73868</v>
      </c>
      <c r="Q59">
        <v>2016732</v>
      </c>
      <c r="S59">
        <v>1583.3333333333333</v>
      </c>
    </row>
    <row r="60" spans="3:19" x14ac:dyDescent="0.25">
      <c r="C60">
        <v>4</v>
      </c>
      <c r="D60">
        <v>303</v>
      </c>
      <c r="E60">
        <v>14.5</v>
      </c>
      <c r="I60">
        <v>1761.8</v>
      </c>
      <c r="J60">
        <v>21.5</v>
      </c>
      <c r="O60">
        <v>14900</v>
      </c>
      <c r="P60">
        <v>14900</v>
      </c>
      <c r="Q60">
        <v>406977</v>
      </c>
      <c r="S60">
        <v>1583.3333333333333</v>
      </c>
    </row>
    <row r="61" spans="3:19" x14ac:dyDescent="0.25">
      <c r="C61">
        <v>4</v>
      </c>
      <c r="D61">
        <v>304</v>
      </c>
      <c r="E61">
        <v>6</v>
      </c>
      <c r="I61">
        <v>824.5</v>
      </c>
      <c r="J61">
        <v>18</v>
      </c>
      <c r="O61">
        <v>16500</v>
      </c>
      <c r="P61">
        <v>16500</v>
      </c>
      <c r="Q61">
        <v>235994</v>
      </c>
    </row>
    <row r="62" spans="3:19" x14ac:dyDescent="0.25">
      <c r="C62">
        <v>4</v>
      </c>
      <c r="D62">
        <v>305</v>
      </c>
      <c r="E62">
        <v>1</v>
      </c>
      <c r="I62">
        <v>176</v>
      </c>
      <c r="O62">
        <v>5080</v>
      </c>
      <c r="P62">
        <v>5080</v>
      </c>
      <c r="Q62">
        <v>46098</v>
      </c>
    </row>
    <row r="63" spans="3:19" x14ac:dyDescent="0.25">
      <c r="C63">
        <v>4</v>
      </c>
      <c r="D63">
        <v>409</v>
      </c>
      <c r="E63">
        <v>23.5</v>
      </c>
      <c r="I63">
        <v>3304</v>
      </c>
      <c r="J63">
        <v>295.5</v>
      </c>
      <c r="O63">
        <v>31136</v>
      </c>
      <c r="P63">
        <v>31136</v>
      </c>
      <c r="Q63">
        <v>870214</v>
      </c>
    </row>
    <row r="64" spans="3:19" x14ac:dyDescent="0.25">
      <c r="C64">
        <v>4</v>
      </c>
      <c r="D64">
        <v>636</v>
      </c>
      <c r="E64">
        <v>1</v>
      </c>
      <c r="I64">
        <v>176</v>
      </c>
      <c r="J64">
        <v>3</v>
      </c>
      <c r="Q64">
        <v>29853</v>
      </c>
    </row>
    <row r="65" spans="3:19" x14ac:dyDescent="0.25">
      <c r="C65">
        <v>4</v>
      </c>
      <c r="D65">
        <v>642</v>
      </c>
      <c r="E65">
        <v>14</v>
      </c>
      <c r="I65">
        <v>2010</v>
      </c>
      <c r="J65">
        <v>67.5</v>
      </c>
      <c r="L65">
        <v>120.5</v>
      </c>
      <c r="O65">
        <v>6252</v>
      </c>
      <c r="P65">
        <v>6252</v>
      </c>
      <c r="Q65">
        <v>427596</v>
      </c>
    </row>
    <row r="66" spans="3:19" x14ac:dyDescent="0.25">
      <c r="C66">
        <v>4</v>
      </c>
      <c r="D66" t="s">
        <v>1560</v>
      </c>
      <c r="E66">
        <v>10</v>
      </c>
      <c r="I66">
        <v>1175.5</v>
      </c>
      <c r="O66">
        <v>900</v>
      </c>
      <c r="P66">
        <v>900</v>
      </c>
      <c r="Q66">
        <v>167607</v>
      </c>
    </row>
    <row r="67" spans="3:19" x14ac:dyDescent="0.25">
      <c r="C67">
        <v>4</v>
      </c>
      <c r="D67">
        <v>25</v>
      </c>
      <c r="E67">
        <v>4</v>
      </c>
      <c r="I67">
        <v>320</v>
      </c>
      <c r="O67">
        <v>900</v>
      </c>
      <c r="P67">
        <v>900</v>
      </c>
      <c r="Q67">
        <v>33539</v>
      </c>
    </row>
    <row r="68" spans="3:19" x14ac:dyDescent="0.25">
      <c r="C68">
        <v>4</v>
      </c>
      <c r="D68">
        <v>30</v>
      </c>
      <c r="E68">
        <v>6</v>
      </c>
      <c r="I68">
        <v>855.5</v>
      </c>
      <c r="Q68">
        <v>134068</v>
      </c>
    </row>
    <row r="69" spans="3:19" x14ac:dyDescent="0.25">
      <c r="C69" t="s">
        <v>1564</v>
      </c>
      <c r="E69">
        <v>80.8</v>
      </c>
      <c r="I69">
        <v>10998.8</v>
      </c>
      <c r="J69">
        <v>467.5</v>
      </c>
      <c r="L69">
        <v>120.5</v>
      </c>
      <c r="O69">
        <v>95518</v>
      </c>
      <c r="P69">
        <v>95518</v>
      </c>
      <c r="Q69">
        <v>2832162</v>
      </c>
      <c r="S69">
        <v>3418.7354165515899</v>
      </c>
    </row>
    <row r="70" spans="3:19" x14ac:dyDescent="0.25">
      <c r="C70">
        <v>5</v>
      </c>
      <c r="D70" t="s">
        <v>215</v>
      </c>
      <c r="E70">
        <v>6.3</v>
      </c>
      <c r="I70">
        <v>915.5</v>
      </c>
      <c r="J70">
        <v>69</v>
      </c>
      <c r="L70">
        <v>24</v>
      </c>
      <c r="O70">
        <v>750</v>
      </c>
      <c r="P70">
        <v>750</v>
      </c>
      <c r="Q70">
        <v>490335</v>
      </c>
      <c r="S70">
        <v>1730.4496578690125</v>
      </c>
    </row>
    <row r="71" spans="3:19" x14ac:dyDescent="0.25">
      <c r="C71">
        <v>5</v>
      </c>
      <c r="D71">
        <v>99</v>
      </c>
      <c r="E71">
        <v>1.3</v>
      </c>
      <c r="I71">
        <v>202</v>
      </c>
      <c r="L71">
        <v>24</v>
      </c>
      <c r="Q71">
        <v>60263</v>
      </c>
      <c r="S71">
        <v>1730.4496578690125</v>
      </c>
    </row>
    <row r="72" spans="3:19" x14ac:dyDescent="0.25">
      <c r="C72">
        <v>5</v>
      </c>
      <c r="D72">
        <v>101</v>
      </c>
      <c r="E72">
        <v>5</v>
      </c>
      <c r="I72">
        <v>713.5</v>
      </c>
      <c r="J72">
        <v>69</v>
      </c>
      <c r="O72">
        <v>750</v>
      </c>
      <c r="P72">
        <v>750</v>
      </c>
      <c r="Q72">
        <v>430072</v>
      </c>
    </row>
    <row r="73" spans="3:19" x14ac:dyDescent="0.25">
      <c r="C73">
        <v>5</v>
      </c>
      <c r="D73" t="s">
        <v>1558</v>
      </c>
      <c r="E73">
        <v>3.9</v>
      </c>
      <c r="I73">
        <v>539</v>
      </c>
      <c r="J73">
        <v>18</v>
      </c>
      <c r="K73">
        <v>20</v>
      </c>
      <c r="O73">
        <v>2300</v>
      </c>
      <c r="P73">
        <v>2300</v>
      </c>
      <c r="Q73">
        <v>142163</v>
      </c>
      <c r="S73">
        <v>104.95242534924439</v>
      </c>
    </row>
    <row r="74" spans="3:19" x14ac:dyDescent="0.25">
      <c r="C74">
        <v>5</v>
      </c>
      <c r="D74">
        <v>526</v>
      </c>
      <c r="E74">
        <v>3.9</v>
      </c>
      <c r="I74">
        <v>539</v>
      </c>
      <c r="J74">
        <v>18</v>
      </c>
      <c r="K74">
        <v>20</v>
      </c>
      <c r="O74">
        <v>2300</v>
      </c>
      <c r="P74">
        <v>2300</v>
      </c>
      <c r="Q74">
        <v>142163</v>
      </c>
      <c r="S74">
        <v>104.95242534924439</v>
      </c>
    </row>
    <row r="75" spans="3:19" x14ac:dyDescent="0.25">
      <c r="C75">
        <v>5</v>
      </c>
      <c r="D75" t="s">
        <v>1559</v>
      </c>
      <c r="E75">
        <v>59</v>
      </c>
      <c r="I75">
        <v>8215.4</v>
      </c>
      <c r="J75">
        <v>591.5</v>
      </c>
      <c r="O75">
        <v>29592</v>
      </c>
      <c r="P75">
        <v>29592</v>
      </c>
      <c r="Q75">
        <v>2125861</v>
      </c>
      <c r="S75">
        <v>1583.3333333333333</v>
      </c>
    </row>
    <row r="76" spans="3:19" x14ac:dyDescent="0.25">
      <c r="C76">
        <v>5</v>
      </c>
      <c r="D76">
        <v>303</v>
      </c>
      <c r="E76">
        <v>14.5</v>
      </c>
      <c r="I76">
        <v>2033.9</v>
      </c>
      <c r="J76">
        <v>34.5</v>
      </c>
      <c r="Q76">
        <v>473334</v>
      </c>
      <c r="S76">
        <v>1583.3333333333333</v>
      </c>
    </row>
    <row r="77" spans="3:19" x14ac:dyDescent="0.25">
      <c r="C77">
        <v>5</v>
      </c>
      <c r="D77">
        <v>304</v>
      </c>
      <c r="E77">
        <v>6</v>
      </c>
      <c r="I77">
        <v>793</v>
      </c>
      <c r="J77">
        <v>30</v>
      </c>
      <c r="Q77">
        <v>226880</v>
      </c>
    </row>
    <row r="78" spans="3:19" x14ac:dyDescent="0.25">
      <c r="C78">
        <v>5</v>
      </c>
      <c r="D78">
        <v>305</v>
      </c>
      <c r="E78">
        <v>1</v>
      </c>
      <c r="I78">
        <v>168.5</v>
      </c>
      <c r="J78">
        <v>5</v>
      </c>
      <c r="Q78">
        <v>44160</v>
      </c>
    </row>
    <row r="79" spans="3:19" x14ac:dyDescent="0.25">
      <c r="C79">
        <v>5</v>
      </c>
      <c r="D79">
        <v>409</v>
      </c>
      <c r="E79">
        <v>22.5</v>
      </c>
      <c r="I79">
        <v>3177</v>
      </c>
      <c r="J79">
        <v>512</v>
      </c>
      <c r="O79">
        <v>26592</v>
      </c>
      <c r="P79">
        <v>26592</v>
      </c>
      <c r="Q79">
        <v>955316</v>
      </c>
    </row>
    <row r="80" spans="3:19" x14ac:dyDescent="0.25">
      <c r="C80">
        <v>5</v>
      </c>
      <c r="D80">
        <v>636</v>
      </c>
      <c r="E80">
        <v>1</v>
      </c>
      <c r="I80">
        <v>153</v>
      </c>
      <c r="Q80">
        <v>30002</v>
      </c>
    </row>
    <row r="81" spans="3:19" x14ac:dyDescent="0.25">
      <c r="C81">
        <v>5</v>
      </c>
      <c r="D81">
        <v>642</v>
      </c>
      <c r="E81">
        <v>14</v>
      </c>
      <c r="I81">
        <v>1890</v>
      </c>
      <c r="J81">
        <v>10</v>
      </c>
      <c r="O81">
        <v>3000</v>
      </c>
      <c r="P81">
        <v>3000</v>
      </c>
      <c r="Q81">
        <v>396169</v>
      </c>
    </row>
    <row r="82" spans="3:19" x14ac:dyDescent="0.25">
      <c r="C82">
        <v>5</v>
      </c>
      <c r="D82" t="s">
        <v>1560</v>
      </c>
      <c r="E82">
        <v>9</v>
      </c>
      <c r="I82">
        <v>1136.5</v>
      </c>
      <c r="L82">
        <v>48</v>
      </c>
      <c r="O82">
        <v>750</v>
      </c>
      <c r="P82">
        <v>750</v>
      </c>
      <c r="Q82">
        <v>176672</v>
      </c>
    </row>
    <row r="83" spans="3:19" x14ac:dyDescent="0.25">
      <c r="C83">
        <v>5</v>
      </c>
      <c r="D83">
        <v>25</v>
      </c>
      <c r="E83">
        <v>4</v>
      </c>
      <c r="I83">
        <v>344</v>
      </c>
      <c r="L83">
        <v>48</v>
      </c>
      <c r="O83">
        <v>750</v>
      </c>
      <c r="P83">
        <v>750</v>
      </c>
      <c r="Q83">
        <v>42279</v>
      </c>
    </row>
    <row r="84" spans="3:19" x14ac:dyDescent="0.25">
      <c r="C84">
        <v>5</v>
      </c>
      <c r="D84">
        <v>30</v>
      </c>
      <c r="E84">
        <v>5</v>
      </c>
      <c r="I84">
        <v>792.5</v>
      </c>
      <c r="Q84">
        <v>134393</v>
      </c>
    </row>
    <row r="85" spans="3:19" x14ac:dyDescent="0.25">
      <c r="C85" t="s">
        <v>1565</v>
      </c>
      <c r="E85">
        <v>78.2</v>
      </c>
      <c r="I85">
        <v>10806.4</v>
      </c>
      <c r="J85">
        <v>678.5</v>
      </c>
      <c r="K85">
        <v>20</v>
      </c>
      <c r="L85">
        <v>72</v>
      </c>
      <c r="O85">
        <v>33392</v>
      </c>
      <c r="P85">
        <v>33392</v>
      </c>
      <c r="Q85">
        <v>2935031</v>
      </c>
      <c r="S85">
        <v>3418.7354165515899</v>
      </c>
    </row>
  </sheetData>
  <hyperlinks>
    <hyperlink ref="A2" location="Obsah!A1" display="Zpět na Obsah  KL 01  1.-4.měsíc" xr:uid="{5954644B-3A10-4C5F-884B-808484451AAB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1583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459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6695179.9900000002</v>
      </c>
      <c r="C3" s="222">
        <f t="shared" ref="C3:Z3" si="0">SUBTOTAL(9,C6:C1048576)</f>
        <v>11</v>
      </c>
      <c r="D3" s="222"/>
      <c r="E3" s="222">
        <f>SUBTOTAL(9,E6:E1048576)/4</f>
        <v>6146357.3200000003</v>
      </c>
      <c r="F3" s="222"/>
      <c r="G3" s="222">
        <f t="shared" si="0"/>
        <v>11</v>
      </c>
      <c r="H3" s="222">
        <f>SUBTOTAL(9,H6:H1048576)/4</f>
        <v>6218042.0099999998</v>
      </c>
      <c r="I3" s="225">
        <f>IF(B3&lt;&gt;0,H3/B3,"")</f>
        <v>0.9287341071169618</v>
      </c>
      <c r="J3" s="223">
        <f>IF(E3&lt;&gt;0,H3/E3,"")</f>
        <v>1.0116629551892045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5"/>
      <c r="B5" s="586">
        <v>2018</v>
      </c>
      <c r="C5" s="587"/>
      <c r="D5" s="587"/>
      <c r="E5" s="587">
        <v>2019</v>
      </c>
      <c r="F5" s="587"/>
      <c r="G5" s="587"/>
      <c r="H5" s="587">
        <v>2020</v>
      </c>
      <c r="I5" s="588" t="s">
        <v>269</v>
      </c>
      <c r="J5" s="589" t="s">
        <v>2</v>
      </c>
      <c r="K5" s="586">
        <v>2015</v>
      </c>
      <c r="L5" s="587"/>
      <c r="M5" s="587"/>
      <c r="N5" s="587">
        <v>2019</v>
      </c>
      <c r="O5" s="587"/>
      <c r="P5" s="587"/>
      <c r="Q5" s="587">
        <v>2020</v>
      </c>
      <c r="R5" s="588" t="s">
        <v>269</v>
      </c>
      <c r="S5" s="589" t="s">
        <v>2</v>
      </c>
      <c r="T5" s="586">
        <v>2015</v>
      </c>
      <c r="U5" s="587"/>
      <c r="V5" s="587"/>
      <c r="W5" s="587">
        <v>2019</v>
      </c>
      <c r="X5" s="587"/>
      <c r="Y5" s="587"/>
      <c r="Z5" s="587">
        <v>2020</v>
      </c>
      <c r="AA5" s="588" t="s">
        <v>269</v>
      </c>
      <c r="AB5" s="589" t="s">
        <v>2</v>
      </c>
    </row>
    <row r="6" spans="1:28" ht="14.45" customHeight="1" x14ac:dyDescent="0.25">
      <c r="A6" s="590" t="s">
        <v>1579</v>
      </c>
      <c r="B6" s="591">
        <v>383508.99</v>
      </c>
      <c r="C6" s="592">
        <v>1</v>
      </c>
      <c r="D6" s="592">
        <v>1.2287806885188628</v>
      </c>
      <c r="E6" s="591">
        <v>312105.32</v>
      </c>
      <c r="F6" s="592">
        <v>0.81381487302292443</v>
      </c>
      <c r="G6" s="592">
        <v>1</v>
      </c>
      <c r="H6" s="591">
        <v>368671.01</v>
      </c>
      <c r="I6" s="592">
        <v>0.96130995521121942</v>
      </c>
      <c r="J6" s="592">
        <v>1.1812391086444793</v>
      </c>
      <c r="K6" s="591"/>
      <c r="L6" s="592"/>
      <c r="M6" s="592"/>
      <c r="N6" s="591"/>
      <c r="O6" s="592"/>
      <c r="P6" s="592"/>
      <c r="Q6" s="591"/>
      <c r="R6" s="592"/>
      <c r="S6" s="592"/>
      <c r="T6" s="591"/>
      <c r="U6" s="592"/>
      <c r="V6" s="592"/>
      <c r="W6" s="591"/>
      <c r="X6" s="592"/>
      <c r="Y6" s="592"/>
      <c r="Z6" s="591"/>
      <c r="AA6" s="592"/>
      <c r="AB6" s="593"/>
    </row>
    <row r="7" spans="1:28" ht="14.45" customHeight="1" x14ac:dyDescent="0.25">
      <c r="A7" s="604" t="s">
        <v>1580</v>
      </c>
      <c r="B7" s="594">
        <v>383508.99</v>
      </c>
      <c r="C7" s="595">
        <v>1</v>
      </c>
      <c r="D7" s="595">
        <v>1.2287806885188628</v>
      </c>
      <c r="E7" s="594">
        <v>312105.32</v>
      </c>
      <c r="F7" s="595">
        <v>0.81381487302292443</v>
      </c>
      <c r="G7" s="595">
        <v>1</v>
      </c>
      <c r="H7" s="594">
        <v>368671.01</v>
      </c>
      <c r="I7" s="595">
        <v>0.96130995521121942</v>
      </c>
      <c r="J7" s="595">
        <v>1.1812391086444793</v>
      </c>
      <c r="K7" s="594"/>
      <c r="L7" s="595"/>
      <c r="M7" s="595"/>
      <c r="N7" s="594"/>
      <c r="O7" s="595"/>
      <c r="P7" s="595"/>
      <c r="Q7" s="594"/>
      <c r="R7" s="595"/>
      <c r="S7" s="595"/>
      <c r="T7" s="594"/>
      <c r="U7" s="595"/>
      <c r="V7" s="595"/>
      <c r="W7" s="594"/>
      <c r="X7" s="595"/>
      <c r="Y7" s="595"/>
      <c r="Z7" s="594"/>
      <c r="AA7" s="595"/>
      <c r="AB7" s="596"/>
    </row>
    <row r="8" spans="1:28" ht="14.45" customHeight="1" x14ac:dyDescent="0.25">
      <c r="A8" s="597" t="s">
        <v>1581</v>
      </c>
      <c r="B8" s="598">
        <v>6311671</v>
      </c>
      <c r="C8" s="599">
        <v>1</v>
      </c>
      <c r="D8" s="599">
        <v>1.081830370028583</v>
      </c>
      <c r="E8" s="598">
        <v>5834252</v>
      </c>
      <c r="F8" s="599">
        <v>0.92435933368516832</v>
      </c>
      <c r="G8" s="599">
        <v>1</v>
      </c>
      <c r="H8" s="598">
        <v>5849371</v>
      </c>
      <c r="I8" s="599">
        <v>0.92675473737461922</v>
      </c>
      <c r="J8" s="599">
        <v>1.0025914204597264</v>
      </c>
      <c r="K8" s="598"/>
      <c r="L8" s="599"/>
      <c r="M8" s="599"/>
      <c r="N8" s="598"/>
      <c r="O8" s="599"/>
      <c r="P8" s="599"/>
      <c r="Q8" s="598"/>
      <c r="R8" s="599"/>
      <c r="S8" s="599"/>
      <c r="T8" s="598"/>
      <c r="U8" s="599"/>
      <c r="V8" s="599"/>
      <c r="W8" s="598"/>
      <c r="X8" s="599"/>
      <c r="Y8" s="599"/>
      <c r="Z8" s="598"/>
      <c r="AA8" s="599"/>
      <c r="AB8" s="600"/>
    </row>
    <row r="9" spans="1:28" ht="14.45" customHeight="1" thickBot="1" x14ac:dyDescent="0.3">
      <c r="A9" s="605" t="s">
        <v>1582</v>
      </c>
      <c r="B9" s="601">
        <v>6311671</v>
      </c>
      <c r="C9" s="602">
        <v>1</v>
      </c>
      <c r="D9" s="602">
        <v>1.081830370028583</v>
      </c>
      <c r="E9" s="601">
        <v>5834252</v>
      </c>
      <c r="F9" s="602">
        <v>0.92435933368516832</v>
      </c>
      <c r="G9" s="602">
        <v>1</v>
      </c>
      <c r="H9" s="601">
        <v>5849371</v>
      </c>
      <c r="I9" s="602">
        <v>0.92675473737461922</v>
      </c>
      <c r="J9" s="602">
        <v>1.0025914204597264</v>
      </c>
      <c r="K9" s="601"/>
      <c r="L9" s="602"/>
      <c r="M9" s="602"/>
      <c r="N9" s="601"/>
      <c r="O9" s="602"/>
      <c r="P9" s="602"/>
      <c r="Q9" s="601"/>
      <c r="R9" s="602"/>
      <c r="S9" s="602"/>
      <c r="T9" s="601"/>
      <c r="U9" s="602"/>
      <c r="V9" s="602"/>
      <c r="W9" s="601"/>
      <c r="X9" s="602"/>
      <c r="Y9" s="602"/>
      <c r="Z9" s="601"/>
      <c r="AA9" s="602"/>
      <c r="AB9" s="603"/>
    </row>
    <row r="10" spans="1:28" ht="14.45" customHeight="1" thickBot="1" x14ac:dyDescent="0.25"/>
    <row r="11" spans="1:28" ht="14.45" customHeight="1" x14ac:dyDescent="0.25">
      <c r="A11" s="590" t="s">
        <v>1584</v>
      </c>
      <c r="B11" s="591">
        <v>383508.99</v>
      </c>
      <c r="C11" s="592">
        <v>1</v>
      </c>
      <c r="D11" s="592">
        <v>1.2287806885188628</v>
      </c>
      <c r="E11" s="591">
        <v>312105.32</v>
      </c>
      <c r="F11" s="592">
        <v>0.81381487302292443</v>
      </c>
      <c r="G11" s="592">
        <v>1</v>
      </c>
      <c r="H11" s="591">
        <v>368671.01</v>
      </c>
      <c r="I11" s="592">
        <v>0.96130995521121942</v>
      </c>
      <c r="J11" s="593">
        <v>1.1812391086444793</v>
      </c>
    </row>
    <row r="12" spans="1:28" ht="14.45" customHeight="1" x14ac:dyDescent="0.25">
      <c r="A12" s="604" t="s">
        <v>1585</v>
      </c>
      <c r="B12" s="594">
        <v>4482</v>
      </c>
      <c r="C12" s="595">
        <v>1</v>
      </c>
      <c r="D12" s="595">
        <v>0.88928571428571423</v>
      </c>
      <c r="E12" s="594">
        <v>5040</v>
      </c>
      <c r="F12" s="595">
        <v>1.1244979919678715</v>
      </c>
      <c r="G12" s="595">
        <v>1</v>
      </c>
      <c r="H12" s="594">
        <v>4610</v>
      </c>
      <c r="I12" s="595">
        <v>1.0285586791610888</v>
      </c>
      <c r="J12" s="596">
        <v>0.91468253968253965</v>
      </c>
    </row>
    <row r="13" spans="1:28" ht="14.45" customHeight="1" x14ac:dyDescent="0.25">
      <c r="A13" s="604" t="s">
        <v>1586</v>
      </c>
      <c r="B13" s="594">
        <v>379026.99</v>
      </c>
      <c r="C13" s="595">
        <v>1</v>
      </c>
      <c r="D13" s="595">
        <v>1.2343529708923169</v>
      </c>
      <c r="E13" s="594">
        <v>307065.32</v>
      </c>
      <c r="F13" s="595">
        <v>0.81014104035177026</v>
      </c>
      <c r="G13" s="595">
        <v>1</v>
      </c>
      <c r="H13" s="594">
        <v>364061.01</v>
      </c>
      <c r="I13" s="595">
        <v>0.96051473801377585</v>
      </c>
      <c r="J13" s="596">
        <v>1.1856142204531597</v>
      </c>
    </row>
    <row r="14" spans="1:28" ht="14.45" customHeight="1" x14ac:dyDescent="0.25">
      <c r="A14" s="597" t="s">
        <v>523</v>
      </c>
      <c r="B14" s="598">
        <v>6183610</v>
      </c>
      <c r="C14" s="599">
        <v>1</v>
      </c>
      <c r="D14" s="599">
        <v>1.0895061815403742</v>
      </c>
      <c r="E14" s="598">
        <v>5675608</v>
      </c>
      <c r="F14" s="599">
        <v>0.91784701816576397</v>
      </c>
      <c r="G14" s="599">
        <v>1</v>
      </c>
      <c r="H14" s="598">
        <v>5724453</v>
      </c>
      <c r="I14" s="599">
        <v>0.92574612564505199</v>
      </c>
      <c r="J14" s="600">
        <v>1.008606126427336</v>
      </c>
    </row>
    <row r="15" spans="1:28" ht="14.45" customHeight="1" x14ac:dyDescent="0.25">
      <c r="A15" s="604" t="s">
        <v>1585</v>
      </c>
      <c r="B15" s="594">
        <v>6183610</v>
      </c>
      <c r="C15" s="595">
        <v>1</v>
      </c>
      <c r="D15" s="595">
        <v>1.0895061815403742</v>
      </c>
      <c r="E15" s="594">
        <v>5675608</v>
      </c>
      <c r="F15" s="595">
        <v>0.91784701816576397</v>
      </c>
      <c r="G15" s="595">
        <v>1</v>
      </c>
      <c r="H15" s="594">
        <v>5724453</v>
      </c>
      <c r="I15" s="595">
        <v>0.92574612564505199</v>
      </c>
      <c r="J15" s="596">
        <v>1.008606126427336</v>
      </c>
    </row>
    <row r="16" spans="1:28" ht="14.45" customHeight="1" x14ac:dyDescent="0.25">
      <c r="A16" s="597" t="s">
        <v>528</v>
      </c>
      <c r="B16" s="598">
        <v>128061</v>
      </c>
      <c r="C16" s="599">
        <v>1</v>
      </c>
      <c r="D16" s="599">
        <v>0.80722246035147882</v>
      </c>
      <c r="E16" s="598">
        <v>158644</v>
      </c>
      <c r="F16" s="599">
        <v>1.2388158768087083</v>
      </c>
      <c r="G16" s="599">
        <v>1</v>
      </c>
      <c r="H16" s="598">
        <v>124918</v>
      </c>
      <c r="I16" s="599">
        <v>0.97545700876925845</v>
      </c>
      <c r="J16" s="600">
        <v>0.78741080658581475</v>
      </c>
    </row>
    <row r="17" spans="1:10" ht="14.45" customHeight="1" thickBot="1" x14ac:dyDescent="0.3">
      <c r="A17" s="605" t="s">
        <v>1585</v>
      </c>
      <c r="B17" s="601">
        <v>128061</v>
      </c>
      <c r="C17" s="602">
        <v>1</v>
      </c>
      <c r="D17" s="602">
        <v>0.80722246035147882</v>
      </c>
      <c r="E17" s="601">
        <v>158644</v>
      </c>
      <c r="F17" s="602">
        <v>1.2388158768087083</v>
      </c>
      <c r="G17" s="602">
        <v>1</v>
      </c>
      <c r="H17" s="601">
        <v>124918</v>
      </c>
      <c r="I17" s="602">
        <v>0.97545700876925845</v>
      </c>
      <c r="J17" s="603">
        <v>0.78741080658581475</v>
      </c>
    </row>
    <row r="18" spans="1:10" ht="14.45" customHeight="1" x14ac:dyDescent="0.2">
      <c r="A18" s="544" t="s">
        <v>244</v>
      </c>
    </row>
    <row r="19" spans="1:10" ht="14.45" customHeight="1" x14ac:dyDescent="0.2">
      <c r="A19" s="545" t="s">
        <v>586</v>
      </c>
    </row>
    <row r="20" spans="1:10" ht="14.45" customHeight="1" x14ac:dyDescent="0.2">
      <c r="A20" s="544" t="s">
        <v>1587</v>
      </c>
    </row>
    <row r="21" spans="1:10" ht="14.45" customHeight="1" x14ac:dyDescent="0.2">
      <c r="A21" s="544" t="s">
        <v>1588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1654313B-4FF1-48C5-8AE2-B220D464B30D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1593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459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25936</v>
      </c>
      <c r="C3" s="260">
        <f t="shared" si="0"/>
        <v>23716</v>
      </c>
      <c r="D3" s="272">
        <f t="shared" si="0"/>
        <v>22417</v>
      </c>
      <c r="E3" s="224">
        <f t="shared" si="0"/>
        <v>6695179.9900000002</v>
      </c>
      <c r="F3" s="222">
        <f t="shared" si="0"/>
        <v>6146357.3200000003</v>
      </c>
      <c r="G3" s="261">
        <f t="shared" si="0"/>
        <v>6218042.0099999998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5"/>
      <c r="B5" s="586">
        <v>2018</v>
      </c>
      <c r="C5" s="587">
        <v>2019</v>
      </c>
      <c r="D5" s="606">
        <v>2020</v>
      </c>
      <c r="E5" s="586">
        <v>2018</v>
      </c>
      <c r="F5" s="587">
        <v>2019</v>
      </c>
      <c r="G5" s="606">
        <v>2020</v>
      </c>
    </row>
    <row r="6" spans="1:7" ht="14.45" customHeight="1" x14ac:dyDescent="0.2">
      <c r="A6" s="577" t="s">
        <v>1585</v>
      </c>
      <c r="B6" s="116">
        <v>25801</v>
      </c>
      <c r="C6" s="116">
        <v>23589</v>
      </c>
      <c r="D6" s="116">
        <v>22245</v>
      </c>
      <c r="E6" s="607">
        <v>6316153</v>
      </c>
      <c r="F6" s="607">
        <v>5839292</v>
      </c>
      <c r="G6" s="608">
        <v>5853981</v>
      </c>
    </row>
    <row r="7" spans="1:7" ht="14.45" customHeight="1" x14ac:dyDescent="0.2">
      <c r="A7" s="573" t="s">
        <v>1589</v>
      </c>
      <c r="B7" s="491">
        <v>20</v>
      </c>
      <c r="C7" s="491">
        <v>1</v>
      </c>
      <c r="D7" s="491"/>
      <c r="E7" s="609">
        <v>73898.67</v>
      </c>
      <c r="F7" s="609">
        <v>38</v>
      </c>
      <c r="G7" s="610"/>
    </row>
    <row r="8" spans="1:7" ht="14.45" customHeight="1" x14ac:dyDescent="0.2">
      <c r="A8" s="573" t="s">
        <v>588</v>
      </c>
      <c r="B8" s="491">
        <v>10</v>
      </c>
      <c r="C8" s="491">
        <v>9</v>
      </c>
      <c r="D8" s="491">
        <v>28</v>
      </c>
      <c r="E8" s="609">
        <v>27547</v>
      </c>
      <c r="F8" s="609">
        <v>342</v>
      </c>
      <c r="G8" s="610">
        <v>83587.67</v>
      </c>
    </row>
    <row r="9" spans="1:7" ht="14.45" customHeight="1" x14ac:dyDescent="0.2">
      <c r="A9" s="573" t="s">
        <v>1590</v>
      </c>
      <c r="B9" s="491">
        <v>5</v>
      </c>
      <c r="C9" s="491">
        <v>10</v>
      </c>
      <c r="D9" s="491"/>
      <c r="E9" s="609">
        <v>185</v>
      </c>
      <c r="F9" s="609">
        <v>380</v>
      </c>
      <c r="G9" s="610"/>
    </row>
    <row r="10" spans="1:7" ht="14.45" customHeight="1" x14ac:dyDescent="0.2">
      <c r="A10" s="573" t="s">
        <v>589</v>
      </c>
      <c r="B10" s="491">
        <v>11</v>
      </c>
      <c r="C10" s="491">
        <v>6</v>
      </c>
      <c r="D10" s="491">
        <v>9</v>
      </c>
      <c r="E10" s="609">
        <v>544.32999999999993</v>
      </c>
      <c r="F10" s="609">
        <v>228</v>
      </c>
      <c r="G10" s="610">
        <v>342</v>
      </c>
    </row>
    <row r="11" spans="1:7" ht="14.45" customHeight="1" x14ac:dyDescent="0.2">
      <c r="A11" s="573" t="s">
        <v>590</v>
      </c>
      <c r="B11" s="491">
        <v>18</v>
      </c>
      <c r="C11" s="491">
        <v>11</v>
      </c>
      <c r="D11" s="491">
        <v>61</v>
      </c>
      <c r="E11" s="609">
        <v>666</v>
      </c>
      <c r="F11" s="609">
        <v>418</v>
      </c>
      <c r="G11" s="610">
        <v>20504</v>
      </c>
    </row>
    <row r="12" spans="1:7" ht="14.45" customHeight="1" x14ac:dyDescent="0.2">
      <c r="A12" s="573" t="s">
        <v>591</v>
      </c>
      <c r="B12" s="491">
        <v>61</v>
      </c>
      <c r="C12" s="491">
        <v>89</v>
      </c>
      <c r="D12" s="491">
        <v>74</v>
      </c>
      <c r="E12" s="609">
        <v>230246.33000000002</v>
      </c>
      <c r="F12" s="609">
        <v>305621.32</v>
      </c>
      <c r="G12" s="610">
        <v>259627.34000000003</v>
      </c>
    </row>
    <row r="13" spans="1:7" ht="14.45" customHeight="1" x14ac:dyDescent="0.2">
      <c r="A13" s="573" t="s">
        <v>1591</v>
      </c>
      <c r="B13" s="491">
        <v>1</v>
      </c>
      <c r="C13" s="491">
        <v>1</v>
      </c>
      <c r="D13" s="491"/>
      <c r="E13" s="609">
        <v>37</v>
      </c>
      <c r="F13" s="609">
        <v>38</v>
      </c>
      <c r="G13" s="610"/>
    </row>
    <row r="14" spans="1:7" ht="14.45" customHeight="1" thickBot="1" x14ac:dyDescent="0.25">
      <c r="A14" s="613" t="s">
        <v>1592</v>
      </c>
      <c r="B14" s="498">
        <v>9</v>
      </c>
      <c r="C14" s="498"/>
      <c r="D14" s="498"/>
      <c r="E14" s="611">
        <v>45902.66</v>
      </c>
      <c r="F14" s="611"/>
      <c r="G14" s="612"/>
    </row>
    <row r="15" spans="1:7" ht="14.45" customHeight="1" x14ac:dyDescent="0.2">
      <c r="A15" s="544" t="s">
        <v>244</v>
      </c>
    </row>
    <row r="16" spans="1:7" ht="14.45" customHeight="1" x14ac:dyDescent="0.2">
      <c r="A16" s="545" t="s">
        <v>586</v>
      </c>
    </row>
    <row r="17" spans="1:1" ht="14.45" customHeight="1" x14ac:dyDescent="0.2">
      <c r="A17" s="544" t="s">
        <v>1587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CC5F4A35-A829-47DC-9BA2-8A0DEEF489B1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4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1669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459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25936</v>
      </c>
      <c r="H3" s="103">
        <f t="shared" si="0"/>
        <v>6695179.9900000002</v>
      </c>
      <c r="I3" s="74"/>
      <c r="J3" s="74"/>
      <c r="K3" s="103">
        <f t="shared" si="0"/>
        <v>23716</v>
      </c>
      <c r="L3" s="103">
        <f t="shared" si="0"/>
        <v>6146357.3200000003</v>
      </c>
      <c r="M3" s="74"/>
      <c r="N3" s="74"/>
      <c r="O3" s="103">
        <f t="shared" si="0"/>
        <v>22417</v>
      </c>
      <c r="P3" s="103">
        <f t="shared" si="0"/>
        <v>6218042.0099999998</v>
      </c>
      <c r="Q3" s="75">
        <f>IF(L3=0,0,P3/L3)</f>
        <v>1.0116629551892045</v>
      </c>
      <c r="R3" s="104">
        <f>IF(O3=0,0,P3/O3)</f>
        <v>277.38064906098049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4"/>
      <c r="B5" s="614"/>
      <c r="C5" s="615"/>
      <c r="D5" s="616"/>
      <c r="E5" s="617"/>
      <c r="F5" s="618"/>
      <c r="G5" s="619" t="s">
        <v>71</v>
      </c>
      <c r="H5" s="620" t="s">
        <v>14</v>
      </c>
      <c r="I5" s="621"/>
      <c r="J5" s="621"/>
      <c r="K5" s="619" t="s">
        <v>71</v>
      </c>
      <c r="L5" s="620" t="s">
        <v>14</v>
      </c>
      <c r="M5" s="621"/>
      <c r="N5" s="621"/>
      <c r="O5" s="619" t="s">
        <v>71</v>
      </c>
      <c r="P5" s="620" t="s">
        <v>14</v>
      </c>
      <c r="Q5" s="622"/>
      <c r="R5" s="623"/>
    </row>
    <row r="6" spans="1:18" ht="14.45" customHeight="1" x14ac:dyDescent="0.2">
      <c r="A6" s="574" t="s">
        <v>1594</v>
      </c>
      <c r="B6" s="580" t="s">
        <v>1595</v>
      </c>
      <c r="C6" s="580" t="s">
        <v>1584</v>
      </c>
      <c r="D6" s="580" t="s">
        <v>1596</v>
      </c>
      <c r="E6" s="580" t="s">
        <v>1597</v>
      </c>
      <c r="F6" s="580" t="s">
        <v>1598</v>
      </c>
      <c r="G6" s="116">
        <v>57</v>
      </c>
      <c r="H6" s="116">
        <v>2109</v>
      </c>
      <c r="I6" s="580">
        <v>1.009090909090909</v>
      </c>
      <c r="J6" s="580">
        <v>37</v>
      </c>
      <c r="K6" s="116">
        <v>55</v>
      </c>
      <c r="L6" s="116">
        <v>2090</v>
      </c>
      <c r="M6" s="580">
        <v>1</v>
      </c>
      <c r="N6" s="580">
        <v>38</v>
      </c>
      <c r="O6" s="116">
        <v>94</v>
      </c>
      <c r="P6" s="116">
        <v>3572</v>
      </c>
      <c r="Q6" s="575">
        <v>1.709090909090909</v>
      </c>
      <c r="R6" s="576">
        <v>38</v>
      </c>
    </row>
    <row r="7" spans="1:18" ht="14.45" customHeight="1" x14ac:dyDescent="0.2">
      <c r="A7" s="486" t="s">
        <v>1594</v>
      </c>
      <c r="B7" s="487" t="s">
        <v>1595</v>
      </c>
      <c r="C7" s="487" t="s">
        <v>1584</v>
      </c>
      <c r="D7" s="487" t="s">
        <v>1596</v>
      </c>
      <c r="E7" s="487" t="s">
        <v>1599</v>
      </c>
      <c r="F7" s="487" t="s">
        <v>1600</v>
      </c>
      <c r="G7" s="491">
        <v>18</v>
      </c>
      <c r="H7" s="491">
        <v>599.99</v>
      </c>
      <c r="I7" s="487">
        <v>0.94737257626476357</v>
      </c>
      <c r="J7" s="487">
        <v>33.332777777777778</v>
      </c>
      <c r="K7" s="491">
        <v>19</v>
      </c>
      <c r="L7" s="491">
        <v>633.31999999999994</v>
      </c>
      <c r="M7" s="487">
        <v>1</v>
      </c>
      <c r="N7" s="487">
        <v>33.332631578947364</v>
      </c>
      <c r="O7" s="491">
        <v>18</v>
      </c>
      <c r="P7" s="491">
        <v>600.01</v>
      </c>
      <c r="Q7" s="513">
        <v>0.94740415587696591</v>
      </c>
      <c r="R7" s="492">
        <v>33.333888888888886</v>
      </c>
    </row>
    <row r="8" spans="1:18" ht="14.45" customHeight="1" x14ac:dyDescent="0.2">
      <c r="A8" s="486" t="s">
        <v>1594</v>
      </c>
      <c r="B8" s="487" t="s">
        <v>1595</v>
      </c>
      <c r="C8" s="487" t="s">
        <v>1584</v>
      </c>
      <c r="D8" s="487" t="s">
        <v>1596</v>
      </c>
      <c r="E8" s="487" t="s">
        <v>1601</v>
      </c>
      <c r="F8" s="487" t="s">
        <v>1602</v>
      </c>
      <c r="G8" s="491">
        <v>36</v>
      </c>
      <c r="H8" s="491">
        <v>1332</v>
      </c>
      <c r="I8" s="487">
        <v>0.77894736842105261</v>
      </c>
      <c r="J8" s="487">
        <v>37</v>
      </c>
      <c r="K8" s="491">
        <v>45</v>
      </c>
      <c r="L8" s="491">
        <v>1710</v>
      </c>
      <c r="M8" s="487">
        <v>1</v>
      </c>
      <c r="N8" s="487">
        <v>38</v>
      </c>
      <c r="O8" s="491">
        <v>39</v>
      </c>
      <c r="P8" s="491">
        <v>1482</v>
      </c>
      <c r="Q8" s="513">
        <v>0.8666666666666667</v>
      </c>
      <c r="R8" s="492">
        <v>38</v>
      </c>
    </row>
    <row r="9" spans="1:18" ht="14.45" customHeight="1" x14ac:dyDescent="0.2">
      <c r="A9" s="486" t="s">
        <v>1594</v>
      </c>
      <c r="B9" s="487" t="s">
        <v>1595</v>
      </c>
      <c r="C9" s="487" t="s">
        <v>1584</v>
      </c>
      <c r="D9" s="487" t="s">
        <v>1596</v>
      </c>
      <c r="E9" s="487" t="s">
        <v>1603</v>
      </c>
      <c r="F9" s="487" t="s">
        <v>1604</v>
      </c>
      <c r="G9" s="491">
        <v>70</v>
      </c>
      <c r="H9" s="491">
        <v>3150</v>
      </c>
      <c r="I9" s="487">
        <v>0.94594594594594594</v>
      </c>
      <c r="J9" s="487">
        <v>45</v>
      </c>
      <c r="K9" s="491">
        <v>74</v>
      </c>
      <c r="L9" s="491">
        <v>3330</v>
      </c>
      <c r="M9" s="487">
        <v>1</v>
      </c>
      <c r="N9" s="487">
        <v>45</v>
      </c>
      <c r="O9" s="491">
        <v>68</v>
      </c>
      <c r="P9" s="491">
        <v>3128</v>
      </c>
      <c r="Q9" s="513">
        <v>0.93933933933933933</v>
      </c>
      <c r="R9" s="492">
        <v>46</v>
      </c>
    </row>
    <row r="10" spans="1:18" ht="14.45" customHeight="1" x14ac:dyDescent="0.2">
      <c r="A10" s="486" t="s">
        <v>1594</v>
      </c>
      <c r="B10" s="487" t="s">
        <v>1595</v>
      </c>
      <c r="C10" s="487" t="s">
        <v>1584</v>
      </c>
      <c r="D10" s="487" t="s">
        <v>1596</v>
      </c>
      <c r="E10" s="487" t="s">
        <v>1605</v>
      </c>
      <c r="F10" s="487" t="s">
        <v>1606</v>
      </c>
      <c r="G10" s="491">
        <v>41</v>
      </c>
      <c r="H10" s="491">
        <v>372936</v>
      </c>
      <c r="I10" s="487">
        <v>1.2399704749935165</v>
      </c>
      <c r="J10" s="487">
        <v>9096</v>
      </c>
      <c r="K10" s="491">
        <v>33</v>
      </c>
      <c r="L10" s="491">
        <v>300762</v>
      </c>
      <c r="M10" s="487">
        <v>1</v>
      </c>
      <c r="N10" s="487">
        <v>9114</v>
      </c>
      <c r="O10" s="491">
        <v>39</v>
      </c>
      <c r="P10" s="491">
        <v>356109</v>
      </c>
      <c r="Q10" s="513">
        <v>1.1840225826400941</v>
      </c>
      <c r="R10" s="492">
        <v>9131</v>
      </c>
    </row>
    <row r="11" spans="1:18" ht="14.45" customHeight="1" x14ac:dyDescent="0.2">
      <c r="A11" s="486" t="s">
        <v>1594</v>
      </c>
      <c r="B11" s="487" t="s">
        <v>1595</v>
      </c>
      <c r="C11" s="487" t="s">
        <v>1584</v>
      </c>
      <c r="D11" s="487" t="s">
        <v>1596</v>
      </c>
      <c r="E11" s="487" t="s">
        <v>1607</v>
      </c>
      <c r="F11" s="487" t="s">
        <v>1608</v>
      </c>
      <c r="G11" s="491">
        <v>19</v>
      </c>
      <c r="H11" s="491">
        <v>3382</v>
      </c>
      <c r="I11" s="487">
        <v>0.94469273743016757</v>
      </c>
      <c r="J11" s="487">
        <v>178</v>
      </c>
      <c r="K11" s="491">
        <v>20</v>
      </c>
      <c r="L11" s="491">
        <v>3580</v>
      </c>
      <c r="M11" s="487">
        <v>1</v>
      </c>
      <c r="N11" s="487">
        <v>179</v>
      </c>
      <c r="O11" s="491">
        <v>21</v>
      </c>
      <c r="P11" s="491">
        <v>3780</v>
      </c>
      <c r="Q11" s="513">
        <v>1.0558659217877095</v>
      </c>
      <c r="R11" s="492">
        <v>180</v>
      </c>
    </row>
    <row r="12" spans="1:18" ht="14.45" customHeight="1" x14ac:dyDescent="0.2">
      <c r="A12" s="486" t="s">
        <v>1609</v>
      </c>
      <c r="B12" s="487" t="s">
        <v>1610</v>
      </c>
      <c r="C12" s="487" t="s">
        <v>523</v>
      </c>
      <c r="D12" s="487" t="s">
        <v>1596</v>
      </c>
      <c r="E12" s="487" t="s">
        <v>1611</v>
      </c>
      <c r="F12" s="487" t="s">
        <v>1612</v>
      </c>
      <c r="G12" s="491">
        <v>1047</v>
      </c>
      <c r="H12" s="491">
        <v>221964</v>
      </c>
      <c r="I12" s="487">
        <v>0.96938093678349169</v>
      </c>
      <c r="J12" s="487">
        <v>212</v>
      </c>
      <c r="K12" s="491">
        <v>1075</v>
      </c>
      <c r="L12" s="491">
        <v>228975</v>
      </c>
      <c r="M12" s="487">
        <v>1</v>
      </c>
      <c r="N12" s="487">
        <v>213</v>
      </c>
      <c r="O12" s="491">
        <v>901</v>
      </c>
      <c r="P12" s="491">
        <v>193715</v>
      </c>
      <c r="Q12" s="513">
        <v>0.84600938967136152</v>
      </c>
      <c r="R12" s="492">
        <v>215</v>
      </c>
    </row>
    <row r="13" spans="1:18" ht="14.45" customHeight="1" x14ac:dyDescent="0.2">
      <c r="A13" s="486" t="s">
        <v>1609</v>
      </c>
      <c r="B13" s="487" t="s">
        <v>1610</v>
      </c>
      <c r="C13" s="487" t="s">
        <v>523</v>
      </c>
      <c r="D13" s="487" t="s">
        <v>1596</v>
      </c>
      <c r="E13" s="487" t="s">
        <v>1613</v>
      </c>
      <c r="F13" s="487" t="s">
        <v>1612</v>
      </c>
      <c r="G13" s="491">
        <v>153</v>
      </c>
      <c r="H13" s="491">
        <v>13311</v>
      </c>
      <c r="I13" s="487">
        <v>1.0882112491824723</v>
      </c>
      <c r="J13" s="487">
        <v>87</v>
      </c>
      <c r="K13" s="491">
        <v>139</v>
      </c>
      <c r="L13" s="491">
        <v>12232</v>
      </c>
      <c r="M13" s="487">
        <v>1</v>
      </c>
      <c r="N13" s="487">
        <v>88</v>
      </c>
      <c r="O13" s="491">
        <v>104</v>
      </c>
      <c r="P13" s="491">
        <v>9256</v>
      </c>
      <c r="Q13" s="513">
        <v>0.75670372792674956</v>
      </c>
      <c r="R13" s="492">
        <v>89</v>
      </c>
    </row>
    <row r="14" spans="1:18" ht="14.45" customHeight="1" x14ac:dyDescent="0.2">
      <c r="A14" s="486" t="s">
        <v>1609</v>
      </c>
      <c r="B14" s="487" t="s">
        <v>1610</v>
      </c>
      <c r="C14" s="487" t="s">
        <v>523</v>
      </c>
      <c r="D14" s="487" t="s">
        <v>1596</v>
      </c>
      <c r="E14" s="487" t="s">
        <v>1614</v>
      </c>
      <c r="F14" s="487" t="s">
        <v>1615</v>
      </c>
      <c r="G14" s="491">
        <v>7719</v>
      </c>
      <c r="H14" s="491">
        <v>2331138</v>
      </c>
      <c r="I14" s="487">
        <v>1.0237557887525279</v>
      </c>
      <c r="J14" s="487">
        <v>302</v>
      </c>
      <c r="K14" s="491">
        <v>7515</v>
      </c>
      <c r="L14" s="491">
        <v>2277045</v>
      </c>
      <c r="M14" s="487">
        <v>1</v>
      </c>
      <c r="N14" s="487">
        <v>303</v>
      </c>
      <c r="O14" s="491">
        <v>9498</v>
      </c>
      <c r="P14" s="491">
        <v>2896890</v>
      </c>
      <c r="Q14" s="513">
        <v>1.272214646614362</v>
      </c>
      <c r="R14" s="492">
        <v>305</v>
      </c>
    </row>
    <row r="15" spans="1:18" ht="14.45" customHeight="1" x14ac:dyDescent="0.2">
      <c r="A15" s="486" t="s">
        <v>1609</v>
      </c>
      <c r="B15" s="487" t="s">
        <v>1610</v>
      </c>
      <c r="C15" s="487" t="s">
        <v>523</v>
      </c>
      <c r="D15" s="487" t="s">
        <v>1596</v>
      </c>
      <c r="E15" s="487" t="s">
        <v>1616</v>
      </c>
      <c r="F15" s="487" t="s">
        <v>1617</v>
      </c>
      <c r="G15" s="491">
        <v>291</v>
      </c>
      <c r="H15" s="491">
        <v>29100</v>
      </c>
      <c r="I15" s="487">
        <v>1.4696969696969697</v>
      </c>
      <c r="J15" s="487">
        <v>100</v>
      </c>
      <c r="K15" s="491">
        <v>198</v>
      </c>
      <c r="L15" s="491">
        <v>19800</v>
      </c>
      <c r="M15" s="487">
        <v>1</v>
      </c>
      <c r="N15" s="487">
        <v>100</v>
      </c>
      <c r="O15" s="491">
        <v>222</v>
      </c>
      <c r="P15" s="491">
        <v>22422</v>
      </c>
      <c r="Q15" s="513">
        <v>1.1324242424242423</v>
      </c>
      <c r="R15" s="492">
        <v>101</v>
      </c>
    </row>
    <row r="16" spans="1:18" ht="14.45" customHeight="1" x14ac:dyDescent="0.2">
      <c r="A16" s="486" t="s">
        <v>1609</v>
      </c>
      <c r="B16" s="487" t="s">
        <v>1610</v>
      </c>
      <c r="C16" s="487" t="s">
        <v>523</v>
      </c>
      <c r="D16" s="487" t="s">
        <v>1596</v>
      </c>
      <c r="E16" s="487" t="s">
        <v>1618</v>
      </c>
      <c r="F16" s="487" t="s">
        <v>1619</v>
      </c>
      <c r="G16" s="491">
        <v>21</v>
      </c>
      <c r="H16" s="491">
        <v>4872</v>
      </c>
      <c r="I16" s="487">
        <v>1.1517730496453902</v>
      </c>
      <c r="J16" s="487">
        <v>232</v>
      </c>
      <c r="K16" s="491">
        <v>18</v>
      </c>
      <c r="L16" s="491">
        <v>4230</v>
      </c>
      <c r="M16" s="487">
        <v>1</v>
      </c>
      <c r="N16" s="487">
        <v>235</v>
      </c>
      <c r="O16" s="491">
        <v>11</v>
      </c>
      <c r="P16" s="491">
        <v>2607</v>
      </c>
      <c r="Q16" s="513">
        <v>0.6163120567375886</v>
      </c>
      <c r="R16" s="492">
        <v>237</v>
      </c>
    </row>
    <row r="17" spans="1:18" ht="14.45" customHeight="1" x14ac:dyDescent="0.2">
      <c r="A17" s="486" t="s">
        <v>1609</v>
      </c>
      <c r="B17" s="487" t="s">
        <v>1610</v>
      </c>
      <c r="C17" s="487" t="s">
        <v>523</v>
      </c>
      <c r="D17" s="487" t="s">
        <v>1596</v>
      </c>
      <c r="E17" s="487" t="s">
        <v>1620</v>
      </c>
      <c r="F17" s="487" t="s">
        <v>1621</v>
      </c>
      <c r="G17" s="491">
        <v>1214</v>
      </c>
      <c r="H17" s="491">
        <v>166318</v>
      </c>
      <c r="I17" s="487">
        <v>1.2489149207779531</v>
      </c>
      <c r="J17" s="487">
        <v>137</v>
      </c>
      <c r="K17" s="491">
        <v>965</v>
      </c>
      <c r="L17" s="491">
        <v>133170</v>
      </c>
      <c r="M17" s="487">
        <v>1</v>
      </c>
      <c r="N17" s="487">
        <v>138</v>
      </c>
      <c r="O17" s="491">
        <v>751</v>
      </c>
      <c r="P17" s="491">
        <v>104389</v>
      </c>
      <c r="Q17" s="513">
        <v>0.78387775024404893</v>
      </c>
      <c r="R17" s="492">
        <v>139</v>
      </c>
    </row>
    <row r="18" spans="1:18" ht="14.45" customHeight="1" x14ac:dyDescent="0.2">
      <c r="A18" s="486" t="s">
        <v>1609</v>
      </c>
      <c r="B18" s="487" t="s">
        <v>1610</v>
      </c>
      <c r="C18" s="487" t="s">
        <v>523</v>
      </c>
      <c r="D18" s="487" t="s">
        <v>1596</v>
      </c>
      <c r="E18" s="487" t="s">
        <v>1622</v>
      </c>
      <c r="F18" s="487" t="s">
        <v>1621</v>
      </c>
      <c r="G18" s="491">
        <v>137</v>
      </c>
      <c r="H18" s="491">
        <v>25208</v>
      </c>
      <c r="I18" s="487">
        <v>1.0322686322686323</v>
      </c>
      <c r="J18" s="487">
        <v>184</v>
      </c>
      <c r="K18" s="491">
        <v>132</v>
      </c>
      <c r="L18" s="491">
        <v>24420</v>
      </c>
      <c r="M18" s="487">
        <v>1</v>
      </c>
      <c r="N18" s="487">
        <v>185</v>
      </c>
      <c r="O18" s="491">
        <v>92</v>
      </c>
      <c r="P18" s="491">
        <v>17204</v>
      </c>
      <c r="Q18" s="513">
        <v>0.70450450450450453</v>
      </c>
      <c r="R18" s="492">
        <v>187</v>
      </c>
    </row>
    <row r="19" spans="1:18" ht="14.45" customHeight="1" x14ac:dyDescent="0.2">
      <c r="A19" s="486" t="s">
        <v>1609</v>
      </c>
      <c r="B19" s="487" t="s">
        <v>1610</v>
      </c>
      <c r="C19" s="487" t="s">
        <v>523</v>
      </c>
      <c r="D19" s="487" t="s">
        <v>1596</v>
      </c>
      <c r="E19" s="487" t="s">
        <v>1623</v>
      </c>
      <c r="F19" s="487" t="s">
        <v>1624</v>
      </c>
      <c r="G19" s="491">
        <v>63</v>
      </c>
      <c r="H19" s="491">
        <v>40320</v>
      </c>
      <c r="I19" s="487">
        <v>1.4207188160676534</v>
      </c>
      <c r="J19" s="487">
        <v>640</v>
      </c>
      <c r="K19" s="491">
        <v>44</v>
      </c>
      <c r="L19" s="491">
        <v>28380</v>
      </c>
      <c r="M19" s="487">
        <v>1</v>
      </c>
      <c r="N19" s="487">
        <v>645</v>
      </c>
      <c r="O19" s="491">
        <v>40</v>
      </c>
      <c r="P19" s="491">
        <v>25960</v>
      </c>
      <c r="Q19" s="513">
        <v>0.9147286821705426</v>
      </c>
      <c r="R19" s="492">
        <v>649</v>
      </c>
    </row>
    <row r="20" spans="1:18" ht="14.45" customHeight="1" x14ac:dyDescent="0.2">
      <c r="A20" s="486" t="s">
        <v>1609</v>
      </c>
      <c r="B20" s="487" t="s">
        <v>1610</v>
      </c>
      <c r="C20" s="487" t="s">
        <v>523</v>
      </c>
      <c r="D20" s="487" t="s">
        <v>1596</v>
      </c>
      <c r="E20" s="487" t="s">
        <v>1625</v>
      </c>
      <c r="F20" s="487" t="s">
        <v>1626</v>
      </c>
      <c r="G20" s="491">
        <v>62</v>
      </c>
      <c r="H20" s="491">
        <v>37758</v>
      </c>
      <c r="I20" s="487">
        <v>1.2811482084690553</v>
      </c>
      <c r="J20" s="487">
        <v>609</v>
      </c>
      <c r="K20" s="491">
        <v>48</v>
      </c>
      <c r="L20" s="491">
        <v>29472</v>
      </c>
      <c r="M20" s="487">
        <v>1</v>
      </c>
      <c r="N20" s="487">
        <v>614</v>
      </c>
      <c r="O20" s="491">
        <v>50</v>
      </c>
      <c r="P20" s="491">
        <v>30900</v>
      </c>
      <c r="Q20" s="513">
        <v>1.0484527687296417</v>
      </c>
      <c r="R20" s="492">
        <v>618</v>
      </c>
    </row>
    <row r="21" spans="1:18" ht="14.45" customHeight="1" x14ac:dyDescent="0.2">
      <c r="A21" s="486" t="s">
        <v>1609</v>
      </c>
      <c r="B21" s="487" t="s">
        <v>1610</v>
      </c>
      <c r="C21" s="487" t="s">
        <v>523</v>
      </c>
      <c r="D21" s="487" t="s">
        <v>1596</v>
      </c>
      <c r="E21" s="487" t="s">
        <v>1627</v>
      </c>
      <c r="F21" s="487" t="s">
        <v>1628</v>
      </c>
      <c r="G21" s="491">
        <v>697</v>
      </c>
      <c r="H21" s="491">
        <v>121278</v>
      </c>
      <c r="I21" s="487">
        <v>1.0374508126603934</v>
      </c>
      <c r="J21" s="487">
        <v>174</v>
      </c>
      <c r="K21" s="491">
        <v>668</v>
      </c>
      <c r="L21" s="491">
        <v>116900</v>
      </c>
      <c r="M21" s="487">
        <v>1</v>
      </c>
      <c r="N21" s="487">
        <v>175</v>
      </c>
      <c r="O21" s="491">
        <v>712</v>
      </c>
      <c r="P21" s="491">
        <v>125312</v>
      </c>
      <c r="Q21" s="513">
        <v>1.0719589392643285</v>
      </c>
      <c r="R21" s="492">
        <v>176</v>
      </c>
    </row>
    <row r="22" spans="1:18" ht="14.45" customHeight="1" x14ac:dyDescent="0.2">
      <c r="A22" s="486" t="s">
        <v>1609</v>
      </c>
      <c r="B22" s="487" t="s">
        <v>1610</v>
      </c>
      <c r="C22" s="487" t="s">
        <v>523</v>
      </c>
      <c r="D22" s="487" t="s">
        <v>1596</v>
      </c>
      <c r="E22" s="487" t="s">
        <v>1629</v>
      </c>
      <c r="F22" s="487" t="s">
        <v>1630</v>
      </c>
      <c r="G22" s="491">
        <v>666</v>
      </c>
      <c r="H22" s="491">
        <v>231102</v>
      </c>
      <c r="I22" s="487">
        <v>1.0154223347042075</v>
      </c>
      <c r="J22" s="487">
        <v>347</v>
      </c>
      <c r="K22" s="491">
        <v>654</v>
      </c>
      <c r="L22" s="491">
        <v>227592</v>
      </c>
      <c r="M22" s="487">
        <v>1</v>
      </c>
      <c r="N22" s="487">
        <v>348</v>
      </c>
      <c r="O22" s="491">
        <v>326</v>
      </c>
      <c r="P22" s="491">
        <v>113448</v>
      </c>
      <c r="Q22" s="513">
        <v>0.49847094801223241</v>
      </c>
      <c r="R22" s="492">
        <v>348</v>
      </c>
    </row>
    <row r="23" spans="1:18" ht="14.45" customHeight="1" x14ac:dyDescent="0.2">
      <c r="A23" s="486" t="s">
        <v>1609</v>
      </c>
      <c r="B23" s="487" t="s">
        <v>1610</v>
      </c>
      <c r="C23" s="487" t="s">
        <v>523</v>
      </c>
      <c r="D23" s="487" t="s">
        <v>1596</v>
      </c>
      <c r="E23" s="487" t="s">
        <v>1631</v>
      </c>
      <c r="F23" s="487" t="s">
        <v>1632</v>
      </c>
      <c r="G23" s="491">
        <v>2889</v>
      </c>
      <c r="H23" s="491">
        <v>49113</v>
      </c>
      <c r="I23" s="487">
        <v>1.1369539551357732</v>
      </c>
      <c r="J23" s="487">
        <v>17</v>
      </c>
      <c r="K23" s="491">
        <v>2541</v>
      </c>
      <c r="L23" s="491">
        <v>43197</v>
      </c>
      <c r="M23" s="487">
        <v>1</v>
      </c>
      <c r="N23" s="487">
        <v>17</v>
      </c>
      <c r="O23" s="491">
        <v>1861</v>
      </c>
      <c r="P23" s="491">
        <v>31637</v>
      </c>
      <c r="Q23" s="513">
        <v>0.73238882329791422</v>
      </c>
      <c r="R23" s="492">
        <v>17</v>
      </c>
    </row>
    <row r="24" spans="1:18" ht="14.45" customHeight="1" x14ac:dyDescent="0.2">
      <c r="A24" s="486" t="s">
        <v>1609</v>
      </c>
      <c r="B24" s="487" t="s">
        <v>1610</v>
      </c>
      <c r="C24" s="487" t="s">
        <v>523</v>
      </c>
      <c r="D24" s="487" t="s">
        <v>1596</v>
      </c>
      <c r="E24" s="487" t="s">
        <v>1633</v>
      </c>
      <c r="F24" s="487" t="s">
        <v>1634</v>
      </c>
      <c r="G24" s="491">
        <v>561</v>
      </c>
      <c r="H24" s="491">
        <v>153714</v>
      </c>
      <c r="I24" s="487">
        <v>1.5079461622979125</v>
      </c>
      <c r="J24" s="487">
        <v>274</v>
      </c>
      <c r="K24" s="491">
        <v>368</v>
      </c>
      <c r="L24" s="491">
        <v>101936</v>
      </c>
      <c r="M24" s="487">
        <v>1</v>
      </c>
      <c r="N24" s="487">
        <v>277</v>
      </c>
      <c r="O24" s="491">
        <v>320</v>
      </c>
      <c r="P24" s="491">
        <v>89280</v>
      </c>
      <c r="Q24" s="513">
        <v>0.87584366661434621</v>
      </c>
      <c r="R24" s="492">
        <v>279</v>
      </c>
    </row>
    <row r="25" spans="1:18" ht="14.45" customHeight="1" x14ac:dyDescent="0.2">
      <c r="A25" s="486" t="s">
        <v>1609</v>
      </c>
      <c r="B25" s="487" t="s">
        <v>1610</v>
      </c>
      <c r="C25" s="487" t="s">
        <v>523</v>
      </c>
      <c r="D25" s="487" t="s">
        <v>1596</v>
      </c>
      <c r="E25" s="487" t="s">
        <v>1635</v>
      </c>
      <c r="F25" s="487" t="s">
        <v>1636</v>
      </c>
      <c r="G25" s="491">
        <v>613</v>
      </c>
      <c r="H25" s="491">
        <v>87046</v>
      </c>
      <c r="I25" s="487">
        <v>0.93254912043881644</v>
      </c>
      <c r="J25" s="487">
        <v>142</v>
      </c>
      <c r="K25" s="491">
        <v>662</v>
      </c>
      <c r="L25" s="491">
        <v>93342</v>
      </c>
      <c r="M25" s="487">
        <v>1</v>
      </c>
      <c r="N25" s="487">
        <v>141</v>
      </c>
      <c r="O25" s="491">
        <v>610</v>
      </c>
      <c r="P25" s="491">
        <v>86620</v>
      </c>
      <c r="Q25" s="513">
        <v>0.92798525851170965</v>
      </c>
      <c r="R25" s="492">
        <v>142</v>
      </c>
    </row>
    <row r="26" spans="1:18" ht="14.45" customHeight="1" x14ac:dyDescent="0.2">
      <c r="A26" s="486" t="s">
        <v>1609</v>
      </c>
      <c r="B26" s="487" t="s">
        <v>1610</v>
      </c>
      <c r="C26" s="487" t="s">
        <v>523</v>
      </c>
      <c r="D26" s="487" t="s">
        <v>1596</v>
      </c>
      <c r="E26" s="487" t="s">
        <v>1637</v>
      </c>
      <c r="F26" s="487" t="s">
        <v>1636</v>
      </c>
      <c r="G26" s="491">
        <v>1200</v>
      </c>
      <c r="H26" s="491">
        <v>93600</v>
      </c>
      <c r="I26" s="487">
        <v>1.2277825145930348</v>
      </c>
      <c r="J26" s="487">
        <v>78</v>
      </c>
      <c r="K26" s="491">
        <v>965</v>
      </c>
      <c r="L26" s="491">
        <v>76235</v>
      </c>
      <c r="M26" s="487">
        <v>1</v>
      </c>
      <c r="N26" s="487">
        <v>79</v>
      </c>
      <c r="O26" s="491">
        <v>752</v>
      </c>
      <c r="P26" s="491">
        <v>59408</v>
      </c>
      <c r="Q26" s="513">
        <v>0.7792746113989637</v>
      </c>
      <c r="R26" s="492">
        <v>79</v>
      </c>
    </row>
    <row r="27" spans="1:18" ht="14.45" customHeight="1" x14ac:dyDescent="0.2">
      <c r="A27" s="486" t="s">
        <v>1609</v>
      </c>
      <c r="B27" s="487" t="s">
        <v>1610</v>
      </c>
      <c r="C27" s="487" t="s">
        <v>523</v>
      </c>
      <c r="D27" s="487" t="s">
        <v>1596</v>
      </c>
      <c r="E27" s="487" t="s">
        <v>1638</v>
      </c>
      <c r="F27" s="487" t="s">
        <v>1639</v>
      </c>
      <c r="G27" s="491">
        <v>613</v>
      </c>
      <c r="H27" s="491">
        <v>192482</v>
      </c>
      <c r="I27" s="487">
        <v>0.92012122834525223</v>
      </c>
      <c r="J27" s="487">
        <v>314</v>
      </c>
      <c r="K27" s="491">
        <v>662</v>
      </c>
      <c r="L27" s="491">
        <v>209192</v>
      </c>
      <c r="M27" s="487">
        <v>1</v>
      </c>
      <c r="N27" s="487">
        <v>316</v>
      </c>
      <c r="O27" s="491">
        <v>610</v>
      </c>
      <c r="P27" s="491">
        <v>193980</v>
      </c>
      <c r="Q27" s="513">
        <v>0.9272821140387778</v>
      </c>
      <c r="R27" s="492">
        <v>318</v>
      </c>
    </row>
    <row r="28" spans="1:18" ht="14.45" customHeight="1" x14ac:dyDescent="0.2">
      <c r="A28" s="486" t="s">
        <v>1609</v>
      </c>
      <c r="B28" s="487" t="s">
        <v>1610</v>
      </c>
      <c r="C28" s="487" t="s">
        <v>523</v>
      </c>
      <c r="D28" s="487" t="s">
        <v>1596</v>
      </c>
      <c r="E28" s="487" t="s">
        <v>1640</v>
      </c>
      <c r="F28" s="487" t="s">
        <v>1641</v>
      </c>
      <c r="G28" s="491">
        <v>803</v>
      </c>
      <c r="H28" s="491">
        <v>263384</v>
      </c>
      <c r="I28" s="487">
        <v>1.2240967439093537</v>
      </c>
      <c r="J28" s="487">
        <v>328</v>
      </c>
      <c r="K28" s="491">
        <v>654</v>
      </c>
      <c r="L28" s="491">
        <v>215166</v>
      </c>
      <c r="M28" s="487">
        <v>1</v>
      </c>
      <c r="N28" s="487">
        <v>329</v>
      </c>
      <c r="O28" s="491">
        <v>329</v>
      </c>
      <c r="P28" s="491">
        <v>108241</v>
      </c>
      <c r="Q28" s="513">
        <v>0.50305810397553519</v>
      </c>
      <c r="R28" s="492">
        <v>329</v>
      </c>
    </row>
    <row r="29" spans="1:18" ht="14.45" customHeight="1" x14ac:dyDescent="0.2">
      <c r="A29" s="486" t="s">
        <v>1609</v>
      </c>
      <c r="B29" s="487" t="s">
        <v>1610</v>
      </c>
      <c r="C29" s="487" t="s">
        <v>523</v>
      </c>
      <c r="D29" s="487" t="s">
        <v>1596</v>
      </c>
      <c r="E29" s="487" t="s">
        <v>1642</v>
      </c>
      <c r="F29" s="487" t="s">
        <v>1643</v>
      </c>
      <c r="G29" s="491">
        <v>1070</v>
      </c>
      <c r="H29" s="491">
        <v>174410</v>
      </c>
      <c r="I29" s="487">
        <v>1.2435650623885919</v>
      </c>
      <c r="J29" s="487">
        <v>163</v>
      </c>
      <c r="K29" s="491">
        <v>850</v>
      </c>
      <c r="L29" s="491">
        <v>140250</v>
      </c>
      <c r="M29" s="487">
        <v>1</v>
      </c>
      <c r="N29" s="487">
        <v>165</v>
      </c>
      <c r="O29" s="491">
        <v>556</v>
      </c>
      <c r="P29" s="491">
        <v>92296</v>
      </c>
      <c r="Q29" s="513">
        <v>0.65808199643493759</v>
      </c>
      <c r="R29" s="492">
        <v>166</v>
      </c>
    </row>
    <row r="30" spans="1:18" ht="14.45" customHeight="1" x14ac:dyDescent="0.2">
      <c r="A30" s="486" t="s">
        <v>1609</v>
      </c>
      <c r="B30" s="487" t="s">
        <v>1610</v>
      </c>
      <c r="C30" s="487" t="s">
        <v>523</v>
      </c>
      <c r="D30" s="487" t="s">
        <v>1596</v>
      </c>
      <c r="E30" s="487" t="s">
        <v>1644</v>
      </c>
      <c r="F30" s="487" t="s">
        <v>1645</v>
      </c>
      <c r="G30" s="491">
        <v>770</v>
      </c>
      <c r="H30" s="491">
        <v>173250</v>
      </c>
      <c r="I30" s="487">
        <v>1.1290175429450251</v>
      </c>
      <c r="J30" s="487">
        <v>225</v>
      </c>
      <c r="K30" s="491">
        <v>676</v>
      </c>
      <c r="L30" s="491">
        <v>153452</v>
      </c>
      <c r="M30" s="487">
        <v>1</v>
      </c>
      <c r="N30" s="487">
        <v>227</v>
      </c>
      <c r="O30" s="491">
        <v>361</v>
      </c>
      <c r="P30" s="491">
        <v>81947</v>
      </c>
      <c r="Q30" s="513">
        <v>0.53402366863905326</v>
      </c>
      <c r="R30" s="492">
        <v>227</v>
      </c>
    </row>
    <row r="31" spans="1:18" ht="14.45" customHeight="1" x14ac:dyDescent="0.2">
      <c r="A31" s="486" t="s">
        <v>1609</v>
      </c>
      <c r="B31" s="487" t="s">
        <v>1610</v>
      </c>
      <c r="C31" s="487" t="s">
        <v>523</v>
      </c>
      <c r="D31" s="487" t="s">
        <v>1596</v>
      </c>
      <c r="E31" s="487" t="s">
        <v>1646</v>
      </c>
      <c r="F31" s="487" t="s">
        <v>1612</v>
      </c>
      <c r="G31" s="491">
        <v>1670</v>
      </c>
      <c r="H31" s="491">
        <v>120240</v>
      </c>
      <c r="I31" s="487">
        <v>1.0395808476422679</v>
      </c>
      <c r="J31" s="487">
        <v>72</v>
      </c>
      <c r="K31" s="491">
        <v>1563</v>
      </c>
      <c r="L31" s="491">
        <v>115662</v>
      </c>
      <c r="M31" s="487">
        <v>1</v>
      </c>
      <c r="N31" s="487">
        <v>74</v>
      </c>
      <c r="O31" s="491">
        <v>1574</v>
      </c>
      <c r="P31" s="491">
        <v>116476</v>
      </c>
      <c r="Q31" s="513">
        <v>1.0070377479206654</v>
      </c>
      <c r="R31" s="492">
        <v>74</v>
      </c>
    </row>
    <row r="32" spans="1:18" ht="14.45" customHeight="1" x14ac:dyDescent="0.2">
      <c r="A32" s="486" t="s">
        <v>1609</v>
      </c>
      <c r="B32" s="487" t="s">
        <v>1610</v>
      </c>
      <c r="C32" s="487" t="s">
        <v>523</v>
      </c>
      <c r="D32" s="487" t="s">
        <v>1596</v>
      </c>
      <c r="E32" s="487" t="s">
        <v>1647</v>
      </c>
      <c r="F32" s="487" t="s">
        <v>1648</v>
      </c>
      <c r="G32" s="491">
        <v>205</v>
      </c>
      <c r="H32" s="491">
        <v>10660</v>
      </c>
      <c r="I32" s="487">
        <v>8.5829307568438011</v>
      </c>
      <c r="J32" s="487">
        <v>52</v>
      </c>
      <c r="K32" s="491">
        <v>23</v>
      </c>
      <c r="L32" s="491">
        <v>1242</v>
      </c>
      <c r="M32" s="487">
        <v>1</v>
      </c>
      <c r="N32" s="487">
        <v>54</v>
      </c>
      <c r="O32" s="491">
        <v>32</v>
      </c>
      <c r="P32" s="491">
        <v>1760</v>
      </c>
      <c r="Q32" s="513">
        <v>1.4170692431561998</v>
      </c>
      <c r="R32" s="492">
        <v>55</v>
      </c>
    </row>
    <row r="33" spans="1:18" ht="14.45" customHeight="1" x14ac:dyDescent="0.2">
      <c r="A33" s="486" t="s">
        <v>1609</v>
      </c>
      <c r="B33" s="487" t="s">
        <v>1610</v>
      </c>
      <c r="C33" s="487" t="s">
        <v>523</v>
      </c>
      <c r="D33" s="487" t="s">
        <v>1596</v>
      </c>
      <c r="E33" s="487" t="s">
        <v>1649</v>
      </c>
      <c r="F33" s="487" t="s">
        <v>1650</v>
      </c>
      <c r="G33" s="491">
        <v>1326</v>
      </c>
      <c r="H33" s="491">
        <v>636480</v>
      </c>
      <c r="I33" s="487">
        <v>1.012427883124134</v>
      </c>
      <c r="J33" s="487">
        <v>480</v>
      </c>
      <c r="K33" s="491">
        <v>1307</v>
      </c>
      <c r="L33" s="491">
        <v>628667</v>
      </c>
      <c r="M33" s="487">
        <v>1</v>
      </c>
      <c r="N33" s="487">
        <v>481</v>
      </c>
      <c r="O33" s="491">
        <v>664</v>
      </c>
      <c r="P33" s="491">
        <v>320048</v>
      </c>
      <c r="Q33" s="513">
        <v>0.50908986792689925</v>
      </c>
      <c r="R33" s="492">
        <v>482</v>
      </c>
    </row>
    <row r="34" spans="1:18" ht="14.45" customHeight="1" x14ac:dyDescent="0.2">
      <c r="A34" s="486" t="s">
        <v>1609</v>
      </c>
      <c r="B34" s="487" t="s">
        <v>1610</v>
      </c>
      <c r="C34" s="487" t="s">
        <v>523</v>
      </c>
      <c r="D34" s="487" t="s">
        <v>1596</v>
      </c>
      <c r="E34" s="487" t="s">
        <v>1651</v>
      </c>
      <c r="F34" s="487" t="s">
        <v>1652</v>
      </c>
      <c r="G34" s="491">
        <v>31</v>
      </c>
      <c r="H34" s="491">
        <v>7130</v>
      </c>
      <c r="I34" s="487">
        <v>1.1769560911191812</v>
      </c>
      <c r="J34" s="487">
        <v>230</v>
      </c>
      <c r="K34" s="491">
        <v>26</v>
      </c>
      <c r="L34" s="491">
        <v>6058</v>
      </c>
      <c r="M34" s="487">
        <v>1</v>
      </c>
      <c r="N34" s="487">
        <v>233</v>
      </c>
      <c r="O34" s="491">
        <v>29</v>
      </c>
      <c r="P34" s="491">
        <v>6815</v>
      </c>
      <c r="Q34" s="513">
        <v>1.1249587322548695</v>
      </c>
      <c r="R34" s="492">
        <v>235</v>
      </c>
    </row>
    <row r="35" spans="1:18" ht="14.45" customHeight="1" x14ac:dyDescent="0.2">
      <c r="A35" s="486" t="s">
        <v>1609</v>
      </c>
      <c r="B35" s="487" t="s">
        <v>1610</v>
      </c>
      <c r="C35" s="487" t="s">
        <v>523</v>
      </c>
      <c r="D35" s="487" t="s">
        <v>1596</v>
      </c>
      <c r="E35" s="487" t="s">
        <v>1653</v>
      </c>
      <c r="F35" s="487" t="s">
        <v>1654</v>
      </c>
      <c r="G35" s="491">
        <v>725</v>
      </c>
      <c r="H35" s="491">
        <v>878700</v>
      </c>
      <c r="I35" s="487">
        <v>1.2699738692072888</v>
      </c>
      <c r="J35" s="487">
        <v>1212</v>
      </c>
      <c r="K35" s="491">
        <v>569</v>
      </c>
      <c r="L35" s="491">
        <v>691904</v>
      </c>
      <c r="M35" s="487">
        <v>1</v>
      </c>
      <c r="N35" s="487">
        <v>1216</v>
      </c>
      <c r="O35" s="491">
        <v>734</v>
      </c>
      <c r="P35" s="491">
        <v>895480</v>
      </c>
      <c r="Q35" s="513">
        <v>1.2942257885487003</v>
      </c>
      <c r="R35" s="492">
        <v>1220</v>
      </c>
    </row>
    <row r="36" spans="1:18" ht="14.45" customHeight="1" x14ac:dyDescent="0.2">
      <c r="A36" s="486" t="s">
        <v>1609</v>
      </c>
      <c r="B36" s="487" t="s">
        <v>1610</v>
      </c>
      <c r="C36" s="487" t="s">
        <v>523</v>
      </c>
      <c r="D36" s="487" t="s">
        <v>1596</v>
      </c>
      <c r="E36" s="487" t="s">
        <v>1655</v>
      </c>
      <c r="F36" s="487" t="s">
        <v>1656</v>
      </c>
      <c r="G36" s="491">
        <v>557</v>
      </c>
      <c r="H36" s="491">
        <v>64055</v>
      </c>
      <c r="I36" s="487">
        <v>1.1824374215461861</v>
      </c>
      <c r="J36" s="487">
        <v>115</v>
      </c>
      <c r="K36" s="491">
        <v>467</v>
      </c>
      <c r="L36" s="491">
        <v>54172</v>
      </c>
      <c r="M36" s="487">
        <v>1</v>
      </c>
      <c r="N36" s="487">
        <v>116</v>
      </c>
      <c r="O36" s="491">
        <v>450</v>
      </c>
      <c r="P36" s="491">
        <v>52650</v>
      </c>
      <c r="Q36" s="513">
        <v>0.97190430480691137</v>
      </c>
      <c r="R36" s="492">
        <v>117</v>
      </c>
    </row>
    <row r="37" spans="1:18" ht="14.45" customHeight="1" x14ac:dyDescent="0.2">
      <c r="A37" s="486" t="s">
        <v>1609</v>
      </c>
      <c r="B37" s="487" t="s">
        <v>1610</v>
      </c>
      <c r="C37" s="487" t="s">
        <v>523</v>
      </c>
      <c r="D37" s="487" t="s">
        <v>1596</v>
      </c>
      <c r="E37" s="487" t="s">
        <v>1657</v>
      </c>
      <c r="F37" s="487" t="s">
        <v>1658</v>
      </c>
      <c r="G37" s="491">
        <v>20</v>
      </c>
      <c r="H37" s="491">
        <v>6940</v>
      </c>
      <c r="I37" s="487">
        <v>1.8025974025974025</v>
      </c>
      <c r="J37" s="487">
        <v>347</v>
      </c>
      <c r="K37" s="491">
        <v>11</v>
      </c>
      <c r="L37" s="491">
        <v>3850</v>
      </c>
      <c r="M37" s="487">
        <v>1</v>
      </c>
      <c r="N37" s="487">
        <v>350</v>
      </c>
      <c r="O37" s="491">
        <v>13</v>
      </c>
      <c r="P37" s="491">
        <v>4576</v>
      </c>
      <c r="Q37" s="513">
        <v>1.1885714285714286</v>
      </c>
      <c r="R37" s="492">
        <v>352</v>
      </c>
    </row>
    <row r="38" spans="1:18" ht="14.45" customHeight="1" x14ac:dyDescent="0.2">
      <c r="A38" s="486" t="s">
        <v>1609</v>
      </c>
      <c r="B38" s="487" t="s">
        <v>1610</v>
      </c>
      <c r="C38" s="487" t="s">
        <v>523</v>
      </c>
      <c r="D38" s="487" t="s">
        <v>1596</v>
      </c>
      <c r="E38" s="487" t="s">
        <v>1659</v>
      </c>
      <c r="F38" s="487" t="s">
        <v>1660</v>
      </c>
      <c r="G38" s="491">
        <v>6</v>
      </c>
      <c r="H38" s="491">
        <v>906</v>
      </c>
      <c r="I38" s="487">
        <v>0.99342105263157898</v>
      </c>
      <c r="J38" s="487">
        <v>151</v>
      </c>
      <c r="K38" s="491">
        <v>6</v>
      </c>
      <c r="L38" s="491">
        <v>912</v>
      </c>
      <c r="M38" s="487">
        <v>1</v>
      </c>
      <c r="N38" s="487">
        <v>152</v>
      </c>
      <c r="O38" s="491">
        <v>3</v>
      </c>
      <c r="P38" s="491">
        <v>459</v>
      </c>
      <c r="Q38" s="513">
        <v>0.50328947368421051</v>
      </c>
      <c r="R38" s="492">
        <v>153</v>
      </c>
    </row>
    <row r="39" spans="1:18" ht="14.45" customHeight="1" x14ac:dyDescent="0.2">
      <c r="A39" s="486" t="s">
        <v>1609</v>
      </c>
      <c r="B39" s="487" t="s">
        <v>1610</v>
      </c>
      <c r="C39" s="487" t="s">
        <v>523</v>
      </c>
      <c r="D39" s="487" t="s">
        <v>1596</v>
      </c>
      <c r="E39" s="487" t="s">
        <v>1661</v>
      </c>
      <c r="F39" s="487" t="s">
        <v>1662</v>
      </c>
      <c r="G39" s="491">
        <v>37</v>
      </c>
      <c r="H39" s="491">
        <v>39479</v>
      </c>
      <c r="I39" s="487">
        <v>1.2663672814755413</v>
      </c>
      <c r="J39" s="487">
        <v>1067</v>
      </c>
      <c r="K39" s="491">
        <v>29</v>
      </c>
      <c r="L39" s="491">
        <v>31175</v>
      </c>
      <c r="M39" s="487">
        <v>1</v>
      </c>
      <c r="N39" s="487">
        <v>1075</v>
      </c>
      <c r="O39" s="491">
        <v>27</v>
      </c>
      <c r="P39" s="491">
        <v>29214</v>
      </c>
      <c r="Q39" s="513">
        <v>0.93709703287890933</v>
      </c>
      <c r="R39" s="492">
        <v>1082</v>
      </c>
    </row>
    <row r="40" spans="1:18" ht="14.45" customHeight="1" x14ac:dyDescent="0.2">
      <c r="A40" s="486" t="s">
        <v>1609</v>
      </c>
      <c r="B40" s="487" t="s">
        <v>1610</v>
      </c>
      <c r="C40" s="487" t="s">
        <v>523</v>
      </c>
      <c r="D40" s="487" t="s">
        <v>1596</v>
      </c>
      <c r="E40" s="487" t="s">
        <v>1663</v>
      </c>
      <c r="F40" s="487" t="s">
        <v>1664</v>
      </c>
      <c r="G40" s="491">
        <v>22</v>
      </c>
      <c r="H40" s="491">
        <v>6644</v>
      </c>
      <c r="I40" s="487">
        <v>1.6811740890688258</v>
      </c>
      <c r="J40" s="487">
        <v>302</v>
      </c>
      <c r="K40" s="491">
        <v>13</v>
      </c>
      <c r="L40" s="491">
        <v>3952</v>
      </c>
      <c r="M40" s="487">
        <v>1</v>
      </c>
      <c r="N40" s="487">
        <v>304</v>
      </c>
      <c r="O40" s="491">
        <v>30</v>
      </c>
      <c r="P40" s="491">
        <v>9180</v>
      </c>
      <c r="Q40" s="513">
        <v>2.3228744939271255</v>
      </c>
      <c r="R40" s="492">
        <v>306</v>
      </c>
    </row>
    <row r="41" spans="1:18" ht="14.45" customHeight="1" x14ac:dyDescent="0.2">
      <c r="A41" s="486" t="s">
        <v>1609</v>
      </c>
      <c r="B41" s="487" t="s">
        <v>1610</v>
      </c>
      <c r="C41" s="487" t="s">
        <v>523</v>
      </c>
      <c r="D41" s="487" t="s">
        <v>1596</v>
      </c>
      <c r="E41" s="487" t="s">
        <v>1665</v>
      </c>
      <c r="F41" s="487" t="s">
        <v>1666</v>
      </c>
      <c r="G41" s="491">
        <v>4</v>
      </c>
      <c r="H41" s="491">
        <v>3008</v>
      </c>
      <c r="I41" s="487">
        <v>0.99339498018494055</v>
      </c>
      <c r="J41" s="487">
        <v>752</v>
      </c>
      <c r="K41" s="491">
        <v>4</v>
      </c>
      <c r="L41" s="491">
        <v>3028</v>
      </c>
      <c r="M41" s="487">
        <v>1</v>
      </c>
      <c r="N41" s="487">
        <v>757</v>
      </c>
      <c r="O41" s="491">
        <v>3</v>
      </c>
      <c r="P41" s="491">
        <v>2283</v>
      </c>
      <c r="Q41" s="513">
        <v>0.75396301188903569</v>
      </c>
      <c r="R41" s="492">
        <v>761</v>
      </c>
    </row>
    <row r="42" spans="1:18" ht="14.45" customHeight="1" x14ac:dyDescent="0.2">
      <c r="A42" s="486" t="s">
        <v>1609</v>
      </c>
      <c r="B42" s="487" t="s">
        <v>1610</v>
      </c>
      <c r="C42" s="487" t="s">
        <v>528</v>
      </c>
      <c r="D42" s="487" t="s">
        <v>1596</v>
      </c>
      <c r="E42" s="487" t="s">
        <v>1629</v>
      </c>
      <c r="F42" s="487" t="s">
        <v>1630</v>
      </c>
      <c r="G42" s="491">
        <v>86</v>
      </c>
      <c r="H42" s="491">
        <v>29842</v>
      </c>
      <c r="I42" s="487">
        <v>0.80898937323790931</v>
      </c>
      <c r="J42" s="487">
        <v>347</v>
      </c>
      <c r="K42" s="491">
        <v>106</v>
      </c>
      <c r="L42" s="491">
        <v>36888</v>
      </c>
      <c r="M42" s="487">
        <v>1</v>
      </c>
      <c r="N42" s="487">
        <v>348</v>
      </c>
      <c r="O42" s="491">
        <v>84</v>
      </c>
      <c r="P42" s="491">
        <v>29232</v>
      </c>
      <c r="Q42" s="513">
        <v>0.79245283018867929</v>
      </c>
      <c r="R42" s="492">
        <v>348</v>
      </c>
    </row>
    <row r="43" spans="1:18" ht="14.45" customHeight="1" x14ac:dyDescent="0.2">
      <c r="A43" s="486" t="s">
        <v>1609</v>
      </c>
      <c r="B43" s="487" t="s">
        <v>1610</v>
      </c>
      <c r="C43" s="487" t="s">
        <v>528</v>
      </c>
      <c r="D43" s="487" t="s">
        <v>1596</v>
      </c>
      <c r="E43" s="487" t="s">
        <v>1640</v>
      </c>
      <c r="F43" s="487" t="s">
        <v>1641</v>
      </c>
      <c r="G43" s="491">
        <v>86</v>
      </c>
      <c r="H43" s="491">
        <v>28208</v>
      </c>
      <c r="I43" s="487">
        <v>0.80885473418592646</v>
      </c>
      <c r="J43" s="487">
        <v>328</v>
      </c>
      <c r="K43" s="491">
        <v>106</v>
      </c>
      <c r="L43" s="491">
        <v>34874</v>
      </c>
      <c r="M43" s="487">
        <v>1</v>
      </c>
      <c r="N43" s="487">
        <v>329</v>
      </c>
      <c r="O43" s="491">
        <v>84</v>
      </c>
      <c r="P43" s="491">
        <v>27636</v>
      </c>
      <c r="Q43" s="513">
        <v>0.79245283018867929</v>
      </c>
      <c r="R43" s="492">
        <v>329</v>
      </c>
    </row>
    <row r="44" spans="1:18" ht="14.45" customHeight="1" x14ac:dyDescent="0.2">
      <c r="A44" s="486" t="s">
        <v>1609</v>
      </c>
      <c r="B44" s="487" t="s">
        <v>1610</v>
      </c>
      <c r="C44" s="487" t="s">
        <v>528</v>
      </c>
      <c r="D44" s="487" t="s">
        <v>1596</v>
      </c>
      <c r="E44" s="487" t="s">
        <v>1644</v>
      </c>
      <c r="F44" s="487" t="s">
        <v>1645</v>
      </c>
      <c r="G44" s="491">
        <v>86</v>
      </c>
      <c r="H44" s="491">
        <v>19350</v>
      </c>
      <c r="I44" s="487">
        <v>0.8041725542348932</v>
      </c>
      <c r="J44" s="487">
        <v>225</v>
      </c>
      <c r="K44" s="491">
        <v>106</v>
      </c>
      <c r="L44" s="491">
        <v>24062</v>
      </c>
      <c r="M44" s="487">
        <v>1</v>
      </c>
      <c r="N44" s="487">
        <v>227</v>
      </c>
      <c r="O44" s="491">
        <v>84</v>
      </c>
      <c r="P44" s="491">
        <v>19068</v>
      </c>
      <c r="Q44" s="513">
        <v>0.79245283018867929</v>
      </c>
      <c r="R44" s="492">
        <v>227</v>
      </c>
    </row>
    <row r="45" spans="1:18" ht="14.45" customHeight="1" x14ac:dyDescent="0.2">
      <c r="A45" s="486" t="s">
        <v>1609</v>
      </c>
      <c r="B45" s="487" t="s">
        <v>1610</v>
      </c>
      <c r="C45" s="487" t="s">
        <v>528</v>
      </c>
      <c r="D45" s="487" t="s">
        <v>1596</v>
      </c>
      <c r="E45" s="487" t="s">
        <v>1649</v>
      </c>
      <c r="F45" s="487" t="s">
        <v>1650</v>
      </c>
      <c r="G45" s="491">
        <v>86</v>
      </c>
      <c r="H45" s="491">
        <v>41280</v>
      </c>
      <c r="I45" s="487">
        <v>0.80963401718118699</v>
      </c>
      <c r="J45" s="487">
        <v>480</v>
      </c>
      <c r="K45" s="491">
        <v>106</v>
      </c>
      <c r="L45" s="491">
        <v>50986</v>
      </c>
      <c r="M45" s="487">
        <v>1</v>
      </c>
      <c r="N45" s="487">
        <v>481</v>
      </c>
      <c r="O45" s="491">
        <v>84</v>
      </c>
      <c r="P45" s="491">
        <v>40488</v>
      </c>
      <c r="Q45" s="513">
        <v>0.79410034127015261</v>
      </c>
      <c r="R45" s="492">
        <v>482</v>
      </c>
    </row>
    <row r="46" spans="1:18" ht="14.45" customHeight="1" thickBot="1" x14ac:dyDescent="0.25">
      <c r="A46" s="493" t="s">
        <v>1609</v>
      </c>
      <c r="B46" s="494" t="s">
        <v>1610</v>
      </c>
      <c r="C46" s="494" t="s">
        <v>528</v>
      </c>
      <c r="D46" s="494" t="s">
        <v>1596</v>
      </c>
      <c r="E46" s="494" t="s">
        <v>1667</v>
      </c>
      <c r="F46" s="494" t="s">
        <v>1668</v>
      </c>
      <c r="G46" s="498">
        <v>159</v>
      </c>
      <c r="H46" s="498">
        <v>9381</v>
      </c>
      <c r="I46" s="494">
        <v>0.7927159033293899</v>
      </c>
      <c r="J46" s="494">
        <v>59</v>
      </c>
      <c r="K46" s="498">
        <v>194</v>
      </c>
      <c r="L46" s="498">
        <v>11834</v>
      </c>
      <c r="M46" s="494">
        <v>1</v>
      </c>
      <c r="N46" s="494">
        <v>61</v>
      </c>
      <c r="O46" s="498">
        <v>137</v>
      </c>
      <c r="P46" s="498">
        <v>8494</v>
      </c>
      <c r="Q46" s="506">
        <v>0.71776237958424882</v>
      </c>
      <c r="R46" s="499">
        <v>62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D45692F8-7FDC-4246-816B-5AC84006C8F5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1670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459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25936</v>
      </c>
      <c r="I3" s="103">
        <f t="shared" si="0"/>
        <v>6695179.9900000002</v>
      </c>
      <c r="J3" s="74"/>
      <c r="K3" s="74"/>
      <c r="L3" s="103">
        <f t="shared" si="0"/>
        <v>23716</v>
      </c>
      <c r="M3" s="103">
        <f t="shared" si="0"/>
        <v>6146357.3200000003</v>
      </c>
      <c r="N3" s="74"/>
      <c r="O3" s="74"/>
      <c r="P3" s="103">
        <f t="shared" si="0"/>
        <v>22417</v>
      </c>
      <c r="Q3" s="103">
        <f t="shared" si="0"/>
        <v>6218042.0099999998</v>
      </c>
      <c r="R3" s="75">
        <f>IF(M3=0,0,Q3/M3)</f>
        <v>1.0116629551892045</v>
      </c>
      <c r="S3" s="104">
        <f>IF(P3=0,0,Q3/P3)</f>
        <v>277.38064906098049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4"/>
      <c r="B5" s="614"/>
      <c r="C5" s="615"/>
      <c r="D5" s="624"/>
      <c r="E5" s="616"/>
      <c r="F5" s="617"/>
      <c r="G5" s="618"/>
      <c r="H5" s="619" t="s">
        <v>71</v>
      </c>
      <c r="I5" s="620" t="s">
        <v>14</v>
      </c>
      <c r="J5" s="621"/>
      <c r="K5" s="621"/>
      <c r="L5" s="619" t="s">
        <v>71</v>
      </c>
      <c r="M5" s="620" t="s">
        <v>14</v>
      </c>
      <c r="N5" s="621"/>
      <c r="O5" s="621"/>
      <c r="P5" s="619" t="s">
        <v>71</v>
      </c>
      <c r="Q5" s="620" t="s">
        <v>14</v>
      </c>
      <c r="R5" s="622"/>
      <c r="S5" s="623"/>
    </row>
    <row r="6" spans="1:19" ht="14.45" customHeight="1" x14ac:dyDescent="0.2">
      <c r="A6" s="574" t="s">
        <v>1594</v>
      </c>
      <c r="B6" s="580" t="s">
        <v>1595</v>
      </c>
      <c r="C6" s="580" t="s">
        <v>1584</v>
      </c>
      <c r="D6" s="580" t="s">
        <v>1585</v>
      </c>
      <c r="E6" s="580" t="s">
        <v>1596</v>
      </c>
      <c r="F6" s="580" t="s">
        <v>1601</v>
      </c>
      <c r="G6" s="580" t="s">
        <v>1602</v>
      </c>
      <c r="H6" s="116">
        <v>36</v>
      </c>
      <c r="I6" s="116">
        <v>1332</v>
      </c>
      <c r="J6" s="580">
        <v>0.77894736842105261</v>
      </c>
      <c r="K6" s="580">
        <v>37</v>
      </c>
      <c r="L6" s="116">
        <v>45</v>
      </c>
      <c r="M6" s="116">
        <v>1710</v>
      </c>
      <c r="N6" s="580">
        <v>1</v>
      </c>
      <c r="O6" s="580">
        <v>38</v>
      </c>
      <c r="P6" s="116">
        <v>39</v>
      </c>
      <c r="Q6" s="116">
        <v>1482</v>
      </c>
      <c r="R6" s="575">
        <v>0.8666666666666667</v>
      </c>
      <c r="S6" s="576">
        <v>38</v>
      </c>
    </row>
    <row r="7" spans="1:19" ht="14.45" customHeight="1" x14ac:dyDescent="0.2">
      <c r="A7" s="486" t="s">
        <v>1594</v>
      </c>
      <c r="B7" s="487" t="s">
        <v>1595</v>
      </c>
      <c r="C7" s="487" t="s">
        <v>1584</v>
      </c>
      <c r="D7" s="487" t="s">
        <v>1585</v>
      </c>
      <c r="E7" s="487" t="s">
        <v>1596</v>
      </c>
      <c r="F7" s="487" t="s">
        <v>1603</v>
      </c>
      <c r="G7" s="487" t="s">
        <v>1604</v>
      </c>
      <c r="H7" s="491">
        <v>70</v>
      </c>
      <c r="I7" s="491">
        <v>3150</v>
      </c>
      <c r="J7" s="487">
        <v>0.94594594594594594</v>
      </c>
      <c r="K7" s="487">
        <v>45</v>
      </c>
      <c r="L7" s="491">
        <v>74</v>
      </c>
      <c r="M7" s="491">
        <v>3330</v>
      </c>
      <c r="N7" s="487">
        <v>1</v>
      </c>
      <c r="O7" s="487">
        <v>45</v>
      </c>
      <c r="P7" s="491">
        <v>68</v>
      </c>
      <c r="Q7" s="491">
        <v>3128</v>
      </c>
      <c r="R7" s="513">
        <v>0.93933933933933933</v>
      </c>
      <c r="S7" s="492">
        <v>46</v>
      </c>
    </row>
    <row r="8" spans="1:19" ht="14.45" customHeight="1" x14ac:dyDescent="0.2">
      <c r="A8" s="486" t="s">
        <v>1594</v>
      </c>
      <c r="B8" s="487" t="s">
        <v>1595</v>
      </c>
      <c r="C8" s="487" t="s">
        <v>1584</v>
      </c>
      <c r="D8" s="487" t="s">
        <v>1589</v>
      </c>
      <c r="E8" s="487" t="s">
        <v>1596</v>
      </c>
      <c r="F8" s="487" t="s">
        <v>1597</v>
      </c>
      <c r="G8" s="487" t="s">
        <v>1598</v>
      </c>
      <c r="H8" s="491">
        <v>2</v>
      </c>
      <c r="I8" s="491">
        <v>74</v>
      </c>
      <c r="J8" s="487">
        <v>1.9473684210526316</v>
      </c>
      <c r="K8" s="487">
        <v>37</v>
      </c>
      <c r="L8" s="491">
        <v>1</v>
      </c>
      <c r="M8" s="491">
        <v>38</v>
      </c>
      <c r="N8" s="487">
        <v>1</v>
      </c>
      <c r="O8" s="487">
        <v>38</v>
      </c>
      <c r="P8" s="491"/>
      <c r="Q8" s="491"/>
      <c r="R8" s="513"/>
      <c r="S8" s="492"/>
    </row>
    <row r="9" spans="1:19" ht="14.45" customHeight="1" x14ac:dyDescent="0.2">
      <c r="A9" s="486" t="s">
        <v>1594</v>
      </c>
      <c r="B9" s="487" t="s">
        <v>1595</v>
      </c>
      <c r="C9" s="487" t="s">
        <v>1584</v>
      </c>
      <c r="D9" s="487" t="s">
        <v>1589</v>
      </c>
      <c r="E9" s="487" t="s">
        <v>1596</v>
      </c>
      <c r="F9" s="487" t="s">
        <v>1599</v>
      </c>
      <c r="G9" s="487" t="s">
        <v>1600</v>
      </c>
      <c r="H9" s="491">
        <v>5</v>
      </c>
      <c r="I9" s="491">
        <v>166.67000000000002</v>
      </c>
      <c r="J9" s="487"/>
      <c r="K9" s="487">
        <v>33.334000000000003</v>
      </c>
      <c r="L9" s="491"/>
      <c r="M9" s="491"/>
      <c r="N9" s="487"/>
      <c r="O9" s="487"/>
      <c r="P9" s="491"/>
      <c r="Q9" s="491"/>
      <c r="R9" s="513"/>
      <c r="S9" s="492"/>
    </row>
    <row r="10" spans="1:19" ht="14.45" customHeight="1" x14ac:dyDescent="0.2">
      <c r="A10" s="486" t="s">
        <v>1594</v>
      </c>
      <c r="B10" s="487" t="s">
        <v>1595</v>
      </c>
      <c r="C10" s="487" t="s">
        <v>1584</v>
      </c>
      <c r="D10" s="487" t="s">
        <v>1589</v>
      </c>
      <c r="E10" s="487" t="s">
        <v>1596</v>
      </c>
      <c r="F10" s="487" t="s">
        <v>1605</v>
      </c>
      <c r="G10" s="487" t="s">
        <v>1606</v>
      </c>
      <c r="H10" s="491">
        <v>8</v>
      </c>
      <c r="I10" s="491">
        <v>72768</v>
      </c>
      <c r="J10" s="487"/>
      <c r="K10" s="487">
        <v>9096</v>
      </c>
      <c r="L10" s="491"/>
      <c r="M10" s="491"/>
      <c r="N10" s="487"/>
      <c r="O10" s="487"/>
      <c r="P10" s="491"/>
      <c r="Q10" s="491"/>
      <c r="R10" s="513"/>
      <c r="S10" s="492"/>
    </row>
    <row r="11" spans="1:19" ht="14.45" customHeight="1" x14ac:dyDescent="0.2">
      <c r="A11" s="486" t="s">
        <v>1594</v>
      </c>
      <c r="B11" s="487" t="s">
        <v>1595</v>
      </c>
      <c r="C11" s="487" t="s">
        <v>1584</v>
      </c>
      <c r="D11" s="487" t="s">
        <v>1589</v>
      </c>
      <c r="E11" s="487" t="s">
        <v>1596</v>
      </c>
      <c r="F11" s="487" t="s">
        <v>1607</v>
      </c>
      <c r="G11" s="487" t="s">
        <v>1608</v>
      </c>
      <c r="H11" s="491">
        <v>5</v>
      </c>
      <c r="I11" s="491">
        <v>890</v>
      </c>
      <c r="J11" s="487"/>
      <c r="K11" s="487">
        <v>178</v>
      </c>
      <c r="L11" s="491"/>
      <c r="M11" s="491"/>
      <c r="N11" s="487"/>
      <c r="O11" s="487"/>
      <c r="P11" s="491"/>
      <c r="Q11" s="491"/>
      <c r="R11" s="513"/>
      <c r="S11" s="492"/>
    </row>
    <row r="12" spans="1:19" ht="14.45" customHeight="1" x14ac:dyDescent="0.2">
      <c r="A12" s="486" t="s">
        <v>1594</v>
      </c>
      <c r="B12" s="487" t="s">
        <v>1595</v>
      </c>
      <c r="C12" s="487" t="s">
        <v>1584</v>
      </c>
      <c r="D12" s="487" t="s">
        <v>588</v>
      </c>
      <c r="E12" s="487" t="s">
        <v>1596</v>
      </c>
      <c r="F12" s="487" t="s">
        <v>1597</v>
      </c>
      <c r="G12" s="487" t="s">
        <v>1598</v>
      </c>
      <c r="H12" s="491">
        <v>7</v>
      </c>
      <c r="I12" s="491">
        <v>259</v>
      </c>
      <c r="J12" s="487">
        <v>0.75730994152046782</v>
      </c>
      <c r="K12" s="487">
        <v>37</v>
      </c>
      <c r="L12" s="491">
        <v>9</v>
      </c>
      <c r="M12" s="491">
        <v>342</v>
      </c>
      <c r="N12" s="487">
        <v>1</v>
      </c>
      <c r="O12" s="487">
        <v>38</v>
      </c>
      <c r="P12" s="491">
        <v>9</v>
      </c>
      <c r="Q12" s="491">
        <v>342</v>
      </c>
      <c r="R12" s="513">
        <v>1</v>
      </c>
      <c r="S12" s="492">
        <v>38</v>
      </c>
    </row>
    <row r="13" spans="1:19" ht="14.45" customHeight="1" x14ac:dyDescent="0.2">
      <c r="A13" s="486" t="s">
        <v>1594</v>
      </c>
      <c r="B13" s="487" t="s">
        <v>1595</v>
      </c>
      <c r="C13" s="487" t="s">
        <v>1584</v>
      </c>
      <c r="D13" s="487" t="s">
        <v>588</v>
      </c>
      <c r="E13" s="487" t="s">
        <v>1596</v>
      </c>
      <c r="F13" s="487" t="s">
        <v>1599</v>
      </c>
      <c r="G13" s="487" t="s">
        <v>1600</v>
      </c>
      <c r="H13" s="491"/>
      <c r="I13" s="491"/>
      <c r="J13" s="487"/>
      <c r="K13" s="487"/>
      <c r="L13" s="491"/>
      <c r="M13" s="491"/>
      <c r="N13" s="487"/>
      <c r="O13" s="487"/>
      <c r="P13" s="491">
        <v>5</v>
      </c>
      <c r="Q13" s="491">
        <v>166.67000000000002</v>
      </c>
      <c r="R13" s="513"/>
      <c r="S13" s="492">
        <v>33.334000000000003</v>
      </c>
    </row>
    <row r="14" spans="1:19" ht="14.45" customHeight="1" x14ac:dyDescent="0.2">
      <c r="A14" s="486" t="s">
        <v>1594</v>
      </c>
      <c r="B14" s="487" t="s">
        <v>1595</v>
      </c>
      <c r="C14" s="487" t="s">
        <v>1584</v>
      </c>
      <c r="D14" s="487" t="s">
        <v>588</v>
      </c>
      <c r="E14" s="487" t="s">
        <v>1596</v>
      </c>
      <c r="F14" s="487" t="s">
        <v>1605</v>
      </c>
      <c r="G14" s="487" t="s">
        <v>1606</v>
      </c>
      <c r="H14" s="491">
        <v>3</v>
      </c>
      <c r="I14" s="491">
        <v>27288</v>
      </c>
      <c r="J14" s="487"/>
      <c r="K14" s="487">
        <v>9096</v>
      </c>
      <c r="L14" s="491"/>
      <c r="M14" s="491"/>
      <c r="N14" s="487"/>
      <c r="O14" s="487"/>
      <c r="P14" s="491">
        <v>9</v>
      </c>
      <c r="Q14" s="491">
        <v>82179</v>
      </c>
      <c r="R14" s="513"/>
      <c r="S14" s="492">
        <v>9131</v>
      </c>
    </row>
    <row r="15" spans="1:19" ht="14.45" customHeight="1" x14ac:dyDescent="0.2">
      <c r="A15" s="486" t="s">
        <v>1594</v>
      </c>
      <c r="B15" s="487" t="s">
        <v>1595</v>
      </c>
      <c r="C15" s="487" t="s">
        <v>1584</v>
      </c>
      <c r="D15" s="487" t="s">
        <v>588</v>
      </c>
      <c r="E15" s="487" t="s">
        <v>1596</v>
      </c>
      <c r="F15" s="487" t="s">
        <v>1607</v>
      </c>
      <c r="G15" s="487" t="s">
        <v>1608</v>
      </c>
      <c r="H15" s="491"/>
      <c r="I15" s="491"/>
      <c r="J15" s="487"/>
      <c r="K15" s="487"/>
      <c r="L15" s="491"/>
      <c r="M15" s="491"/>
      <c r="N15" s="487"/>
      <c r="O15" s="487"/>
      <c r="P15" s="491">
        <v>5</v>
      </c>
      <c r="Q15" s="491">
        <v>900</v>
      </c>
      <c r="R15" s="513"/>
      <c r="S15" s="492">
        <v>180</v>
      </c>
    </row>
    <row r="16" spans="1:19" ht="14.45" customHeight="1" x14ac:dyDescent="0.2">
      <c r="A16" s="486" t="s">
        <v>1594</v>
      </c>
      <c r="B16" s="487" t="s">
        <v>1595</v>
      </c>
      <c r="C16" s="487" t="s">
        <v>1584</v>
      </c>
      <c r="D16" s="487" t="s">
        <v>589</v>
      </c>
      <c r="E16" s="487" t="s">
        <v>1596</v>
      </c>
      <c r="F16" s="487" t="s">
        <v>1597</v>
      </c>
      <c r="G16" s="487" t="s">
        <v>1598</v>
      </c>
      <c r="H16" s="491">
        <v>9</v>
      </c>
      <c r="I16" s="491">
        <v>333</v>
      </c>
      <c r="J16" s="487">
        <v>1.4605263157894737</v>
      </c>
      <c r="K16" s="487">
        <v>37</v>
      </c>
      <c r="L16" s="491">
        <v>6</v>
      </c>
      <c r="M16" s="491">
        <v>228</v>
      </c>
      <c r="N16" s="487">
        <v>1</v>
      </c>
      <c r="O16" s="487">
        <v>38</v>
      </c>
      <c r="P16" s="491">
        <v>9</v>
      </c>
      <c r="Q16" s="491">
        <v>342</v>
      </c>
      <c r="R16" s="513">
        <v>1.5</v>
      </c>
      <c r="S16" s="492">
        <v>38</v>
      </c>
    </row>
    <row r="17" spans="1:19" ht="14.45" customHeight="1" x14ac:dyDescent="0.2">
      <c r="A17" s="486" t="s">
        <v>1594</v>
      </c>
      <c r="B17" s="487" t="s">
        <v>1595</v>
      </c>
      <c r="C17" s="487" t="s">
        <v>1584</v>
      </c>
      <c r="D17" s="487" t="s">
        <v>589</v>
      </c>
      <c r="E17" s="487" t="s">
        <v>1596</v>
      </c>
      <c r="F17" s="487" t="s">
        <v>1599</v>
      </c>
      <c r="G17" s="487" t="s">
        <v>1600</v>
      </c>
      <c r="H17" s="491">
        <v>1</v>
      </c>
      <c r="I17" s="491">
        <v>33.33</v>
      </c>
      <c r="J17" s="487"/>
      <c r="K17" s="487">
        <v>33.33</v>
      </c>
      <c r="L17" s="491"/>
      <c r="M17" s="491"/>
      <c r="N17" s="487"/>
      <c r="O17" s="487"/>
      <c r="P17" s="491"/>
      <c r="Q17" s="491"/>
      <c r="R17" s="513"/>
      <c r="S17" s="492"/>
    </row>
    <row r="18" spans="1:19" ht="14.45" customHeight="1" x14ac:dyDescent="0.2">
      <c r="A18" s="486" t="s">
        <v>1594</v>
      </c>
      <c r="B18" s="487" t="s">
        <v>1595</v>
      </c>
      <c r="C18" s="487" t="s">
        <v>1584</v>
      </c>
      <c r="D18" s="487" t="s">
        <v>589</v>
      </c>
      <c r="E18" s="487" t="s">
        <v>1596</v>
      </c>
      <c r="F18" s="487" t="s">
        <v>1607</v>
      </c>
      <c r="G18" s="487" t="s">
        <v>1608</v>
      </c>
      <c r="H18" s="491">
        <v>1</v>
      </c>
      <c r="I18" s="491">
        <v>178</v>
      </c>
      <c r="J18" s="487"/>
      <c r="K18" s="487">
        <v>178</v>
      </c>
      <c r="L18" s="491"/>
      <c r="M18" s="491"/>
      <c r="N18" s="487"/>
      <c r="O18" s="487"/>
      <c r="P18" s="491"/>
      <c r="Q18" s="491"/>
      <c r="R18" s="513"/>
      <c r="S18" s="492"/>
    </row>
    <row r="19" spans="1:19" ht="14.45" customHeight="1" x14ac:dyDescent="0.2">
      <c r="A19" s="486" t="s">
        <v>1594</v>
      </c>
      <c r="B19" s="487" t="s">
        <v>1595</v>
      </c>
      <c r="C19" s="487" t="s">
        <v>1584</v>
      </c>
      <c r="D19" s="487" t="s">
        <v>590</v>
      </c>
      <c r="E19" s="487" t="s">
        <v>1596</v>
      </c>
      <c r="F19" s="487" t="s">
        <v>1597</v>
      </c>
      <c r="G19" s="487" t="s">
        <v>1598</v>
      </c>
      <c r="H19" s="491">
        <v>18</v>
      </c>
      <c r="I19" s="491">
        <v>666</v>
      </c>
      <c r="J19" s="487">
        <v>1.5933014354066986</v>
      </c>
      <c r="K19" s="487">
        <v>37</v>
      </c>
      <c r="L19" s="491">
        <v>11</v>
      </c>
      <c r="M19" s="491">
        <v>418</v>
      </c>
      <c r="N19" s="487">
        <v>1</v>
      </c>
      <c r="O19" s="487">
        <v>38</v>
      </c>
      <c r="P19" s="491">
        <v>59</v>
      </c>
      <c r="Q19" s="491">
        <v>2242</v>
      </c>
      <c r="R19" s="513">
        <v>5.3636363636363633</v>
      </c>
      <c r="S19" s="492">
        <v>38</v>
      </c>
    </row>
    <row r="20" spans="1:19" ht="14.45" customHeight="1" x14ac:dyDescent="0.2">
      <c r="A20" s="486" t="s">
        <v>1594</v>
      </c>
      <c r="B20" s="487" t="s">
        <v>1595</v>
      </c>
      <c r="C20" s="487" t="s">
        <v>1584</v>
      </c>
      <c r="D20" s="487" t="s">
        <v>590</v>
      </c>
      <c r="E20" s="487" t="s">
        <v>1596</v>
      </c>
      <c r="F20" s="487" t="s">
        <v>1605</v>
      </c>
      <c r="G20" s="487" t="s">
        <v>1606</v>
      </c>
      <c r="H20" s="491"/>
      <c r="I20" s="491"/>
      <c r="J20" s="487"/>
      <c r="K20" s="487"/>
      <c r="L20" s="491"/>
      <c r="M20" s="491"/>
      <c r="N20" s="487"/>
      <c r="O20" s="487"/>
      <c r="P20" s="491">
        <v>2</v>
      </c>
      <c r="Q20" s="491">
        <v>18262</v>
      </c>
      <c r="R20" s="513"/>
      <c r="S20" s="492">
        <v>9131</v>
      </c>
    </row>
    <row r="21" spans="1:19" ht="14.45" customHeight="1" x14ac:dyDescent="0.2">
      <c r="A21" s="486" t="s">
        <v>1594</v>
      </c>
      <c r="B21" s="487" t="s">
        <v>1595</v>
      </c>
      <c r="C21" s="487" t="s">
        <v>1584</v>
      </c>
      <c r="D21" s="487" t="s">
        <v>591</v>
      </c>
      <c r="E21" s="487" t="s">
        <v>1596</v>
      </c>
      <c r="F21" s="487" t="s">
        <v>1597</v>
      </c>
      <c r="G21" s="487" t="s">
        <v>1598</v>
      </c>
      <c r="H21" s="491">
        <v>15</v>
      </c>
      <c r="I21" s="491">
        <v>555</v>
      </c>
      <c r="J21" s="487">
        <v>0.85913312693498456</v>
      </c>
      <c r="K21" s="487">
        <v>37</v>
      </c>
      <c r="L21" s="491">
        <v>17</v>
      </c>
      <c r="M21" s="491">
        <v>646</v>
      </c>
      <c r="N21" s="487">
        <v>1</v>
      </c>
      <c r="O21" s="487">
        <v>38</v>
      </c>
      <c r="P21" s="491">
        <v>17</v>
      </c>
      <c r="Q21" s="491">
        <v>646</v>
      </c>
      <c r="R21" s="513">
        <v>1</v>
      </c>
      <c r="S21" s="492">
        <v>38</v>
      </c>
    </row>
    <row r="22" spans="1:19" ht="14.45" customHeight="1" x14ac:dyDescent="0.2">
      <c r="A22" s="486" t="s">
        <v>1594</v>
      </c>
      <c r="B22" s="487" t="s">
        <v>1595</v>
      </c>
      <c r="C22" s="487" t="s">
        <v>1584</v>
      </c>
      <c r="D22" s="487" t="s">
        <v>591</v>
      </c>
      <c r="E22" s="487" t="s">
        <v>1596</v>
      </c>
      <c r="F22" s="487" t="s">
        <v>1599</v>
      </c>
      <c r="G22" s="487" t="s">
        <v>1600</v>
      </c>
      <c r="H22" s="491">
        <v>10</v>
      </c>
      <c r="I22" s="491">
        <v>333.33</v>
      </c>
      <c r="J22" s="487">
        <v>0.52632160677066886</v>
      </c>
      <c r="K22" s="487">
        <v>33.332999999999998</v>
      </c>
      <c r="L22" s="491">
        <v>19</v>
      </c>
      <c r="M22" s="491">
        <v>633.31999999999994</v>
      </c>
      <c r="N22" s="487">
        <v>1</v>
      </c>
      <c r="O22" s="487">
        <v>33.332631578947364</v>
      </c>
      <c r="P22" s="491">
        <v>13</v>
      </c>
      <c r="Q22" s="491">
        <v>433.34000000000003</v>
      </c>
      <c r="R22" s="513">
        <v>0.68423545758858095</v>
      </c>
      <c r="S22" s="492">
        <v>33.333846153846153</v>
      </c>
    </row>
    <row r="23" spans="1:19" ht="14.45" customHeight="1" x14ac:dyDescent="0.2">
      <c r="A23" s="486" t="s">
        <v>1594</v>
      </c>
      <c r="B23" s="487" t="s">
        <v>1595</v>
      </c>
      <c r="C23" s="487" t="s">
        <v>1584</v>
      </c>
      <c r="D23" s="487" t="s">
        <v>591</v>
      </c>
      <c r="E23" s="487" t="s">
        <v>1596</v>
      </c>
      <c r="F23" s="487" t="s">
        <v>1605</v>
      </c>
      <c r="G23" s="487" t="s">
        <v>1606</v>
      </c>
      <c r="H23" s="491">
        <v>25</v>
      </c>
      <c r="I23" s="491">
        <v>227400</v>
      </c>
      <c r="J23" s="487">
        <v>0.75607955792287584</v>
      </c>
      <c r="K23" s="487">
        <v>9096</v>
      </c>
      <c r="L23" s="491">
        <v>33</v>
      </c>
      <c r="M23" s="491">
        <v>300762</v>
      </c>
      <c r="N23" s="487">
        <v>1</v>
      </c>
      <c r="O23" s="487">
        <v>9114</v>
      </c>
      <c r="P23" s="491">
        <v>28</v>
      </c>
      <c r="Q23" s="491">
        <v>255668</v>
      </c>
      <c r="R23" s="513">
        <v>0.85006749522878555</v>
      </c>
      <c r="S23" s="492">
        <v>9131</v>
      </c>
    </row>
    <row r="24" spans="1:19" ht="14.45" customHeight="1" x14ac:dyDescent="0.2">
      <c r="A24" s="486" t="s">
        <v>1594</v>
      </c>
      <c r="B24" s="487" t="s">
        <v>1595</v>
      </c>
      <c r="C24" s="487" t="s">
        <v>1584</v>
      </c>
      <c r="D24" s="487" t="s">
        <v>591</v>
      </c>
      <c r="E24" s="487" t="s">
        <v>1596</v>
      </c>
      <c r="F24" s="487" t="s">
        <v>1607</v>
      </c>
      <c r="G24" s="487" t="s">
        <v>1608</v>
      </c>
      <c r="H24" s="491">
        <v>11</v>
      </c>
      <c r="I24" s="491">
        <v>1958</v>
      </c>
      <c r="J24" s="487">
        <v>0.54692737430167593</v>
      </c>
      <c r="K24" s="487">
        <v>178</v>
      </c>
      <c r="L24" s="491">
        <v>20</v>
      </c>
      <c r="M24" s="491">
        <v>3580</v>
      </c>
      <c r="N24" s="487">
        <v>1</v>
      </c>
      <c r="O24" s="487">
        <v>179</v>
      </c>
      <c r="P24" s="491">
        <v>16</v>
      </c>
      <c r="Q24" s="491">
        <v>2880</v>
      </c>
      <c r="R24" s="513">
        <v>0.8044692737430168</v>
      </c>
      <c r="S24" s="492">
        <v>180</v>
      </c>
    </row>
    <row r="25" spans="1:19" ht="14.45" customHeight="1" x14ac:dyDescent="0.2">
      <c r="A25" s="486" t="s">
        <v>1594</v>
      </c>
      <c r="B25" s="487" t="s">
        <v>1595</v>
      </c>
      <c r="C25" s="487" t="s">
        <v>1584</v>
      </c>
      <c r="D25" s="487" t="s">
        <v>1591</v>
      </c>
      <c r="E25" s="487" t="s">
        <v>1596</v>
      </c>
      <c r="F25" s="487" t="s">
        <v>1597</v>
      </c>
      <c r="G25" s="487" t="s">
        <v>1598</v>
      </c>
      <c r="H25" s="491">
        <v>1</v>
      </c>
      <c r="I25" s="491">
        <v>37</v>
      </c>
      <c r="J25" s="487">
        <v>0.97368421052631582</v>
      </c>
      <c r="K25" s="487">
        <v>37</v>
      </c>
      <c r="L25" s="491">
        <v>1</v>
      </c>
      <c r="M25" s="491">
        <v>38</v>
      </c>
      <c r="N25" s="487">
        <v>1</v>
      </c>
      <c r="O25" s="487">
        <v>38</v>
      </c>
      <c r="P25" s="491"/>
      <c r="Q25" s="491"/>
      <c r="R25" s="513"/>
      <c r="S25" s="492"/>
    </row>
    <row r="26" spans="1:19" ht="14.45" customHeight="1" x14ac:dyDescent="0.2">
      <c r="A26" s="486" t="s">
        <v>1594</v>
      </c>
      <c r="B26" s="487" t="s">
        <v>1595</v>
      </c>
      <c r="C26" s="487" t="s">
        <v>1584</v>
      </c>
      <c r="D26" s="487" t="s">
        <v>1592</v>
      </c>
      <c r="E26" s="487" t="s">
        <v>1596</v>
      </c>
      <c r="F26" s="487" t="s">
        <v>1599</v>
      </c>
      <c r="G26" s="487" t="s">
        <v>1600</v>
      </c>
      <c r="H26" s="491">
        <v>2</v>
      </c>
      <c r="I26" s="491">
        <v>66.66</v>
      </c>
      <c r="J26" s="487"/>
      <c r="K26" s="487">
        <v>33.33</v>
      </c>
      <c r="L26" s="491"/>
      <c r="M26" s="491"/>
      <c r="N26" s="487"/>
      <c r="O26" s="487"/>
      <c r="P26" s="491"/>
      <c r="Q26" s="491"/>
      <c r="R26" s="513"/>
      <c r="S26" s="492"/>
    </row>
    <row r="27" spans="1:19" ht="14.45" customHeight="1" x14ac:dyDescent="0.2">
      <c r="A27" s="486" t="s">
        <v>1594</v>
      </c>
      <c r="B27" s="487" t="s">
        <v>1595</v>
      </c>
      <c r="C27" s="487" t="s">
        <v>1584</v>
      </c>
      <c r="D27" s="487" t="s">
        <v>1592</v>
      </c>
      <c r="E27" s="487" t="s">
        <v>1596</v>
      </c>
      <c r="F27" s="487" t="s">
        <v>1605</v>
      </c>
      <c r="G27" s="487" t="s">
        <v>1606</v>
      </c>
      <c r="H27" s="491">
        <v>5</v>
      </c>
      <c r="I27" s="491">
        <v>45480</v>
      </c>
      <c r="J27" s="487"/>
      <c r="K27" s="487">
        <v>9096</v>
      </c>
      <c r="L27" s="491"/>
      <c r="M27" s="491"/>
      <c r="N27" s="487"/>
      <c r="O27" s="487"/>
      <c r="P27" s="491"/>
      <c r="Q27" s="491"/>
      <c r="R27" s="513"/>
      <c r="S27" s="492"/>
    </row>
    <row r="28" spans="1:19" ht="14.45" customHeight="1" x14ac:dyDescent="0.2">
      <c r="A28" s="486" t="s">
        <v>1594</v>
      </c>
      <c r="B28" s="487" t="s">
        <v>1595</v>
      </c>
      <c r="C28" s="487" t="s">
        <v>1584</v>
      </c>
      <c r="D28" s="487" t="s">
        <v>1592</v>
      </c>
      <c r="E28" s="487" t="s">
        <v>1596</v>
      </c>
      <c r="F28" s="487" t="s">
        <v>1607</v>
      </c>
      <c r="G28" s="487" t="s">
        <v>1608</v>
      </c>
      <c r="H28" s="491">
        <v>2</v>
      </c>
      <c r="I28" s="491">
        <v>356</v>
      </c>
      <c r="J28" s="487"/>
      <c r="K28" s="487">
        <v>178</v>
      </c>
      <c r="L28" s="491"/>
      <c r="M28" s="491"/>
      <c r="N28" s="487"/>
      <c r="O28" s="487"/>
      <c r="P28" s="491"/>
      <c r="Q28" s="491"/>
      <c r="R28" s="513"/>
      <c r="S28" s="492"/>
    </row>
    <row r="29" spans="1:19" ht="14.45" customHeight="1" x14ac:dyDescent="0.2">
      <c r="A29" s="486" t="s">
        <v>1594</v>
      </c>
      <c r="B29" s="487" t="s">
        <v>1595</v>
      </c>
      <c r="C29" s="487" t="s">
        <v>1584</v>
      </c>
      <c r="D29" s="487" t="s">
        <v>1590</v>
      </c>
      <c r="E29" s="487" t="s">
        <v>1596</v>
      </c>
      <c r="F29" s="487" t="s">
        <v>1597</v>
      </c>
      <c r="G29" s="487" t="s">
        <v>1598</v>
      </c>
      <c r="H29" s="491">
        <v>5</v>
      </c>
      <c r="I29" s="491">
        <v>185</v>
      </c>
      <c r="J29" s="487">
        <v>0.48684210526315791</v>
      </c>
      <c r="K29" s="487">
        <v>37</v>
      </c>
      <c r="L29" s="491">
        <v>10</v>
      </c>
      <c r="M29" s="491">
        <v>380</v>
      </c>
      <c r="N29" s="487">
        <v>1</v>
      </c>
      <c r="O29" s="487">
        <v>38</v>
      </c>
      <c r="P29" s="491"/>
      <c r="Q29" s="491"/>
      <c r="R29" s="513"/>
      <c r="S29" s="492"/>
    </row>
    <row r="30" spans="1:19" ht="14.45" customHeight="1" x14ac:dyDescent="0.2">
      <c r="A30" s="486" t="s">
        <v>1609</v>
      </c>
      <c r="B30" s="487" t="s">
        <v>1610</v>
      </c>
      <c r="C30" s="487" t="s">
        <v>523</v>
      </c>
      <c r="D30" s="487" t="s">
        <v>1585</v>
      </c>
      <c r="E30" s="487" t="s">
        <v>1596</v>
      </c>
      <c r="F30" s="487" t="s">
        <v>1611</v>
      </c>
      <c r="G30" s="487" t="s">
        <v>1612</v>
      </c>
      <c r="H30" s="491">
        <v>1047</v>
      </c>
      <c r="I30" s="491">
        <v>221964</v>
      </c>
      <c r="J30" s="487">
        <v>0.96938093678349169</v>
      </c>
      <c r="K30" s="487">
        <v>212</v>
      </c>
      <c r="L30" s="491">
        <v>1075</v>
      </c>
      <c r="M30" s="491">
        <v>228975</v>
      </c>
      <c r="N30" s="487">
        <v>1</v>
      </c>
      <c r="O30" s="487">
        <v>213</v>
      </c>
      <c r="P30" s="491">
        <v>901</v>
      </c>
      <c r="Q30" s="491">
        <v>193715</v>
      </c>
      <c r="R30" s="513">
        <v>0.84600938967136152</v>
      </c>
      <c r="S30" s="492">
        <v>215</v>
      </c>
    </row>
    <row r="31" spans="1:19" ht="14.45" customHeight="1" x14ac:dyDescent="0.2">
      <c r="A31" s="486" t="s">
        <v>1609</v>
      </c>
      <c r="B31" s="487" t="s">
        <v>1610</v>
      </c>
      <c r="C31" s="487" t="s">
        <v>523</v>
      </c>
      <c r="D31" s="487" t="s">
        <v>1585</v>
      </c>
      <c r="E31" s="487" t="s">
        <v>1596</v>
      </c>
      <c r="F31" s="487" t="s">
        <v>1613</v>
      </c>
      <c r="G31" s="487" t="s">
        <v>1612</v>
      </c>
      <c r="H31" s="491">
        <v>153</v>
      </c>
      <c r="I31" s="491">
        <v>13311</v>
      </c>
      <c r="J31" s="487">
        <v>1.0882112491824723</v>
      </c>
      <c r="K31" s="487">
        <v>87</v>
      </c>
      <c r="L31" s="491">
        <v>139</v>
      </c>
      <c r="M31" s="491">
        <v>12232</v>
      </c>
      <c r="N31" s="487">
        <v>1</v>
      </c>
      <c r="O31" s="487">
        <v>88</v>
      </c>
      <c r="P31" s="491">
        <v>104</v>
      </c>
      <c r="Q31" s="491">
        <v>9256</v>
      </c>
      <c r="R31" s="513">
        <v>0.75670372792674956</v>
      </c>
      <c r="S31" s="492">
        <v>89</v>
      </c>
    </row>
    <row r="32" spans="1:19" ht="14.45" customHeight="1" x14ac:dyDescent="0.2">
      <c r="A32" s="486" t="s">
        <v>1609</v>
      </c>
      <c r="B32" s="487" t="s">
        <v>1610</v>
      </c>
      <c r="C32" s="487" t="s">
        <v>523</v>
      </c>
      <c r="D32" s="487" t="s">
        <v>1585</v>
      </c>
      <c r="E32" s="487" t="s">
        <v>1596</v>
      </c>
      <c r="F32" s="487" t="s">
        <v>1614</v>
      </c>
      <c r="G32" s="487" t="s">
        <v>1615</v>
      </c>
      <c r="H32" s="491">
        <v>7719</v>
      </c>
      <c r="I32" s="491">
        <v>2331138</v>
      </c>
      <c r="J32" s="487">
        <v>1.0237557887525279</v>
      </c>
      <c r="K32" s="487">
        <v>302</v>
      </c>
      <c r="L32" s="491">
        <v>7515</v>
      </c>
      <c r="M32" s="491">
        <v>2277045</v>
      </c>
      <c r="N32" s="487">
        <v>1</v>
      </c>
      <c r="O32" s="487">
        <v>303</v>
      </c>
      <c r="P32" s="491">
        <v>9498</v>
      </c>
      <c r="Q32" s="491">
        <v>2896890</v>
      </c>
      <c r="R32" s="513">
        <v>1.272214646614362</v>
      </c>
      <c r="S32" s="492">
        <v>305</v>
      </c>
    </row>
    <row r="33" spans="1:19" ht="14.45" customHeight="1" x14ac:dyDescent="0.2">
      <c r="A33" s="486" t="s">
        <v>1609</v>
      </c>
      <c r="B33" s="487" t="s">
        <v>1610</v>
      </c>
      <c r="C33" s="487" t="s">
        <v>523</v>
      </c>
      <c r="D33" s="487" t="s">
        <v>1585</v>
      </c>
      <c r="E33" s="487" t="s">
        <v>1596</v>
      </c>
      <c r="F33" s="487" t="s">
        <v>1616</v>
      </c>
      <c r="G33" s="487" t="s">
        <v>1617</v>
      </c>
      <c r="H33" s="491">
        <v>291</v>
      </c>
      <c r="I33" s="491">
        <v>29100</v>
      </c>
      <c r="J33" s="487">
        <v>1.4696969696969697</v>
      </c>
      <c r="K33" s="487">
        <v>100</v>
      </c>
      <c r="L33" s="491">
        <v>198</v>
      </c>
      <c r="M33" s="491">
        <v>19800</v>
      </c>
      <c r="N33" s="487">
        <v>1</v>
      </c>
      <c r="O33" s="487">
        <v>100</v>
      </c>
      <c r="P33" s="491">
        <v>222</v>
      </c>
      <c r="Q33" s="491">
        <v>22422</v>
      </c>
      <c r="R33" s="513">
        <v>1.1324242424242423</v>
      </c>
      <c r="S33" s="492">
        <v>101</v>
      </c>
    </row>
    <row r="34" spans="1:19" ht="14.45" customHeight="1" x14ac:dyDescent="0.2">
      <c r="A34" s="486" t="s">
        <v>1609</v>
      </c>
      <c r="B34" s="487" t="s">
        <v>1610</v>
      </c>
      <c r="C34" s="487" t="s">
        <v>523</v>
      </c>
      <c r="D34" s="487" t="s">
        <v>1585</v>
      </c>
      <c r="E34" s="487" t="s">
        <v>1596</v>
      </c>
      <c r="F34" s="487" t="s">
        <v>1618</v>
      </c>
      <c r="G34" s="487" t="s">
        <v>1619</v>
      </c>
      <c r="H34" s="491">
        <v>21</v>
      </c>
      <c r="I34" s="491">
        <v>4872</v>
      </c>
      <c r="J34" s="487">
        <v>1.1517730496453902</v>
      </c>
      <c r="K34" s="487">
        <v>232</v>
      </c>
      <c r="L34" s="491">
        <v>18</v>
      </c>
      <c r="M34" s="491">
        <v>4230</v>
      </c>
      <c r="N34" s="487">
        <v>1</v>
      </c>
      <c r="O34" s="487">
        <v>235</v>
      </c>
      <c r="P34" s="491">
        <v>11</v>
      </c>
      <c r="Q34" s="491">
        <v>2607</v>
      </c>
      <c r="R34" s="513">
        <v>0.6163120567375886</v>
      </c>
      <c r="S34" s="492">
        <v>237</v>
      </c>
    </row>
    <row r="35" spans="1:19" ht="14.45" customHeight="1" x14ac:dyDescent="0.2">
      <c r="A35" s="486" t="s">
        <v>1609</v>
      </c>
      <c r="B35" s="487" t="s">
        <v>1610</v>
      </c>
      <c r="C35" s="487" t="s">
        <v>523</v>
      </c>
      <c r="D35" s="487" t="s">
        <v>1585</v>
      </c>
      <c r="E35" s="487" t="s">
        <v>1596</v>
      </c>
      <c r="F35" s="487" t="s">
        <v>1620</v>
      </c>
      <c r="G35" s="487" t="s">
        <v>1621</v>
      </c>
      <c r="H35" s="491">
        <v>1214</v>
      </c>
      <c r="I35" s="491">
        <v>166318</v>
      </c>
      <c r="J35" s="487">
        <v>1.2489149207779531</v>
      </c>
      <c r="K35" s="487">
        <v>137</v>
      </c>
      <c r="L35" s="491">
        <v>965</v>
      </c>
      <c r="M35" s="491">
        <v>133170</v>
      </c>
      <c r="N35" s="487">
        <v>1</v>
      </c>
      <c r="O35" s="487">
        <v>138</v>
      </c>
      <c r="P35" s="491">
        <v>751</v>
      </c>
      <c r="Q35" s="491">
        <v>104389</v>
      </c>
      <c r="R35" s="513">
        <v>0.78387775024404893</v>
      </c>
      <c r="S35" s="492">
        <v>139</v>
      </c>
    </row>
    <row r="36" spans="1:19" ht="14.45" customHeight="1" x14ac:dyDescent="0.2">
      <c r="A36" s="486" t="s">
        <v>1609</v>
      </c>
      <c r="B36" s="487" t="s">
        <v>1610</v>
      </c>
      <c r="C36" s="487" t="s">
        <v>523</v>
      </c>
      <c r="D36" s="487" t="s">
        <v>1585</v>
      </c>
      <c r="E36" s="487" t="s">
        <v>1596</v>
      </c>
      <c r="F36" s="487" t="s">
        <v>1622</v>
      </c>
      <c r="G36" s="487" t="s">
        <v>1621</v>
      </c>
      <c r="H36" s="491">
        <v>137</v>
      </c>
      <c r="I36" s="491">
        <v>25208</v>
      </c>
      <c r="J36" s="487">
        <v>1.0322686322686323</v>
      </c>
      <c r="K36" s="487">
        <v>184</v>
      </c>
      <c r="L36" s="491">
        <v>132</v>
      </c>
      <c r="M36" s="491">
        <v>24420</v>
      </c>
      <c r="N36" s="487">
        <v>1</v>
      </c>
      <c r="O36" s="487">
        <v>185</v>
      </c>
      <c r="P36" s="491">
        <v>92</v>
      </c>
      <c r="Q36" s="491">
        <v>17204</v>
      </c>
      <c r="R36" s="513">
        <v>0.70450450450450453</v>
      </c>
      <c r="S36" s="492">
        <v>187</v>
      </c>
    </row>
    <row r="37" spans="1:19" ht="14.45" customHeight="1" x14ac:dyDescent="0.2">
      <c r="A37" s="486" t="s">
        <v>1609</v>
      </c>
      <c r="B37" s="487" t="s">
        <v>1610</v>
      </c>
      <c r="C37" s="487" t="s">
        <v>523</v>
      </c>
      <c r="D37" s="487" t="s">
        <v>1585</v>
      </c>
      <c r="E37" s="487" t="s">
        <v>1596</v>
      </c>
      <c r="F37" s="487" t="s">
        <v>1623</v>
      </c>
      <c r="G37" s="487" t="s">
        <v>1624</v>
      </c>
      <c r="H37" s="491">
        <v>63</v>
      </c>
      <c r="I37" s="491">
        <v>40320</v>
      </c>
      <c r="J37" s="487">
        <v>1.4207188160676534</v>
      </c>
      <c r="K37" s="487">
        <v>640</v>
      </c>
      <c r="L37" s="491">
        <v>44</v>
      </c>
      <c r="M37" s="491">
        <v>28380</v>
      </c>
      <c r="N37" s="487">
        <v>1</v>
      </c>
      <c r="O37" s="487">
        <v>645</v>
      </c>
      <c r="P37" s="491">
        <v>40</v>
      </c>
      <c r="Q37" s="491">
        <v>25960</v>
      </c>
      <c r="R37" s="513">
        <v>0.9147286821705426</v>
      </c>
      <c r="S37" s="492">
        <v>649</v>
      </c>
    </row>
    <row r="38" spans="1:19" ht="14.45" customHeight="1" x14ac:dyDescent="0.2">
      <c r="A38" s="486" t="s">
        <v>1609</v>
      </c>
      <c r="B38" s="487" t="s">
        <v>1610</v>
      </c>
      <c r="C38" s="487" t="s">
        <v>523</v>
      </c>
      <c r="D38" s="487" t="s">
        <v>1585</v>
      </c>
      <c r="E38" s="487" t="s">
        <v>1596</v>
      </c>
      <c r="F38" s="487" t="s">
        <v>1625</v>
      </c>
      <c r="G38" s="487" t="s">
        <v>1626</v>
      </c>
      <c r="H38" s="491">
        <v>62</v>
      </c>
      <c r="I38" s="491">
        <v>37758</v>
      </c>
      <c r="J38" s="487">
        <v>1.2811482084690553</v>
      </c>
      <c r="K38" s="487">
        <v>609</v>
      </c>
      <c r="L38" s="491">
        <v>48</v>
      </c>
      <c r="M38" s="491">
        <v>29472</v>
      </c>
      <c r="N38" s="487">
        <v>1</v>
      </c>
      <c r="O38" s="487">
        <v>614</v>
      </c>
      <c r="P38" s="491">
        <v>50</v>
      </c>
      <c r="Q38" s="491">
        <v>30900</v>
      </c>
      <c r="R38" s="513">
        <v>1.0484527687296417</v>
      </c>
      <c r="S38" s="492">
        <v>618</v>
      </c>
    </row>
    <row r="39" spans="1:19" ht="14.45" customHeight="1" x14ac:dyDescent="0.2">
      <c r="A39" s="486" t="s">
        <v>1609</v>
      </c>
      <c r="B39" s="487" t="s">
        <v>1610</v>
      </c>
      <c r="C39" s="487" t="s">
        <v>523</v>
      </c>
      <c r="D39" s="487" t="s">
        <v>1585</v>
      </c>
      <c r="E39" s="487" t="s">
        <v>1596</v>
      </c>
      <c r="F39" s="487" t="s">
        <v>1627</v>
      </c>
      <c r="G39" s="487" t="s">
        <v>1628</v>
      </c>
      <c r="H39" s="491">
        <v>697</v>
      </c>
      <c r="I39" s="491">
        <v>121278</v>
      </c>
      <c r="J39" s="487">
        <v>1.0374508126603934</v>
      </c>
      <c r="K39" s="487">
        <v>174</v>
      </c>
      <c r="L39" s="491">
        <v>668</v>
      </c>
      <c r="M39" s="491">
        <v>116900</v>
      </c>
      <c r="N39" s="487">
        <v>1</v>
      </c>
      <c r="O39" s="487">
        <v>175</v>
      </c>
      <c r="P39" s="491">
        <v>712</v>
      </c>
      <c r="Q39" s="491">
        <v>125312</v>
      </c>
      <c r="R39" s="513">
        <v>1.0719589392643285</v>
      </c>
      <c r="S39" s="492">
        <v>176</v>
      </c>
    </row>
    <row r="40" spans="1:19" ht="14.45" customHeight="1" x14ac:dyDescent="0.2">
      <c r="A40" s="486" t="s">
        <v>1609</v>
      </c>
      <c r="B40" s="487" t="s">
        <v>1610</v>
      </c>
      <c r="C40" s="487" t="s">
        <v>523</v>
      </c>
      <c r="D40" s="487" t="s">
        <v>1585</v>
      </c>
      <c r="E40" s="487" t="s">
        <v>1596</v>
      </c>
      <c r="F40" s="487" t="s">
        <v>1629</v>
      </c>
      <c r="G40" s="487" t="s">
        <v>1630</v>
      </c>
      <c r="H40" s="491">
        <v>666</v>
      </c>
      <c r="I40" s="491">
        <v>231102</v>
      </c>
      <c r="J40" s="487">
        <v>1.0154223347042075</v>
      </c>
      <c r="K40" s="487">
        <v>347</v>
      </c>
      <c r="L40" s="491">
        <v>654</v>
      </c>
      <c r="M40" s="491">
        <v>227592</v>
      </c>
      <c r="N40" s="487">
        <v>1</v>
      </c>
      <c r="O40" s="487">
        <v>348</v>
      </c>
      <c r="P40" s="491">
        <v>326</v>
      </c>
      <c r="Q40" s="491">
        <v>113448</v>
      </c>
      <c r="R40" s="513">
        <v>0.49847094801223241</v>
      </c>
      <c r="S40" s="492">
        <v>348</v>
      </c>
    </row>
    <row r="41" spans="1:19" ht="14.45" customHeight="1" x14ac:dyDescent="0.2">
      <c r="A41" s="486" t="s">
        <v>1609</v>
      </c>
      <c r="B41" s="487" t="s">
        <v>1610</v>
      </c>
      <c r="C41" s="487" t="s">
        <v>523</v>
      </c>
      <c r="D41" s="487" t="s">
        <v>1585</v>
      </c>
      <c r="E41" s="487" t="s">
        <v>1596</v>
      </c>
      <c r="F41" s="487" t="s">
        <v>1631</v>
      </c>
      <c r="G41" s="487" t="s">
        <v>1632</v>
      </c>
      <c r="H41" s="491">
        <v>2889</v>
      </c>
      <c r="I41" s="491">
        <v>49113</v>
      </c>
      <c r="J41" s="487">
        <v>1.1369539551357732</v>
      </c>
      <c r="K41" s="487">
        <v>17</v>
      </c>
      <c r="L41" s="491">
        <v>2541</v>
      </c>
      <c r="M41" s="491">
        <v>43197</v>
      </c>
      <c r="N41" s="487">
        <v>1</v>
      </c>
      <c r="O41" s="487">
        <v>17</v>
      </c>
      <c r="P41" s="491">
        <v>1861</v>
      </c>
      <c r="Q41" s="491">
        <v>31637</v>
      </c>
      <c r="R41" s="513">
        <v>0.73238882329791422</v>
      </c>
      <c r="S41" s="492">
        <v>17</v>
      </c>
    </row>
    <row r="42" spans="1:19" ht="14.45" customHeight="1" x14ac:dyDescent="0.2">
      <c r="A42" s="486" t="s">
        <v>1609</v>
      </c>
      <c r="B42" s="487" t="s">
        <v>1610</v>
      </c>
      <c r="C42" s="487" t="s">
        <v>523</v>
      </c>
      <c r="D42" s="487" t="s">
        <v>1585</v>
      </c>
      <c r="E42" s="487" t="s">
        <v>1596</v>
      </c>
      <c r="F42" s="487" t="s">
        <v>1633</v>
      </c>
      <c r="G42" s="487" t="s">
        <v>1634</v>
      </c>
      <c r="H42" s="491">
        <v>561</v>
      </c>
      <c r="I42" s="491">
        <v>153714</v>
      </c>
      <c r="J42" s="487">
        <v>1.5079461622979125</v>
      </c>
      <c r="K42" s="487">
        <v>274</v>
      </c>
      <c r="L42" s="491">
        <v>368</v>
      </c>
      <c r="M42" s="491">
        <v>101936</v>
      </c>
      <c r="N42" s="487">
        <v>1</v>
      </c>
      <c r="O42" s="487">
        <v>277</v>
      </c>
      <c r="P42" s="491">
        <v>320</v>
      </c>
      <c r="Q42" s="491">
        <v>89280</v>
      </c>
      <c r="R42" s="513">
        <v>0.87584366661434621</v>
      </c>
      <c r="S42" s="492">
        <v>279</v>
      </c>
    </row>
    <row r="43" spans="1:19" ht="14.45" customHeight="1" x14ac:dyDescent="0.2">
      <c r="A43" s="486" t="s">
        <v>1609</v>
      </c>
      <c r="B43" s="487" t="s">
        <v>1610</v>
      </c>
      <c r="C43" s="487" t="s">
        <v>523</v>
      </c>
      <c r="D43" s="487" t="s">
        <v>1585</v>
      </c>
      <c r="E43" s="487" t="s">
        <v>1596</v>
      </c>
      <c r="F43" s="487" t="s">
        <v>1635</v>
      </c>
      <c r="G43" s="487" t="s">
        <v>1636</v>
      </c>
      <c r="H43" s="491">
        <v>613</v>
      </c>
      <c r="I43" s="491">
        <v>87046</v>
      </c>
      <c r="J43" s="487">
        <v>0.93254912043881644</v>
      </c>
      <c r="K43" s="487">
        <v>142</v>
      </c>
      <c r="L43" s="491">
        <v>662</v>
      </c>
      <c r="M43" s="491">
        <v>93342</v>
      </c>
      <c r="N43" s="487">
        <v>1</v>
      </c>
      <c r="O43" s="487">
        <v>141</v>
      </c>
      <c r="P43" s="491">
        <v>610</v>
      </c>
      <c r="Q43" s="491">
        <v>86620</v>
      </c>
      <c r="R43" s="513">
        <v>0.92798525851170965</v>
      </c>
      <c r="S43" s="492">
        <v>142</v>
      </c>
    </row>
    <row r="44" spans="1:19" ht="14.45" customHeight="1" x14ac:dyDescent="0.2">
      <c r="A44" s="486" t="s">
        <v>1609</v>
      </c>
      <c r="B44" s="487" t="s">
        <v>1610</v>
      </c>
      <c r="C44" s="487" t="s">
        <v>523</v>
      </c>
      <c r="D44" s="487" t="s">
        <v>1585</v>
      </c>
      <c r="E44" s="487" t="s">
        <v>1596</v>
      </c>
      <c r="F44" s="487" t="s">
        <v>1637</v>
      </c>
      <c r="G44" s="487" t="s">
        <v>1636</v>
      </c>
      <c r="H44" s="491">
        <v>1200</v>
      </c>
      <c r="I44" s="491">
        <v>93600</v>
      </c>
      <c r="J44" s="487">
        <v>1.2277825145930348</v>
      </c>
      <c r="K44" s="487">
        <v>78</v>
      </c>
      <c r="L44" s="491">
        <v>965</v>
      </c>
      <c r="M44" s="491">
        <v>76235</v>
      </c>
      <c r="N44" s="487">
        <v>1</v>
      </c>
      <c r="O44" s="487">
        <v>79</v>
      </c>
      <c r="P44" s="491">
        <v>752</v>
      </c>
      <c r="Q44" s="491">
        <v>59408</v>
      </c>
      <c r="R44" s="513">
        <v>0.7792746113989637</v>
      </c>
      <c r="S44" s="492">
        <v>79</v>
      </c>
    </row>
    <row r="45" spans="1:19" ht="14.45" customHeight="1" x14ac:dyDescent="0.2">
      <c r="A45" s="486" t="s">
        <v>1609</v>
      </c>
      <c r="B45" s="487" t="s">
        <v>1610</v>
      </c>
      <c r="C45" s="487" t="s">
        <v>523</v>
      </c>
      <c r="D45" s="487" t="s">
        <v>1585</v>
      </c>
      <c r="E45" s="487" t="s">
        <v>1596</v>
      </c>
      <c r="F45" s="487" t="s">
        <v>1638</v>
      </c>
      <c r="G45" s="487" t="s">
        <v>1639</v>
      </c>
      <c r="H45" s="491">
        <v>613</v>
      </c>
      <c r="I45" s="491">
        <v>192482</v>
      </c>
      <c r="J45" s="487">
        <v>0.92012122834525223</v>
      </c>
      <c r="K45" s="487">
        <v>314</v>
      </c>
      <c r="L45" s="491">
        <v>662</v>
      </c>
      <c r="M45" s="491">
        <v>209192</v>
      </c>
      <c r="N45" s="487">
        <v>1</v>
      </c>
      <c r="O45" s="487">
        <v>316</v>
      </c>
      <c r="P45" s="491">
        <v>610</v>
      </c>
      <c r="Q45" s="491">
        <v>193980</v>
      </c>
      <c r="R45" s="513">
        <v>0.9272821140387778</v>
      </c>
      <c r="S45" s="492">
        <v>318</v>
      </c>
    </row>
    <row r="46" spans="1:19" ht="14.45" customHeight="1" x14ac:dyDescent="0.2">
      <c r="A46" s="486" t="s">
        <v>1609</v>
      </c>
      <c r="B46" s="487" t="s">
        <v>1610</v>
      </c>
      <c r="C46" s="487" t="s">
        <v>523</v>
      </c>
      <c r="D46" s="487" t="s">
        <v>1585</v>
      </c>
      <c r="E46" s="487" t="s">
        <v>1596</v>
      </c>
      <c r="F46" s="487" t="s">
        <v>1640</v>
      </c>
      <c r="G46" s="487" t="s">
        <v>1641</v>
      </c>
      <c r="H46" s="491">
        <v>803</v>
      </c>
      <c r="I46" s="491">
        <v>263384</v>
      </c>
      <c r="J46" s="487">
        <v>1.2240967439093537</v>
      </c>
      <c r="K46" s="487">
        <v>328</v>
      </c>
      <c r="L46" s="491">
        <v>654</v>
      </c>
      <c r="M46" s="491">
        <v>215166</v>
      </c>
      <c r="N46" s="487">
        <v>1</v>
      </c>
      <c r="O46" s="487">
        <v>329</v>
      </c>
      <c r="P46" s="491">
        <v>329</v>
      </c>
      <c r="Q46" s="491">
        <v>108241</v>
      </c>
      <c r="R46" s="513">
        <v>0.50305810397553519</v>
      </c>
      <c r="S46" s="492">
        <v>329</v>
      </c>
    </row>
    <row r="47" spans="1:19" ht="14.45" customHeight="1" x14ac:dyDescent="0.2">
      <c r="A47" s="486" t="s">
        <v>1609</v>
      </c>
      <c r="B47" s="487" t="s">
        <v>1610</v>
      </c>
      <c r="C47" s="487" t="s">
        <v>523</v>
      </c>
      <c r="D47" s="487" t="s">
        <v>1585</v>
      </c>
      <c r="E47" s="487" t="s">
        <v>1596</v>
      </c>
      <c r="F47" s="487" t="s">
        <v>1642</v>
      </c>
      <c r="G47" s="487" t="s">
        <v>1643</v>
      </c>
      <c r="H47" s="491">
        <v>1070</v>
      </c>
      <c r="I47" s="491">
        <v>174410</v>
      </c>
      <c r="J47" s="487">
        <v>1.2435650623885919</v>
      </c>
      <c r="K47" s="487">
        <v>163</v>
      </c>
      <c r="L47" s="491">
        <v>850</v>
      </c>
      <c r="M47" s="491">
        <v>140250</v>
      </c>
      <c r="N47" s="487">
        <v>1</v>
      </c>
      <c r="O47" s="487">
        <v>165</v>
      </c>
      <c r="P47" s="491">
        <v>556</v>
      </c>
      <c r="Q47" s="491">
        <v>92296</v>
      </c>
      <c r="R47" s="513">
        <v>0.65808199643493759</v>
      </c>
      <c r="S47" s="492">
        <v>166</v>
      </c>
    </row>
    <row r="48" spans="1:19" ht="14.45" customHeight="1" x14ac:dyDescent="0.2">
      <c r="A48" s="486" t="s">
        <v>1609</v>
      </c>
      <c r="B48" s="487" t="s">
        <v>1610</v>
      </c>
      <c r="C48" s="487" t="s">
        <v>523</v>
      </c>
      <c r="D48" s="487" t="s">
        <v>1585</v>
      </c>
      <c r="E48" s="487" t="s">
        <v>1596</v>
      </c>
      <c r="F48" s="487" t="s">
        <v>1644</v>
      </c>
      <c r="G48" s="487" t="s">
        <v>1645</v>
      </c>
      <c r="H48" s="491">
        <v>770</v>
      </c>
      <c r="I48" s="491">
        <v>173250</v>
      </c>
      <c r="J48" s="487">
        <v>1.1290175429450251</v>
      </c>
      <c r="K48" s="487">
        <v>225</v>
      </c>
      <c r="L48" s="491">
        <v>676</v>
      </c>
      <c r="M48" s="491">
        <v>153452</v>
      </c>
      <c r="N48" s="487">
        <v>1</v>
      </c>
      <c r="O48" s="487">
        <v>227</v>
      </c>
      <c r="P48" s="491">
        <v>361</v>
      </c>
      <c r="Q48" s="491">
        <v>81947</v>
      </c>
      <c r="R48" s="513">
        <v>0.53402366863905326</v>
      </c>
      <c r="S48" s="492">
        <v>227</v>
      </c>
    </row>
    <row r="49" spans="1:19" ht="14.45" customHeight="1" x14ac:dyDescent="0.2">
      <c r="A49" s="486" t="s">
        <v>1609</v>
      </c>
      <c r="B49" s="487" t="s">
        <v>1610</v>
      </c>
      <c r="C49" s="487" t="s">
        <v>523</v>
      </c>
      <c r="D49" s="487" t="s">
        <v>1585</v>
      </c>
      <c r="E49" s="487" t="s">
        <v>1596</v>
      </c>
      <c r="F49" s="487" t="s">
        <v>1646</v>
      </c>
      <c r="G49" s="487" t="s">
        <v>1612</v>
      </c>
      <c r="H49" s="491">
        <v>1670</v>
      </c>
      <c r="I49" s="491">
        <v>120240</v>
      </c>
      <c r="J49" s="487">
        <v>1.0395808476422679</v>
      </c>
      <c r="K49" s="487">
        <v>72</v>
      </c>
      <c r="L49" s="491">
        <v>1563</v>
      </c>
      <c r="M49" s="491">
        <v>115662</v>
      </c>
      <c r="N49" s="487">
        <v>1</v>
      </c>
      <c r="O49" s="487">
        <v>74</v>
      </c>
      <c r="P49" s="491">
        <v>1574</v>
      </c>
      <c r="Q49" s="491">
        <v>116476</v>
      </c>
      <c r="R49" s="513">
        <v>1.0070377479206654</v>
      </c>
      <c r="S49" s="492">
        <v>74</v>
      </c>
    </row>
    <row r="50" spans="1:19" ht="14.45" customHeight="1" x14ac:dyDescent="0.2">
      <c r="A50" s="486" t="s">
        <v>1609</v>
      </c>
      <c r="B50" s="487" t="s">
        <v>1610</v>
      </c>
      <c r="C50" s="487" t="s">
        <v>523</v>
      </c>
      <c r="D50" s="487" t="s">
        <v>1585</v>
      </c>
      <c r="E50" s="487" t="s">
        <v>1596</v>
      </c>
      <c r="F50" s="487" t="s">
        <v>1647</v>
      </c>
      <c r="G50" s="487" t="s">
        <v>1648</v>
      </c>
      <c r="H50" s="491">
        <v>205</v>
      </c>
      <c r="I50" s="491">
        <v>10660</v>
      </c>
      <c r="J50" s="487">
        <v>8.5829307568438011</v>
      </c>
      <c r="K50" s="487">
        <v>52</v>
      </c>
      <c r="L50" s="491">
        <v>23</v>
      </c>
      <c r="M50" s="491">
        <v>1242</v>
      </c>
      <c r="N50" s="487">
        <v>1</v>
      </c>
      <c r="O50" s="487">
        <v>54</v>
      </c>
      <c r="P50" s="491">
        <v>32</v>
      </c>
      <c r="Q50" s="491">
        <v>1760</v>
      </c>
      <c r="R50" s="513">
        <v>1.4170692431561998</v>
      </c>
      <c r="S50" s="492">
        <v>55</v>
      </c>
    </row>
    <row r="51" spans="1:19" ht="14.45" customHeight="1" x14ac:dyDescent="0.2">
      <c r="A51" s="486" t="s">
        <v>1609</v>
      </c>
      <c r="B51" s="487" t="s">
        <v>1610</v>
      </c>
      <c r="C51" s="487" t="s">
        <v>523</v>
      </c>
      <c r="D51" s="487" t="s">
        <v>1585</v>
      </c>
      <c r="E51" s="487" t="s">
        <v>1596</v>
      </c>
      <c r="F51" s="487" t="s">
        <v>1649</v>
      </c>
      <c r="G51" s="487" t="s">
        <v>1650</v>
      </c>
      <c r="H51" s="491">
        <v>1326</v>
      </c>
      <c r="I51" s="491">
        <v>636480</v>
      </c>
      <c r="J51" s="487">
        <v>1.012427883124134</v>
      </c>
      <c r="K51" s="487">
        <v>480</v>
      </c>
      <c r="L51" s="491">
        <v>1307</v>
      </c>
      <c r="M51" s="491">
        <v>628667</v>
      </c>
      <c r="N51" s="487">
        <v>1</v>
      </c>
      <c r="O51" s="487">
        <v>481</v>
      </c>
      <c r="P51" s="491">
        <v>664</v>
      </c>
      <c r="Q51" s="491">
        <v>320048</v>
      </c>
      <c r="R51" s="513">
        <v>0.50908986792689925</v>
      </c>
      <c r="S51" s="492">
        <v>482</v>
      </c>
    </row>
    <row r="52" spans="1:19" ht="14.45" customHeight="1" x14ac:dyDescent="0.2">
      <c r="A52" s="486" t="s">
        <v>1609</v>
      </c>
      <c r="B52" s="487" t="s">
        <v>1610</v>
      </c>
      <c r="C52" s="487" t="s">
        <v>523</v>
      </c>
      <c r="D52" s="487" t="s">
        <v>1585</v>
      </c>
      <c r="E52" s="487" t="s">
        <v>1596</v>
      </c>
      <c r="F52" s="487" t="s">
        <v>1651</v>
      </c>
      <c r="G52" s="487" t="s">
        <v>1652</v>
      </c>
      <c r="H52" s="491">
        <v>31</v>
      </c>
      <c r="I52" s="491">
        <v>7130</v>
      </c>
      <c r="J52" s="487">
        <v>1.1769560911191812</v>
      </c>
      <c r="K52" s="487">
        <v>230</v>
      </c>
      <c r="L52" s="491">
        <v>26</v>
      </c>
      <c r="M52" s="491">
        <v>6058</v>
      </c>
      <c r="N52" s="487">
        <v>1</v>
      </c>
      <c r="O52" s="487">
        <v>233</v>
      </c>
      <c r="P52" s="491">
        <v>29</v>
      </c>
      <c r="Q52" s="491">
        <v>6815</v>
      </c>
      <c r="R52" s="513">
        <v>1.1249587322548695</v>
      </c>
      <c r="S52" s="492">
        <v>235</v>
      </c>
    </row>
    <row r="53" spans="1:19" ht="14.45" customHeight="1" x14ac:dyDescent="0.2">
      <c r="A53" s="486" t="s">
        <v>1609</v>
      </c>
      <c r="B53" s="487" t="s">
        <v>1610</v>
      </c>
      <c r="C53" s="487" t="s">
        <v>523</v>
      </c>
      <c r="D53" s="487" t="s">
        <v>1585</v>
      </c>
      <c r="E53" s="487" t="s">
        <v>1596</v>
      </c>
      <c r="F53" s="487" t="s">
        <v>1653</v>
      </c>
      <c r="G53" s="487" t="s">
        <v>1654</v>
      </c>
      <c r="H53" s="491">
        <v>725</v>
      </c>
      <c r="I53" s="491">
        <v>878700</v>
      </c>
      <c r="J53" s="487">
        <v>1.2699738692072888</v>
      </c>
      <c r="K53" s="487">
        <v>1212</v>
      </c>
      <c r="L53" s="491">
        <v>569</v>
      </c>
      <c r="M53" s="491">
        <v>691904</v>
      </c>
      <c r="N53" s="487">
        <v>1</v>
      </c>
      <c r="O53" s="487">
        <v>1216</v>
      </c>
      <c r="P53" s="491">
        <v>734</v>
      </c>
      <c r="Q53" s="491">
        <v>895480</v>
      </c>
      <c r="R53" s="513">
        <v>1.2942257885487003</v>
      </c>
      <c r="S53" s="492">
        <v>1220</v>
      </c>
    </row>
    <row r="54" spans="1:19" ht="14.45" customHeight="1" x14ac:dyDescent="0.2">
      <c r="A54" s="486" t="s">
        <v>1609</v>
      </c>
      <c r="B54" s="487" t="s">
        <v>1610</v>
      </c>
      <c r="C54" s="487" t="s">
        <v>523</v>
      </c>
      <c r="D54" s="487" t="s">
        <v>1585</v>
      </c>
      <c r="E54" s="487" t="s">
        <v>1596</v>
      </c>
      <c r="F54" s="487" t="s">
        <v>1655</v>
      </c>
      <c r="G54" s="487" t="s">
        <v>1656</v>
      </c>
      <c r="H54" s="491">
        <v>557</v>
      </c>
      <c r="I54" s="491">
        <v>64055</v>
      </c>
      <c r="J54" s="487">
        <v>1.1824374215461861</v>
      </c>
      <c r="K54" s="487">
        <v>115</v>
      </c>
      <c r="L54" s="491">
        <v>467</v>
      </c>
      <c r="M54" s="491">
        <v>54172</v>
      </c>
      <c r="N54" s="487">
        <v>1</v>
      </c>
      <c r="O54" s="487">
        <v>116</v>
      </c>
      <c r="P54" s="491">
        <v>450</v>
      </c>
      <c r="Q54" s="491">
        <v>52650</v>
      </c>
      <c r="R54" s="513">
        <v>0.97190430480691137</v>
      </c>
      <c r="S54" s="492">
        <v>117</v>
      </c>
    </row>
    <row r="55" spans="1:19" ht="14.45" customHeight="1" x14ac:dyDescent="0.2">
      <c r="A55" s="486" t="s">
        <v>1609</v>
      </c>
      <c r="B55" s="487" t="s">
        <v>1610</v>
      </c>
      <c r="C55" s="487" t="s">
        <v>523</v>
      </c>
      <c r="D55" s="487" t="s">
        <v>1585</v>
      </c>
      <c r="E55" s="487" t="s">
        <v>1596</v>
      </c>
      <c r="F55" s="487" t="s">
        <v>1657</v>
      </c>
      <c r="G55" s="487" t="s">
        <v>1658</v>
      </c>
      <c r="H55" s="491">
        <v>20</v>
      </c>
      <c r="I55" s="491">
        <v>6940</v>
      </c>
      <c r="J55" s="487">
        <v>1.8025974025974025</v>
      </c>
      <c r="K55" s="487">
        <v>347</v>
      </c>
      <c r="L55" s="491">
        <v>11</v>
      </c>
      <c r="M55" s="491">
        <v>3850</v>
      </c>
      <c r="N55" s="487">
        <v>1</v>
      </c>
      <c r="O55" s="487">
        <v>350</v>
      </c>
      <c r="P55" s="491">
        <v>13</v>
      </c>
      <c r="Q55" s="491">
        <v>4576</v>
      </c>
      <c r="R55" s="513">
        <v>1.1885714285714286</v>
      </c>
      <c r="S55" s="492">
        <v>352</v>
      </c>
    </row>
    <row r="56" spans="1:19" ht="14.45" customHeight="1" x14ac:dyDescent="0.2">
      <c r="A56" s="486" t="s">
        <v>1609</v>
      </c>
      <c r="B56" s="487" t="s">
        <v>1610</v>
      </c>
      <c r="C56" s="487" t="s">
        <v>523</v>
      </c>
      <c r="D56" s="487" t="s">
        <v>1585</v>
      </c>
      <c r="E56" s="487" t="s">
        <v>1596</v>
      </c>
      <c r="F56" s="487" t="s">
        <v>1659</v>
      </c>
      <c r="G56" s="487" t="s">
        <v>1660</v>
      </c>
      <c r="H56" s="491">
        <v>6</v>
      </c>
      <c r="I56" s="491">
        <v>906</v>
      </c>
      <c r="J56" s="487">
        <v>0.99342105263157898</v>
      </c>
      <c r="K56" s="487">
        <v>151</v>
      </c>
      <c r="L56" s="491">
        <v>6</v>
      </c>
      <c r="M56" s="491">
        <v>912</v>
      </c>
      <c r="N56" s="487">
        <v>1</v>
      </c>
      <c r="O56" s="487">
        <v>152</v>
      </c>
      <c r="P56" s="491">
        <v>3</v>
      </c>
      <c r="Q56" s="491">
        <v>459</v>
      </c>
      <c r="R56" s="513">
        <v>0.50328947368421051</v>
      </c>
      <c r="S56" s="492">
        <v>153</v>
      </c>
    </row>
    <row r="57" spans="1:19" ht="14.45" customHeight="1" x14ac:dyDescent="0.2">
      <c r="A57" s="486" t="s">
        <v>1609</v>
      </c>
      <c r="B57" s="487" t="s">
        <v>1610</v>
      </c>
      <c r="C57" s="487" t="s">
        <v>523</v>
      </c>
      <c r="D57" s="487" t="s">
        <v>1585</v>
      </c>
      <c r="E57" s="487" t="s">
        <v>1596</v>
      </c>
      <c r="F57" s="487" t="s">
        <v>1661</v>
      </c>
      <c r="G57" s="487" t="s">
        <v>1662</v>
      </c>
      <c r="H57" s="491">
        <v>37</v>
      </c>
      <c r="I57" s="491">
        <v>39479</v>
      </c>
      <c r="J57" s="487">
        <v>1.2663672814755413</v>
      </c>
      <c r="K57" s="487">
        <v>1067</v>
      </c>
      <c r="L57" s="491">
        <v>29</v>
      </c>
      <c r="M57" s="491">
        <v>31175</v>
      </c>
      <c r="N57" s="487">
        <v>1</v>
      </c>
      <c r="O57" s="487">
        <v>1075</v>
      </c>
      <c r="P57" s="491">
        <v>27</v>
      </c>
      <c r="Q57" s="491">
        <v>29214</v>
      </c>
      <c r="R57" s="513">
        <v>0.93709703287890933</v>
      </c>
      <c r="S57" s="492">
        <v>1082</v>
      </c>
    </row>
    <row r="58" spans="1:19" ht="14.45" customHeight="1" x14ac:dyDescent="0.2">
      <c r="A58" s="486" t="s">
        <v>1609</v>
      </c>
      <c r="B58" s="487" t="s">
        <v>1610</v>
      </c>
      <c r="C58" s="487" t="s">
        <v>523</v>
      </c>
      <c r="D58" s="487" t="s">
        <v>1585</v>
      </c>
      <c r="E58" s="487" t="s">
        <v>1596</v>
      </c>
      <c r="F58" s="487" t="s">
        <v>1663</v>
      </c>
      <c r="G58" s="487" t="s">
        <v>1664</v>
      </c>
      <c r="H58" s="491">
        <v>22</v>
      </c>
      <c r="I58" s="491">
        <v>6644</v>
      </c>
      <c r="J58" s="487">
        <v>1.6811740890688258</v>
      </c>
      <c r="K58" s="487">
        <v>302</v>
      </c>
      <c r="L58" s="491">
        <v>13</v>
      </c>
      <c r="M58" s="491">
        <v>3952</v>
      </c>
      <c r="N58" s="487">
        <v>1</v>
      </c>
      <c r="O58" s="487">
        <v>304</v>
      </c>
      <c r="P58" s="491">
        <v>30</v>
      </c>
      <c r="Q58" s="491">
        <v>9180</v>
      </c>
      <c r="R58" s="513">
        <v>2.3228744939271255</v>
      </c>
      <c r="S58" s="492">
        <v>306</v>
      </c>
    </row>
    <row r="59" spans="1:19" ht="14.45" customHeight="1" x14ac:dyDescent="0.2">
      <c r="A59" s="486" t="s">
        <v>1609</v>
      </c>
      <c r="B59" s="487" t="s">
        <v>1610</v>
      </c>
      <c r="C59" s="487" t="s">
        <v>523</v>
      </c>
      <c r="D59" s="487" t="s">
        <v>1585</v>
      </c>
      <c r="E59" s="487" t="s">
        <v>1596</v>
      </c>
      <c r="F59" s="487" t="s">
        <v>1665</v>
      </c>
      <c r="G59" s="487" t="s">
        <v>1666</v>
      </c>
      <c r="H59" s="491">
        <v>4</v>
      </c>
      <c r="I59" s="491">
        <v>3008</v>
      </c>
      <c r="J59" s="487">
        <v>0.99339498018494055</v>
      </c>
      <c r="K59" s="487">
        <v>752</v>
      </c>
      <c r="L59" s="491">
        <v>4</v>
      </c>
      <c r="M59" s="491">
        <v>3028</v>
      </c>
      <c r="N59" s="487">
        <v>1</v>
      </c>
      <c r="O59" s="487">
        <v>757</v>
      </c>
      <c r="P59" s="491">
        <v>3</v>
      </c>
      <c r="Q59" s="491">
        <v>2283</v>
      </c>
      <c r="R59" s="513">
        <v>0.75396301188903569</v>
      </c>
      <c r="S59" s="492">
        <v>761</v>
      </c>
    </row>
    <row r="60" spans="1:19" ht="14.45" customHeight="1" x14ac:dyDescent="0.2">
      <c r="A60" s="486" t="s">
        <v>1609</v>
      </c>
      <c r="B60" s="487" t="s">
        <v>1610</v>
      </c>
      <c r="C60" s="487" t="s">
        <v>528</v>
      </c>
      <c r="D60" s="487" t="s">
        <v>1585</v>
      </c>
      <c r="E60" s="487" t="s">
        <v>1596</v>
      </c>
      <c r="F60" s="487" t="s">
        <v>1629</v>
      </c>
      <c r="G60" s="487" t="s">
        <v>1630</v>
      </c>
      <c r="H60" s="491">
        <v>86</v>
      </c>
      <c r="I60" s="491">
        <v>29842</v>
      </c>
      <c r="J60" s="487">
        <v>0.80898937323790931</v>
      </c>
      <c r="K60" s="487">
        <v>347</v>
      </c>
      <c r="L60" s="491">
        <v>106</v>
      </c>
      <c r="M60" s="491">
        <v>36888</v>
      </c>
      <c r="N60" s="487">
        <v>1</v>
      </c>
      <c r="O60" s="487">
        <v>348</v>
      </c>
      <c r="P60" s="491">
        <v>84</v>
      </c>
      <c r="Q60" s="491">
        <v>29232</v>
      </c>
      <c r="R60" s="513">
        <v>0.79245283018867929</v>
      </c>
      <c r="S60" s="492">
        <v>348</v>
      </c>
    </row>
    <row r="61" spans="1:19" ht="14.45" customHeight="1" x14ac:dyDescent="0.2">
      <c r="A61" s="486" t="s">
        <v>1609</v>
      </c>
      <c r="B61" s="487" t="s">
        <v>1610</v>
      </c>
      <c r="C61" s="487" t="s">
        <v>528</v>
      </c>
      <c r="D61" s="487" t="s">
        <v>1585</v>
      </c>
      <c r="E61" s="487" t="s">
        <v>1596</v>
      </c>
      <c r="F61" s="487" t="s">
        <v>1640</v>
      </c>
      <c r="G61" s="487" t="s">
        <v>1641</v>
      </c>
      <c r="H61" s="491">
        <v>86</v>
      </c>
      <c r="I61" s="491">
        <v>28208</v>
      </c>
      <c r="J61" s="487">
        <v>0.80885473418592646</v>
      </c>
      <c r="K61" s="487">
        <v>328</v>
      </c>
      <c r="L61" s="491">
        <v>106</v>
      </c>
      <c r="M61" s="491">
        <v>34874</v>
      </c>
      <c r="N61" s="487">
        <v>1</v>
      </c>
      <c r="O61" s="487">
        <v>329</v>
      </c>
      <c r="P61" s="491">
        <v>84</v>
      </c>
      <c r="Q61" s="491">
        <v>27636</v>
      </c>
      <c r="R61" s="513">
        <v>0.79245283018867929</v>
      </c>
      <c r="S61" s="492">
        <v>329</v>
      </c>
    </row>
    <row r="62" spans="1:19" ht="14.45" customHeight="1" x14ac:dyDescent="0.2">
      <c r="A62" s="486" t="s">
        <v>1609</v>
      </c>
      <c r="B62" s="487" t="s">
        <v>1610</v>
      </c>
      <c r="C62" s="487" t="s">
        <v>528</v>
      </c>
      <c r="D62" s="487" t="s">
        <v>1585</v>
      </c>
      <c r="E62" s="487" t="s">
        <v>1596</v>
      </c>
      <c r="F62" s="487" t="s">
        <v>1644</v>
      </c>
      <c r="G62" s="487" t="s">
        <v>1645</v>
      </c>
      <c r="H62" s="491">
        <v>86</v>
      </c>
      <c r="I62" s="491">
        <v>19350</v>
      </c>
      <c r="J62" s="487">
        <v>0.8041725542348932</v>
      </c>
      <c r="K62" s="487">
        <v>225</v>
      </c>
      <c r="L62" s="491">
        <v>106</v>
      </c>
      <c r="M62" s="491">
        <v>24062</v>
      </c>
      <c r="N62" s="487">
        <v>1</v>
      </c>
      <c r="O62" s="487">
        <v>227</v>
      </c>
      <c r="P62" s="491">
        <v>84</v>
      </c>
      <c r="Q62" s="491">
        <v>19068</v>
      </c>
      <c r="R62" s="513">
        <v>0.79245283018867929</v>
      </c>
      <c r="S62" s="492">
        <v>227</v>
      </c>
    </row>
    <row r="63" spans="1:19" ht="14.45" customHeight="1" x14ac:dyDescent="0.2">
      <c r="A63" s="486" t="s">
        <v>1609</v>
      </c>
      <c r="B63" s="487" t="s">
        <v>1610</v>
      </c>
      <c r="C63" s="487" t="s">
        <v>528</v>
      </c>
      <c r="D63" s="487" t="s">
        <v>1585</v>
      </c>
      <c r="E63" s="487" t="s">
        <v>1596</v>
      </c>
      <c r="F63" s="487" t="s">
        <v>1649</v>
      </c>
      <c r="G63" s="487" t="s">
        <v>1650</v>
      </c>
      <c r="H63" s="491">
        <v>86</v>
      </c>
      <c r="I63" s="491">
        <v>41280</v>
      </c>
      <c r="J63" s="487">
        <v>0.80963401718118699</v>
      </c>
      <c r="K63" s="487">
        <v>480</v>
      </c>
      <c r="L63" s="491">
        <v>106</v>
      </c>
      <c r="M63" s="491">
        <v>50986</v>
      </c>
      <c r="N63" s="487">
        <v>1</v>
      </c>
      <c r="O63" s="487">
        <v>481</v>
      </c>
      <c r="P63" s="491">
        <v>84</v>
      </c>
      <c r="Q63" s="491">
        <v>40488</v>
      </c>
      <c r="R63" s="513">
        <v>0.79410034127015261</v>
      </c>
      <c r="S63" s="492">
        <v>482</v>
      </c>
    </row>
    <row r="64" spans="1:19" ht="14.45" customHeight="1" thickBot="1" x14ac:dyDescent="0.25">
      <c r="A64" s="493" t="s">
        <v>1609</v>
      </c>
      <c r="B64" s="494" t="s">
        <v>1610</v>
      </c>
      <c r="C64" s="494" t="s">
        <v>528</v>
      </c>
      <c r="D64" s="494" t="s">
        <v>1585</v>
      </c>
      <c r="E64" s="494" t="s">
        <v>1596</v>
      </c>
      <c r="F64" s="494" t="s">
        <v>1667</v>
      </c>
      <c r="G64" s="494" t="s">
        <v>1668</v>
      </c>
      <c r="H64" s="498">
        <v>159</v>
      </c>
      <c r="I64" s="498">
        <v>9381</v>
      </c>
      <c r="J64" s="494">
        <v>0.7927159033293899</v>
      </c>
      <c r="K64" s="494">
        <v>59</v>
      </c>
      <c r="L64" s="498">
        <v>194</v>
      </c>
      <c r="M64" s="498">
        <v>11834</v>
      </c>
      <c r="N64" s="494">
        <v>1</v>
      </c>
      <c r="O64" s="494">
        <v>61</v>
      </c>
      <c r="P64" s="498">
        <v>137</v>
      </c>
      <c r="Q64" s="498">
        <v>8494</v>
      </c>
      <c r="R64" s="506">
        <v>0.71776237958424882</v>
      </c>
      <c r="S64" s="499">
        <v>62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D8867C0D-ABA0-4B07-B6B8-49336051862C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459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7120465</v>
      </c>
      <c r="C3" s="222">
        <f t="shared" ref="C3:R3" si="0">SUBTOTAL(9,C6:C1048576)</f>
        <v>29.294636947061726</v>
      </c>
      <c r="D3" s="222">
        <f t="shared" si="0"/>
        <v>6746761</v>
      </c>
      <c r="E3" s="222">
        <f t="shared" si="0"/>
        <v>24</v>
      </c>
      <c r="F3" s="222">
        <f t="shared" si="0"/>
        <v>6834485</v>
      </c>
      <c r="G3" s="225">
        <f>IF(D3&lt;&gt;0,F3/D3,"")</f>
        <v>1.0130023873678051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5"/>
      <c r="B5" s="586">
        <v>2018</v>
      </c>
      <c r="C5" s="587"/>
      <c r="D5" s="587">
        <v>2019</v>
      </c>
      <c r="E5" s="587"/>
      <c r="F5" s="587">
        <v>2020</v>
      </c>
      <c r="G5" s="625" t="s">
        <v>2</v>
      </c>
      <c r="H5" s="586">
        <v>2018</v>
      </c>
      <c r="I5" s="587"/>
      <c r="J5" s="587">
        <v>2019</v>
      </c>
      <c r="K5" s="587"/>
      <c r="L5" s="587">
        <v>2020</v>
      </c>
      <c r="M5" s="625" t="s">
        <v>2</v>
      </c>
      <c r="N5" s="586">
        <v>2018</v>
      </c>
      <c r="O5" s="587"/>
      <c r="P5" s="587">
        <v>2019</v>
      </c>
      <c r="Q5" s="587"/>
      <c r="R5" s="587">
        <v>2020</v>
      </c>
      <c r="S5" s="625" t="s">
        <v>2</v>
      </c>
    </row>
    <row r="6" spans="1:19" ht="14.45" customHeight="1" x14ac:dyDescent="0.2">
      <c r="A6" s="577" t="s">
        <v>1671</v>
      </c>
      <c r="B6" s="607">
        <v>347437</v>
      </c>
      <c r="C6" s="580">
        <v>1.0348548706569169</v>
      </c>
      <c r="D6" s="607">
        <v>335735</v>
      </c>
      <c r="E6" s="580">
        <v>1</v>
      </c>
      <c r="F6" s="607">
        <v>336287</v>
      </c>
      <c r="G6" s="575">
        <v>1.001644153871357</v>
      </c>
      <c r="H6" s="607"/>
      <c r="I6" s="580"/>
      <c r="J6" s="607"/>
      <c r="K6" s="580"/>
      <c r="L6" s="607"/>
      <c r="M6" s="575"/>
      <c r="N6" s="607"/>
      <c r="O6" s="580"/>
      <c r="P6" s="607"/>
      <c r="Q6" s="580"/>
      <c r="R6" s="607"/>
      <c r="S6" s="122"/>
    </row>
    <row r="7" spans="1:19" ht="14.45" customHeight="1" x14ac:dyDescent="0.2">
      <c r="A7" s="573" t="s">
        <v>1672</v>
      </c>
      <c r="B7" s="609">
        <v>590201</v>
      </c>
      <c r="C7" s="487">
        <v>1.1574792803322991</v>
      </c>
      <c r="D7" s="609">
        <v>509902</v>
      </c>
      <c r="E7" s="487">
        <v>1</v>
      </c>
      <c r="F7" s="609">
        <v>481989</v>
      </c>
      <c r="G7" s="513">
        <v>0.9452581084208338</v>
      </c>
      <c r="H7" s="609"/>
      <c r="I7" s="487"/>
      <c r="J7" s="609"/>
      <c r="K7" s="487"/>
      <c r="L7" s="609"/>
      <c r="M7" s="513"/>
      <c r="N7" s="609"/>
      <c r="O7" s="487"/>
      <c r="P7" s="609"/>
      <c r="Q7" s="487"/>
      <c r="R7" s="609"/>
      <c r="S7" s="529"/>
    </row>
    <row r="8" spans="1:19" ht="14.45" customHeight="1" x14ac:dyDescent="0.2">
      <c r="A8" s="573" t="s">
        <v>1673</v>
      </c>
      <c r="B8" s="609">
        <v>339074</v>
      </c>
      <c r="C8" s="487">
        <v>1.2576369004346988</v>
      </c>
      <c r="D8" s="609">
        <v>269612</v>
      </c>
      <c r="E8" s="487">
        <v>1</v>
      </c>
      <c r="F8" s="609">
        <v>273882</v>
      </c>
      <c r="G8" s="513">
        <v>1.0158375739952228</v>
      </c>
      <c r="H8" s="609"/>
      <c r="I8" s="487"/>
      <c r="J8" s="609"/>
      <c r="K8" s="487"/>
      <c r="L8" s="609"/>
      <c r="M8" s="513"/>
      <c r="N8" s="609"/>
      <c r="O8" s="487"/>
      <c r="P8" s="609"/>
      <c r="Q8" s="487"/>
      <c r="R8" s="609"/>
      <c r="S8" s="529"/>
    </row>
    <row r="9" spans="1:19" ht="14.45" customHeight="1" x14ac:dyDescent="0.2">
      <c r="A9" s="573" t="s">
        <v>1674</v>
      </c>
      <c r="B9" s="609">
        <v>566856</v>
      </c>
      <c r="C9" s="487">
        <v>0.87063687830411529</v>
      </c>
      <c r="D9" s="609">
        <v>651082</v>
      </c>
      <c r="E9" s="487">
        <v>1</v>
      </c>
      <c r="F9" s="609">
        <v>453642</v>
      </c>
      <c r="G9" s="513">
        <v>0.69675094688533856</v>
      </c>
      <c r="H9" s="609"/>
      <c r="I9" s="487"/>
      <c r="J9" s="609"/>
      <c r="K9" s="487"/>
      <c r="L9" s="609"/>
      <c r="M9" s="513"/>
      <c r="N9" s="609"/>
      <c r="O9" s="487"/>
      <c r="P9" s="609"/>
      <c r="Q9" s="487"/>
      <c r="R9" s="609"/>
      <c r="S9" s="529"/>
    </row>
    <row r="10" spans="1:19" ht="14.45" customHeight="1" x14ac:dyDescent="0.2">
      <c r="A10" s="573" t="s">
        <v>1675</v>
      </c>
      <c r="B10" s="609">
        <v>300294</v>
      </c>
      <c r="C10" s="487">
        <v>1.1631683122295859</v>
      </c>
      <c r="D10" s="609">
        <v>258169</v>
      </c>
      <c r="E10" s="487">
        <v>1</v>
      </c>
      <c r="F10" s="609">
        <v>219900</v>
      </c>
      <c r="G10" s="513">
        <v>0.85176764057652155</v>
      </c>
      <c r="H10" s="609"/>
      <c r="I10" s="487"/>
      <c r="J10" s="609"/>
      <c r="K10" s="487"/>
      <c r="L10" s="609"/>
      <c r="M10" s="513"/>
      <c r="N10" s="609"/>
      <c r="O10" s="487"/>
      <c r="P10" s="609"/>
      <c r="Q10" s="487"/>
      <c r="R10" s="609"/>
      <c r="S10" s="529"/>
    </row>
    <row r="11" spans="1:19" ht="14.45" customHeight="1" x14ac:dyDescent="0.2">
      <c r="A11" s="573" t="s">
        <v>1676</v>
      </c>
      <c r="B11" s="609">
        <v>263992</v>
      </c>
      <c r="C11" s="487">
        <v>0.97495328207287257</v>
      </c>
      <c r="D11" s="609">
        <v>270774</v>
      </c>
      <c r="E11" s="487">
        <v>1</v>
      </c>
      <c r="F11" s="609">
        <v>248679</v>
      </c>
      <c r="G11" s="513">
        <v>0.91840058498969623</v>
      </c>
      <c r="H11" s="609"/>
      <c r="I11" s="487"/>
      <c r="J11" s="609"/>
      <c r="K11" s="487"/>
      <c r="L11" s="609"/>
      <c r="M11" s="513"/>
      <c r="N11" s="609"/>
      <c r="O11" s="487"/>
      <c r="P11" s="609"/>
      <c r="Q11" s="487"/>
      <c r="R11" s="609"/>
      <c r="S11" s="529"/>
    </row>
    <row r="12" spans="1:19" ht="14.45" customHeight="1" x14ac:dyDescent="0.2">
      <c r="A12" s="573" t="s">
        <v>1677</v>
      </c>
      <c r="B12" s="609">
        <v>221652</v>
      </c>
      <c r="C12" s="487">
        <v>0.96679388480579243</v>
      </c>
      <c r="D12" s="609">
        <v>229265</v>
      </c>
      <c r="E12" s="487">
        <v>1</v>
      </c>
      <c r="F12" s="609">
        <v>387015</v>
      </c>
      <c r="G12" s="513">
        <v>1.688068392471594</v>
      </c>
      <c r="H12" s="609"/>
      <c r="I12" s="487"/>
      <c r="J12" s="609"/>
      <c r="K12" s="487"/>
      <c r="L12" s="609"/>
      <c r="M12" s="513"/>
      <c r="N12" s="609"/>
      <c r="O12" s="487"/>
      <c r="P12" s="609"/>
      <c r="Q12" s="487"/>
      <c r="R12" s="609"/>
      <c r="S12" s="529"/>
    </row>
    <row r="13" spans="1:19" ht="14.45" customHeight="1" x14ac:dyDescent="0.2">
      <c r="A13" s="573" t="s">
        <v>1678</v>
      </c>
      <c r="B13" s="609">
        <v>328101</v>
      </c>
      <c r="C13" s="487">
        <v>1.4994721471955248</v>
      </c>
      <c r="D13" s="609">
        <v>218811</v>
      </c>
      <c r="E13" s="487">
        <v>1</v>
      </c>
      <c r="F13" s="609">
        <v>246130</v>
      </c>
      <c r="G13" s="513">
        <v>1.1248520412593517</v>
      </c>
      <c r="H13" s="609"/>
      <c r="I13" s="487"/>
      <c r="J13" s="609"/>
      <c r="K13" s="487"/>
      <c r="L13" s="609"/>
      <c r="M13" s="513"/>
      <c r="N13" s="609"/>
      <c r="O13" s="487"/>
      <c r="P13" s="609"/>
      <c r="Q13" s="487"/>
      <c r="R13" s="609"/>
      <c r="S13" s="529"/>
    </row>
    <row r="14" spans="1:19" ht="14.45" customHeight="1" x14ac:dyDescent="0.2">
      <c r="A14" s="573" t="s">
        <v>1679</v>
      </c>
      <c r="B14" s="609">
        <v>524458</v>
      </c>
      <c r="C14" s="487">
        <v>1.1160034302032373</v>
      </c>
      <c r="D14" s="609">
        <v>469943</v>
      </c>
      <c r="E14" s="487">
        <v>1</v>
      </c>
      <c r="F14" s="609">
        <v>649976</v>
      </c>
      <c r="G14" s="513">
        <v>1.3830953966757671</v>
      </c>
      <c r="H14" s="609"/>
      <c r="I14" s="487"/>
      <c r="J14" s="609"/>
      <c r="K14" s="487"/>
      <c r="L14" s="609"/>
      <c r="M14" s="513"/>
      <c r="N14" s="609"/>
      <c r="O14" s="487"/>
      <c r="P14" s="609"/>
      <c r="Q14" s="487"/>
      <c r="R14" s="609"/>
      <c r="S14" s="529"/>
    </row>
    <row r="15" spans="1:19" ht="14.45" customHeight="1" x14ac:dyDescent="0.2">
      <c r="A15" s="573" t="s">
        <v>1680</v>
      </c>
      <c r="B15" s="609">
        <v>94319</v>
      </c>
      <c r="C15" s="487">
        <v>0.89561493467031295</v>
      </c>
      <c r="D15" s="609">
        <v>105312</v>
      </c>
      <c r="E15" s="487">
        <v>1</v>
      </c>
      <c r="F15" s="609">
        <v>160804</v>
      </c>
      <c r="G15" s="513">
        <v>1.5269295047098146</v>
      </c>
      <c r="H15" s="609"/>
      <c r="I15" s="487"/>
      <c r="J15" s="609"/>
      <c r="K15" s="487"/>
      <c r="L15" s="609"/>
      <c r="M15" s="513"/>
      <c r="N15" s="609"/>
      <c r="O15" s="487"/>
      <c r="P15" s="609"/>
      <c r="Q15" s="487"/>
      <c r="R15" s="609"/>
      <c r="S15" s="529"/>
    </row>
    <row r="16" spans="1:19" ht="14.45" customHeight="1" x14ac:dyDescent="0.2">
      <c r="A16" s="573" t="s">
        <v>1681</v>
      </c>
      <c r="B16" s="609">
        <v>485342</v>
      </c>
      <c r="C16" s="487">
        <v>0.87252964959811019</v>
      </c>
      <c r="D16" s="609">
        <v>556247</v>
      </c>
      <c r="E16" s="487">
        <v>1</v>
      </c>
      <c r="F16" s="609">
        <v>291305</v>
      </c>
      <c r="G16" s="513">
        <v>0.52369720645684381</v>
      </c>
      <c r="H16" s="609"/>
      <c r="I16" s="487"/>
      <c r="J16" s="609"/>
      <c r="K16" s="487"/>
      <c r="L16" s="609"/>
      <c r="M16" s="513"/>
      <c r="N16" s="609"/>
      <c r="O16" s="487"/>
      <c r="P16" s="609"/>
      <c r="Q16" s="487"/>
      <c r="R16" s="609"/>
      <c r="S16" s="529"/>
    </row>
    <row r="17" spans="1:19" ht="14.45" customHeight="1" x14ac:dyDescent="0.2">
      <c r="A17" s="573" t="s">
        <v>1682</v>
      </c>
      <c r="B17" s="609">
        <v>356323</v>
      </c>
      <c r="C17" s="487">
        <v>0.9676248150008826</v>
      </c>
      <c r="D17" s="609">
        <v>368245</v>
      </c>
      <c r="E17" s="487">
        <v>1</v>
      </c>
      <c r="F17" s="609">
        <v>405903</v>
      </c>
      <c r="G17" s="513">
        <v>1.102263438743228</v>
      </c>
      <c r="H17" s="609"/>
      <c r="I17" s="487"/>
      <c r="J17" s="609"/>
      <c r="K17" s="487"/>
      <c r="L17" s="609"/>
      <c r="M17" s="513"/>
      <c r="N17" s="609"/>
      <c r="O17" s="487"/>
      <c r="P17" s="609"/>
      <c r="Q17" s="487"/>
      <c r="R17" s="609"/>
      <c r="S17" s="529"/>
    </row>
    <row r="18" spans="1:19" ht="14.45" customHeight="1" x14ac:dyDescent="0.2">
      <c r="A18" s="573" t="s">
        <v>1683</v>
      </c>
      <c r="B18" s="609">
        <v>27510</v>
      </c>
      <c r="C18" s="487">
        <v>1.204518586628136</v>
      </c>
      <c r="D18" s="609">
        <v>22839</v>
      </c>
      <c r="E18" s="487">
        <v>1</v>
      </c>
      <c r="F18" s="609">
        <v>26362</v>
      </c>
      <c r="G18" s="513">
        <v>1.154253688865537</v>
      </c>
      <c r="H18" s="609"/>
      <c r="I18" s="487"/>
      <c r="J18" s="609"/>
      <c r="K18" s="487"/>
      <c r="L18" s="609"/>
      <c r="M18" s="513"/>
      <c r="N18" s="609"/>
      <c r="O18" s="487"/>
      <c r="P18" s="609"/>
      <c r="Q18" s="487"/>
      <c r="R18" s="609"/>
      <c r="S18" s="529"/>
    </row>
    <row r="19" spans="1:19" ht="14.45" customHeight="1" x14ac:dyDescent="0.2">
      <c r="A19" s="573" t="s">
        <v>1684</v>
      </c>
      <c r="B19" s="609">
        <v>630</v>
      </c>
      <c r="C19" s="487"/>
      <c r="D19" s="609"/>
      <c r="E19" s="487"/>
      <c r="F19" s="609"/>
      <c r="G19" s="513"/>
      <c r="H19" s="609"/>
      <c r="I19" s="487"/>
      <c r="J19" s="609"/>
      <c r="K19" s="487"/>
      <c r="L19" s="609"/>
      <c r="M19" s="513"/>
      <c r="N19" s="609"/>
      <c r="O19" s="487"/>
      <c r="P19" s="609"/>
      <c r="Q19" s="487"/>
      <c r="R19" s="609"/>
      <c r="S19" s="529"/>
    </row>
    <row r="20" spans="1:19" ht="14.45" customHeight="1" x14ac:dyDescent="0.2">
      <c r="A20" s="573" t="s">
        <v>1685</v>
      </c>
      <c r="B20" s="609">
        <v>149368</v>
      </c>
      <c r="C20" s="487">
        <v>2.9177996561962805</v>
      </c>
      <c r="D20" s="609">
        <v>51192</v>
      </c>
      <c r="E20" s="487">
        <v>1</v>
      </c>
      <c r="F20" s="609">
        <v>144243</v>
      </c>
      <c r="G20" s="513">
        <v>2.8176863572433191</v>
      </c>
      <c r="H20" s="609"/>
      <c r="I20" s="487"/>
      <c r="J20" s="609"/>
      <c r="K20" s="487"/>
      <c r="L20" s="609"/>
      <c r="M20" s="513"/>
      <c r="N20" s="609"/>
      <c r="O20" s="487"/>
      <c r="P20" s="609"/>
      <c r="Q20" s="487"/>
      <c r="R20" s="609"/>
      <c r="S20" s="529"/>
    </row>
    <row r="21" spans="1:19" ht="14.45" customHeight="1" x14ac:dyDescent="0.2">
      <c r="A21" s="573" t="s">
        <v>1686</v>
      </c>
      <c r="B21" s="609">
        <v>34035</v>
      </c>
      <c r="C21" s="487">
        <v>1.0847117315230901</v>
      </c>
      <c r="D21" s="609">
        <v>31377</v>
      </c>
      <c r="E21" s="487">
        <v>1</v>
      </c>
      <c r="F21" s="609">
        <v>26822</v>
      </c>
      <c r="G21" s="513">
        <v>0.85482997099786473</v>
      </c>
      <c r="H21" s="609"/>
      <c r="I21" s="487"/>
      <c r="J21" s="609"/>
      <c r="K21" s="487"/>
      <c r="L21" s="609"/>
      <c r="M21" s="513"/>
      <c r="N21" s="609"/>
      <c r="O21" s="487"/>
      <c r="P21" s="609"/>
      <c r="Q21" s="487"/>
      <c r="R21" s="609"/>
      <c r="S21" s="529"/>
    </row>
    <row r="22" spans="1:19" ht="14.45" customHeight="1" x14ac:dyDescent="0.2">
      <c r="A22" s="573" t="s">
        <v>1687</v>
      </c>
      <c r="B22" s="609"/>
      <c r="C22" s="487"/>
      <c r="D22" s="609"/>
      <c r="E22" s="487"/>
      <c r="F22" s="609">
        <v>549</v>
      </c>
      <c r="G22" s="513"/>
      <c r="H22" s="609"/>
      <c r="I22" s="487"/>
      <c r="J22" s="609"/>
      <c r="K22" s="487"/>
      <c r="L22" s="609"/>
      <c r="M22" s="513"/>
      <c r="N22" s="609"/>
      <c r="O22" s="487"/>
      <c r="P22" s="609"/>
      <c r="Q22" s="487"/>
      <c r="R22" s="609"/>
      <c r="S22" s="529"/>
    </row>
    <row r="23" spans="1:19" ht="14.45" customHeight="1" x14ac:dyDescent="0.2">
      <c r="A23" s="573" t="s">
        <v>1688</v>
      </c>
      <c r="B23" s="609">
        <v>3241</v>
      </c>
      <c r="C23" s="487">
        <v>2.5845295055821373</v>
      </c>
      <c r="D23" s="609">
        <v>1254</v>
      </c>
      <c r="E23" s="487">
        <v>1</v>
      </c>
      <c r="F23" s="609">
        <v>6620</v>
      </c>
      <c r="G23" s="513">
        <v>5.2791068580542264</v>
      </c>
      <c r="H23" s="609"/>
      <c r="I23" s="487"/>
      <c r="J23" s="609"/>
      <c r="K23" s="487"/>
      <c r="L23" s="609"/>
      <c r="M23" s="513"/>
      <c r="N23" s="609"/>
      <c r="O23" s="487"/>
      <c r="P23" s="609"/>
      <c r="Q23" s="487"/>
      <c r="R23" s="609"/>
      <c r="S23" s="529"/>
    </row>
    <row r="24" spans="1:19" ht="14.45" customHeight="1" x14ac:dyDescent="0.2">
      <c r="A24" s="573" t="s">
        <v>1689</v>
      </c>
      <c r="B24" s="609">
        <v>170769</v>
      </c>
      <c r="C24" s="487">
        <v>0.92584821573793952</v>
      </c>
      <c r="D24" s="609">
        <v>184446</v>
      </c>
      <c r="E24" s="487">
        <v>1</v>
      </c>
      <c r="F24" s="609">
        <v>243725</v>
      </c>
      <c r="G24" s="513">
        <v>1.3213894581611962</v>
      </c>
      <c r="H24" s="609"/>
      <c r="I24" s="487"/>
      <c r="J24" s="609"/>
      <c r="K24" s="487"/>
      <c r="L24" s="609"/>
      <c r="M24" s="513"/>
      <c r="N24" s="609"/>
      <c r="O24" s="487"/>
      <c r="P24" s="609"/>
      <c r="Q24" s="487"/>
      <c r="R24" s="609"/>
      <c r="S24" s="529"/>
    </row>
    <row r="25" spans="1:19" ht="14.45" customHeight="1" x14ac:dyDescent="0.2">
      <c r="A25" s="573" t="s">
        <v>1690</v>
      </c>
      <c r="B25" s="609">
        <v>42682</v>
      </c>
      <c r="C25" s="487">
        <v>2.2969540415455816</v>
      </c>
      <c r="D25" s="609">
        <v>18582</v>
      </c>
      <c r="E25" s="487">
        <v>1</v>
      </c>
      <c r="F25" s="609">
        <v>24214</v>
      </c>
      <c r="G25" s="513">
        <v>1.3030890108707351</v>
      </c>
      <c r="H25" s="609"/>
      <c r="I25" s="487"/>
      <c r="J25" s="609"/>
      <c r="K25" s="487"/>
      <c r="L25" s="609"/>
      <c r="M25" s="513"/>
      <c r="N25" s="609"/>
      <c r="O25" s="487"/>
      <c r="P25" s="609"/>
      <c r="Q25" s="487"/>
      <c r="R25" s="609"/>
      <c r="S25" s="529"/>
    </row>
    <row r="26" spans="1:19" ht="14.45" customHeight="1" x14ac:dyDescent="0.2">
      <c r="A26" s="573" t="s">
        <v>1691</v>
      </c>
      <c r="B26" s="609">
        <v>959</v>
      </c>
      <c r="C26" s="487">
        <v>0.22926129572077455</v>
      </c>
      <c r="D26" s="609">
        <v>4183</v>
      </c>
      <c r="E26" s="487">
        <v>1</v>
      </c>
      <c r="F26" s="609">
        <v>2093</v>
      </c>
      <c r="G26" s="513">
        <v>0.50035859431030361</v>
      </c>
      <c r="H26" s="609"/>
      <c r="I26" s="487"/>
      <c r="J26" s="609"/>
      <c r="K26" s="487"/>
      <c r="L26" s="609"/>
      <c r="M26" s="513"/>
      <c r="N26" s="609"/>
      <c r="O26" s="487"/>
      <c r="P26" s="609"/>
      <c r="Q26" s="487"/>
      <c r="R26" s="609"/>
      <c r="S26" s="529"/>
    </row>
    <row r="27" spans="1:19" ht="14.45" customHeight="1" x14ac:dyDescent="0.2">
      <c r="A27" s="573" t="s">
        <v>1692</v>
      </c>
      <c r="B27" s="609">
        <v>39169</v>
      </c>
      <c r="C27" s="487">
        <v>1.3112718020822871</v>
      </c>
      <c r="D27" s="609">
        <v>29871</v>
      </c>
      <c r="E27" s="487">
        <v>1</v>
      </c>
      <c r="F27" s="609">
        <v>5611</v>
      </c>
      <c r="G27" s="513">
        <v>0.18784104984767835</v>
      </c>
      <c r="H27" s="609"/>
      <c r="I27" s="487"/>
      <c r="J27" s="609"/>
      <c r="K27" s="487"/>
      <c r="L27" s="609"/>
      <c r="M27" s="513"/>
      <c r="N27" s="609"/>
      <c r="O27" s="487"/>
      <c r="P27" s="609"/>
      <c r="Q27" s="487"/>
      <c r="R27" s="609"/>
      <c r="S27" s="529"/>
    </row>
    <row r="28" spans="1:19" ht="14.45" customHeight="1" x14ac:dyDescent="0.2">
      <c r="A28" s="573" t="s">
        <v>1693</v>
      </c>
      <c r="B28" s="609">
        <v>214266</v>
      </c>
      <c r="C28" s="487">
        <v>0.7704915674781545</v>
      </c>
      <c r="D28" s="609">
        <v>278090</v>
      </c>
      <c r="E28" s="487">
        <v>1</v>
      </c>
      <c r="F28" s="609">
        <v>317748</v>
      </c>
      <c r="G28" s="513">
        <v>1.1426085080369663</v>
      </c>
      <c r="H28" s="609"/>
      <c r="I28" s="487"/>
      <c r="J28" s="609"/>
      <c r="K28" s="487"/>
      <c r="L28" s="609"/>
      <c r="M28" s="513"/>
      <c r="N28" s="609"/>
      <c r="O28" s="487"/>
      <c r="P28" s="609"/>
      <c r="Q28" s="487"/>
      <c r="R28" s="609"/>
      <c r="S28" s="529"/>
    </row>
    <row r="29" spans="1:19" ht="14.45" customHeight="1" x14ac:dyDescent="0.2">
      <c r="A29" s="573" t="s">
        <v>1694</v>
      </c>
      <c r="B29" s="609">
        <v>1068143</v>
      </c>
      <c r="C29" s="487">
        <v>1.2024128339260165</v>
      </c>
      <c r="D29" s="609">
        <v>888333</v>
      </c>
      <c r="E29" s="487">
        <v>1</v>
      </c>
      <c r="F29" s="609">
        <v>952580</v>
      </c>
      <c r="G29" s="513">
        <v>1.0723231040612022</v>
      </c>
      <c r="H29" s="609"/>
      <c r="I29" s="487"/>
      <c r="J29" s="609"/>
      <c r="K29" s="487"/>
      <c r="L29" s="609"/>
      <c r="M29" s="513"/>
      <c r="N29" s="609"/>
      <c r="O29" s="487"/>
      <c r="P29" s="609"/>
      <c r="Q29" s="487"/>
      <c r="R29" s="609"/>
      <c r="S29" s="529"/>
    </row>
    <row r="30" spans="1:19" ht="14.45" customHeight="1" x14ac:dyDescent="0.2">
      <c r="A30" s="573" t="s">
        <v>1695</v>
      </c>
      <c r="B30" s="609">
        <v>516718</v>
      </c>
      <c r="C30" s="487">
        <v>0.83954753425013651</v>
      </c>
      <c r="D30" s="609">
        <v>615472</v>
      </c>
      <c r="E30" s="487">
        <v>1</v>
      </c>
      <c r="F30" s="609">
        <v>551579</v>
      </c>
      <c r="G30" s="513">
        <v>0.89618861621649726</v>
      </c>
      <c r="H30" s="609"/>
      <c r="I30" s="487"/>
      <c r="J30" s="609"/>
      <c r="K30" s="487"/>
      <c r="L30" s="609"/>
      <c r="M30" s="513"/>
      <c r="N30" s="609"/>
      <c r="O30" s="487"/>
      <c r="P30" s="609"/>
      <c r="Q30" s="487"/>
      <c r="R30" s="609"/>
      <c r="S30" s="529"/>
    </row>
    <row r="31" spans="1:19" ht="14.45" customHeight="1" thickBot="1" x14ac:dyDescent="0.25">
      <c r="A31" s="613" t="s">
        <v>1696</v>
      </c>
      <c r="B31" s="611">
        <v>434926</v>
      </c>
      <c r="C31" s="494">
        <v>1.1505217908868461</v>
      </c>
      <c r="D31" s="611">
        <v>378025</v>
      </c>
      <c r="E31" s="494">
        <v>1</v>
      </c>
      <c r="F31" s="611">
        <v>376827</v>
      </c>
      <c r="G31" s="506">
        <v>0.99683089742741882</v>
      </c>
      <c r="H31" s="611"/>
      <c r="I31" s="494"/>
      <c r="J31" s="611"/>
      <c r="K31" s="494"/>
      <c r="L31" s="611"/>
      <c r="M31" s="506"/>
      <c r="N31" s="611"/>
      <c r="O31" s="494"/>
      <c r="P31" s="611"/>
      <c r="Q31" s="494"/>
      <c r="R31" s="611"/>
      <c r="S31" s="53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95DD4D5D-BDD0-4384-960A-A927FA85E91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9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1725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459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41577</v>
      </c>
      <c r="G3" s="103">
        <f t="shared" si="0"/>
        <v>7120465</v>
      </c>
      <c r="H3" s="103"/>
      <c r="I3" s="103"/>
      <c r="J3" s="103">
        <f t="shared" si="0"/>
        <v>40785</v>
      </c>
      <c r="K3" s="103">
        <f t="shared" si="0"/>
        <v>6746761</v>
      </c>
      <c r="L3" s="103"/>
      <c r="M3" s="103"/>
      <c r="N3" s="103">
        <f t="shared" si="0"/>
        <v>38600</v>
      </c>
      <c r="O3" s="103">
        <f t="shared" si="0"/>
        <v>6834485</v>
      </c>
      <c r="P3" s="75">
        <f>IF(K3=0,0,O3/K3)</f>
        <v>1.0130023873678051</v>
      </c>
      <c r="Q3" s="104">
        <f>IF(N3=0,0,O3/N3)</f>
        <v>177.0591968911917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6"/>
      <c r="B5" s="614"/>
      <c r="C5" s="616"/>
      <c r="D5" s="626"/>
      <c r="E5" s="618"/>
      <c r="F5" s="627" t="s">
        <v>71</v>
      </c>
      <c r="G5" s="628" t="s">
        <v>14</v>
      </c>
      <c r="H5" s="629"/>
      <c r="I5" s="629"/>
      <c r="J5" s="627" t="s">
        <v>71</v>
      </c>
      <c r="K5" s="628" t="s">
        <v>14</v>
      </c>
      <c r="L5" s="629"/>
      <c r="M5" s="629"/>
      <c r="N5" s="627" t="s">
        <v>71</v>
      </c>
      <c r="O5" s="628" t="s">
        <v>14</v>
      </c>
      <c r="P5" s="630"/>
      <c r="Q5" s="623"/>
    </row>
    <row r="6" spans="1:17" ht="14.45" customHeight="1" x14ac:dyDescent="0.2">
      <c r="A6" s="574" t="s">
        <v>1697</v>
      </c>
      <c r="B6" s="580" t="s">
        <v>1610</v>
      </c>
      <c r="C6" s="580" t="s">
        <v>1596</v>
      </c>
      <c r="D6" s="580" t="s">
        <v>1611</v>
      </c>
      <c r="E6" s="580" t="s">
        <v>1612</v>
      </c>
      <c r="F6" s="116">
        <v>103</v>
      </c>
      <c r="G6" s="116">
        <v>21836</v>
      </c>
      <c r="H6" s="116">
        <v>1.3489004200642452</v>
      </c>
      <c r="I6" s="116">
        <v>212</v>
      </c>
      <c r="J6" s="116">
        <v>76</v>
      </c>
      <c r="K6" s="116">
        <v>16188</v>
      </c>
      <c r="L6" s="116">
        <v>1</v>
      </c>
      <c r="M6" s="116">
        <v>213</v>
      </c>
      <c r="N6" s="116">
        <v>73</v>
      </c>
      <c r="O6" s="116">
        <v>15695</v>
      </c>
      <c r="P6" s="575">
        <v>0.9695453422288115</v>
      </c>
      <c r="Q6" s="576">
        <v>215</v>
      </c>
    </row>
    <row r="7" spans="1:17" ht="14.45" customHeight="1" x14ac:dyDescent="0.2">
      <c r="A7" s="486" t="s">
        <v>1697</v>
      </c>
      <c r="B7" s="487" t="s">
        <v>1610</v>
      </c>
      <c r="C7" s="487" t="s">
        <v>1596</v>
      </c>
      <c r="D7" s="487" t="s">
        <v>1613</v>
      </c>
      <c r="E7" s="487" t="s">
        <v>1612</v>
      </c>
      <c r="F7" s="491"/>
      <c r="G7" s="491"/>
      <c r="H7" s="491"/>
      <c r="I7" s="491"/>
      <c r="J7" s="491">
        <v>2</v>
      </c>
      <c r="K7" s="491">
        <v>176</v>
      </c>
      <c r="L7" s="491">
        <v>1</v>
      </c>
      <c r="M7" s="491">
        <v>88</v>
      </c>
      <c r="N7" s="491"/>
      <c r="O7" s="491"/>
      <c r="P7" s="513"/>
      <c r="Q7" s="492"/>
    </row>
    <row r="8" spans="1:17" ht="14.45" customHeight="1" x14ac:dyDescent="0.2">
      <c r="A8" s="486" t="s">
        <v>1697</v>
      </c>
      <c r="B8" s="487" t="s">
        <v>1610</v>
      </c>
      <c r="C8" s="487" t="s">
        <v>1596</v>
      </c>
      <c r="D8" s="487" t="s">
        <v>1614</v>
      </c>
      <c r="E8" s="487" t="s">
        <v>1615</v>
      </c>
      <c r="F8" s="491">
        <v>352</v>
      </c>
      <c r="G8" s="491">
        <v>106304</v>
      </c>
      <c r="H8" s="491">
        <v>2.4706921396364989</v>
      </c>
      <c r="I8" s="491">
        <v>302</v>
      </c>
      <c r="J8" s="491">
        <v>142</v>
      </c>
      <c r="K8" s="491">
        <v>43026</v>
      </c>
      <c r="L8" s="491">
        <v>1</v>
      </c>
      <c r="M8" s="491">
        <v>303</v>
      </c>
      <c r="N8" s="491">
        <v>331</v>
      </c>
      <c r="O8" s="491">
        <v>100955</v>
      </c>
      <c r="P8" s="513">
        <v>2.3463719611397758</v>
      </c>
      <c r="Q8" s="492">
        <v>305</v>
      </c>
    </row>
    <row r="9" spans="1:17" ht="14.45" customHeight="1" x14ac:dyDescent="0.2">
      <c r="A9" s="486" t="s">
        <v>1697</v>
      </c>
      <c r="B9" s="487" t="s">
        <v>1610</v>
      </c>
      <c r="C9" s="487" t="s">
        <v>1596</v>
      </c>
      <c r="D9" s="487" t="s">
        <v>1616</v>
      </c>
      <c r="E9" s="487" t="s">
        <v>1617</v>
      </c>
      <c r="F9" s="491">
        <v>9</v>
      </c>
      <c r="G9" s="491">
        <v>900</v>
      </c>
      <c r="H9" s="491">
        <v>1</v>
      </c>
      <c r="I9" s="491">
        <v>100</v>
      </c>
      <c r="J9" s="491">
        <v>9</v>
      </c>
      <c r="K9" s="491">
        <v>900</v>
      </c>
      <c r="L9" s="491">
        <v>1</v>
      </c>
      <c r="M9" s="491">
        <v>100</v>
      </c>
      <c r="N9" s="491">
        <v>9</v>
      </c>
      <c r="O9" s="491">
        <v>909</v>
      </c>
      <c r="P9" s="513">
        <v>1.01</v>
      </c>
      <c r="Q9" s="492">
        <v>101</v>
      </c>
    </row>
    <row r="10" spans="1:17" ht="14.45" customHeight="1" x14ac:dyDescent="0.2">
      <c r="A10" s="486" t="s">
        <v>1697</v>
      </c>
      <c r="B10" s="487" t="s">
        <v>1610</v>
      </c>
      <c r="C10" s="487" t="s">
        <v>1596</v>
      </c>
      <c r="D10" s="487" t="s">
        <v>1618</v>
      </c>
      <c r="E10" s="487" t="s">
        <v>1619</v>
      </c>
      <c r="F10" s="491"/>
      <c r="G10" s="491"/>
      <c r="H10" s="491"/>
      <c r="I10" s="491"/>
      <c r="J10" s="491">
        <v>1</v>
      </c>
      <c r="K10" s="491">
        <v>235</v>
      </c>
      <c r="L10" s="491">
        <v>1</v>
      </c>
      <c r="M10" s="491">
        <v>235</v>
      </c>
      <c r="N10" s="491"/>
      <c r="O10" s="491"/>
      <c r="P10" s="513"/>
      <c r="Q10" s="492"/>
    </row>
    <row r="11" spans="1:17" ht="14.45" customHeight="1" x14ac:dyDescent="0.2">
      <c r="A11" s="486" t="s">
        <v>1697</v>
      </c>
      <c r="B11" s="487" t="s">
        <v>1610</v>
      </c>
      <c r="C11" s="487" t="s">
        <v>1596</v>
      </c>
      <c r="D11" s="487" t="s">
        <v>1620</v>
      </c>
      <c r="E11" s="487" t="s">
        <v>1621</v>
      </c>
      <c r="F11" s="491">
        <v>94</v>
      </c>
      <c r="G11" s="491">
        <v>12878</v>
      </c>
      <c r="H11" s="491">
        <v>0.61393974065598778</v>
      </c>
      <c r="I11" s="491">
        <v>137</v>
      </c>
      <c r="J11" s="491">
        <v>152</v>
      </c>
      <c r="K11" s="491">
        <v>20976</v>
      </c>
      <c r="L11" s="491">
        <v>1</v>
      </c>
      <c r="M11" s="491">
        <v>138</v>
      </c>
      <c r="N11" s="491">
        <v>145</v>
      </c>
      <c r="O11" s="491">
        <v>20155</v>
      </c>
      <c r="P11" s="513">
        <v>0.96086003051106028</v>
      </c>
      <c r="Q11" s="492">
        <v>139</v>
      </c>
    </row>
    <row r="12" spans="1:17" ht="14.45" customHeight="1" x14ac:dyDescent="0.2">
      <c r="A12" s="486" t="s">
        <v>1697</v>
      </c>
      <c r="B12" s="487" t="s">
        <v>1610</v>
      </c>
      <c r="C12" s="487" t="s">
        <v>1596</v>
      </c>
      <c r="D12" s="487" t="s">
        <v>1622</v>
      </c>
      <c r="E12" s="487" t="s">
        <v>1621</v>
      </c>
      <c r="F12" s="491"/>
      <c r="G12" s="491"/>
      <c r="H12" s="491"/>
      <c r="I12" s="491"/>
      <c r="J12" s="491">
        <v>1</v>
      </c>
      <c r="K12" s="491">
        <v>185</v>
      </c>
      <c r="L12" s="491">
        <v>1</v>
      </c>
      <c r="M12" s="491">
        <v>185</v>
      </c>
      <c r="N12" s="491"/>
      <c r="O12" s="491"/>
      <c r="P12" s="513"/>
      <c r="Q12" s="492"/>
    </row>
    <row r="13" spans="1:17" ht="14.45" customHeight="1" x14ac:dyDescent="0.2">
      <c r="A13" s="486" t="s">
        <v>1697</v>
      </c>
      <c r="B13" s="487" t="s">
        <v>1610</v>
      </c>
      <c r="C13" s="487" t="s">
        <v>1596</v>
      </c>
      <c r="D13" s="487" t="s">
        <v>1623</v>
      </c>
      <c r="E13" s="487" t="s">
        <v>1624</v>
      </c>
      <c r="F13" s="491">
        <v>1</v>
      </c>
      <c r="G13" s="491">
        <v>640</v>
      </c>
      <c r="H13" s="491"/>
      <c r="I13" s="491">
        <v>640</v>
      </c>
      <c r="J13" s="491"/>
      <c r="K13" s="491"/>
      <c r="L13" s="491"/>
      <c r="M13" s="491"/>
      <c r="N13" s="491">
        <v>1</v>
      </c>
      <c r="O13" s="491">
        <v>649</v>
      </c>
      <c r="P13" s="513"/>
      <c r="Q13" s="492">
        <v>649</v>
      </c>
    </row>
    <row r="14" spans="1:17" ht="14.45" customHeight="1" x14ac:dyDescent="0.2">
      <c r="A14" s="486" t="s">
        <v>1697</v>
      </c>
      <c r="B14" s="487" t="s">
        <v>1610</v>
      </c>
      <c r="C14" s="487" t="s">
        <v>1596</v>
      </c>
      <c r="D14" s="487" t="s">
        <v>1627</v>
      </c>
      <c r="E14" s="487" t="s">
        <v>1628</v>
      </c>
      <c r="F14" s="491">
        <v>20</v>
      </c>
      <c r="G14" s="491">
        <v>3480</v>
      </c>
      <c r="H14" s="491">
        <v>1.9885714285714287</v>
      </c>
      <c r="I14" s="491">
        <v>174</v>
      </c>
      <c r="J14" s="491">
        <v>10</v>
      </c>
      <c r="K14" s="491">
        <v>1750</v>
      </c>
      <c r="L14" s="491">
        <v>1</v>
      </c>
      <c r="M14" s="491">
        <v>175</v>
      </c>
      <c r="N14" s="491">
        <v>10</v>
      </c>
      <c r="O14" s="491">
        <v>1760</v>
      </c>
      <c r="P14" s="513">
        <v>1.0057142857142858</v>
      </c>
      <c r="Q14" s="492">
        <v>176</v>
      </c>
    </row>
    <row r="15" spans="1:17" ht="14.45" customHeight="1" x14ac:dyDescent="0.2">
      <c r="A15" s="486" t="s">
        <v>1697</v>
      </c>
      <c r="B15" s="487" t="s">
        <v>1610</v>
      </c>
      <c r="C15" s="487" t="s">
        <v>1596</v>
      </c>
      <c r="D15" s="487" t="s">
        <v>1629</v>
      </c>
      <c r="E15" s="487" t="s">
        <v>1630</v>
      </c>
      <c r="F15" s="491">
        <v>97</v>
      </c>
      <c r="G15" s="491">
        <v>33659</v>
      </c>
      <c r="H15" s="491">
        <v>0.67167544699872284</v>
      </c>
      <c r="I15" s="491">
        <v>347</v>
      </c>
      <c r="J15" s="491">
        <v>144</v>
      </c>
      <c r="K15" s="491">
        <v>50112</v>
      </c>
      <c r="L15" s="491">
        <v>1</v>
      </c>
      <c r="M15" s="491">
        <v>348</v>
      </c>
      <c r="N15" s="491">
        <v>86</v>
      </c>
      <c r="O15" s="491">
        <v>29928</v>
      </c>
      <c r="P15" s="513">
        <v>0.59722222222222221</v>
      </c>
      <c r="Q15" s="492">
        <v>348</v>
      </c>
    </row>
    <row r="16" spans="1:17" ht="14.45" customHeight="1" x14ac:dyDescent="0.2">
      <c r="A16" s="486" t="s">
        <v>1697</v>
      </c>
      <c r="B16" s="487" t="s">
        <v>1610</v>
      </c>
      <c r="C16" s="487" t="s">
        <v>1596</v>
      </c>
      <c r="D16" s="487" t="s">
        <v>1631</v>
      </c>
      <c r="E16" s="487" t="s">
        <v>1632</v>
      </c>
      <c r="F16" s="491">
        <v>466</v>
      </c>
      <c r="G16" s="491">
        <v>7922</v>
      </c>
      <c r="H16" s="491">
        <v>0.74679487179487181</v>
      </c>
      <c r="I16" s="491">
        <v>17</v>
      </c>
      <c r="J16" s="491">
        <v>624</v>
      </c>
      <c r="K16" s="491">
        <v>10608</v>
      </c>
      <c r="L16" s="491">
        <v>1</v>
      </c>
      <c r="M16" s="491">
        <v>17</v>
      </c>
      <c r="N16" s="491">
        <v>496</v>
      </c>
      <c r="O16" s="491">
        <v>8432</v>
      </c>
      <c r="P16" s="513">
        <v>0.79487179487179482</v>
      </c>
      <c r="Q16" s="492">
        <v>17</v>
      </c>
    </row>
    <row r="17" spans="1:17" ht="14.45" customHeight="1" x14ac:dyDescent="0.2">
      <c r="A17" s="486" t="s">
        <v>1697</v>
      </c>
      <c r="B17" s="487" t="s">
        <v>1610</v>
      </c>
      <c r="C17" s="487" t="s">
        <v>1596</v>
      </c>
      <c r="D17" s="487" t="s">
        <v>1633</v>
      </c>
      <c r="E17" s="487" t="s">
        <v>1634</v>
      </c>
      <c r="F17" s="491">
        <v>23</v>
      </c>
      <c r="G17" s="491">
        <v>6302</v>
      </c>
      <c r="H17" s="491">
        <v>1.6250644662197009</v>
      </c>
      <c r="I17" s="491">
        <v>274</v>
      </c>
      <c r="J17" s="491">
        <v>14</v>
      </c>
      <c r="K17" s="491">
        <v>3878</v>
      </c>
      <c r="L17" s="491">
        <v>1</v>
      </c>
      <c r="M17" s="491">
        <v>277</v>
      </c>
      <c r="N17" s="491">
        <v>12</v>
      </c>
      <c r="O17" s="491">
        <v>3348</v>
      </c>
      <c r="P17" s="513">
        <v>0.86333161423414129</v>
      </c>
      <c r="Q17" s="492">
        <v>279</v>
      </c>
    </row>
    <row r="18" spans="1:17" ht="14.45" customHeight="1" x14ac:dyDescent="0.2">
      <c r="A18" s="486" t="s">
        <v>1697</v>
      </c>
      <c r="B18" s="487" t="s">
        <v>1610</v>
      </c>
      <c r="C18" s="487" t="s">
        <v>1596</v>
      </c>
      <c r="D18" s="487" t="s">
        <v>1635</v>
      </c>
      <c r="E18" s="487" t="s">
        <v>1636</v>
      </c>
      <c r="F18" s="491">
        <v>24</v>
      </c>
      <c r="G18" s="491">
        <v>3408</v>
      </c>
      <c r="H18" s="491">
        <v>1.6113475177304966</v>
      </c>
      <c r="I18" s="491">
        <v>142</v>
      </c>
      <c r="J18" s="491">
        <v>15</v>
      </c>
      <c r="K18" s="491">
        <v>2115</v>
      </c>
      <c r="L18" s="491">
        <v>1</v>
      </c>
      <c r="M18" s="491">
        <v>141</v>
      </c>
      <c r="N18" s="491">
        <v>20</v>
      </c>
      <c r="O18" s="491">
        <v>2840</v>
      </c>
      <c r="P18" s="513">
        <v>1.342789598108747</v>
      </c>
      <c r="Q18" s="492">
        <v>142</v>
      </c>
    </row>
    <row r="19" spans="1:17" ht="14.45" customHeight="1" x14ac:dyDescent="0.2">
      <c r="A19" s="486" t="s">
        <v>1697</v>
      </c>
      <c r="B19" s="487" t="s">
        <v>1610</v>
      </c>
      <c r="C19" s="487" t="s">
        <v>1596</v>
      </c>
      <c r="D19" s="487" t="s">
        <v>1637</v>
      </c>
      <c r="E19" s="487" t="s">
        <v>1636</v>
      </c>
      <c r="F19" s="491">
        <v>94</v>
      </c>
      <c r="G19" s="491">
        <v>7332</v>
      </c>
      <c r="H19" s="491">
        <v>0.61059293804130577</v>
      </c>
      <c r="I19" s="491">
        <v>78</v>
      </c>
      <c r="J19" s="491">
        <v>152</v>
      </c>
      <c r="K19" s="491">
        <v>12008</v>
      </c>
      <c r="L19" s="491">
        <v>1</v>
      </c>
      <c r="M19" s="491">
        <v>79</v>
      </c>
      <c r="N19" s="491">
        <v>145</v>
      </c>
      <c r="O19" s="491">
        <v>11455</v>
      </c>
      <c r="P19" s="513">
        <v>0.95394736842105265</v>
      </c>
      <c r="Q19" s="492">
        <v>79</v>
      </c>
    </row>
    <row r="20" spans="1:17" ht="14.45" customHeight="1" x14ac:dyDescent="0.2">
      <c r="A20" s="486" t="s">
        <v>1697</v>
      </c>
      <c r="B20" s="487" t="s">
        <v>1610</v>
      </c>
      <c r="C20" s="487" t="s">
        <v>1596</v>
      </c>
      <c r="D20" s="487" t="s">
        <v>1638</v>
      </c>
      <c r="E20" s="487" t="s">
        <v>1639</v>
      </c>
      <c r="F20" s="491">
        <v>24</v>
      </c>
      <c r="G20" s="491">
        <v>7536</v>
      </c>
      <c r="H20" s="491">
        <v>1.589873417721519</v>
      </c>
      <c r="I20" s="491">
        <v>314</v>
      </c>
      <c r="J20" s="491">
        <v>15</v>
      </c>
      <c r="K20" s="491">
        <v>4740</v>
      </c>
      <c r="L20" s="491">
        <v>1</v>
      </c>
      <c r="M20" s="491">
        <v>316</v>
      </c>
      <c r="N20" s="491">
        <v>20</v>
      </c>
      <c r="O20" s="491">
        <v>6360</v>
      </c>
      <c r="P20" s="513">
        <v>1.3417721518987342</v>
      </c>
      <c r="Q20" s="492">
        <v>318</v>
      </c>
    </row>
    <row r="21" spans="1:17" ht="14.45" customHeight="1" x14ac:dyDescent="0.2">
      <c r="A21" s="486" t="s">
        <v>1697</v>
      </c>
      <c r="B21" s="487" t="s">
        <v>1610</v>
      </c>
      <c r="C21" s="487" t="s">
        <v>1596</v>
      </c>
      <c r="D21" s="487" t="s">
        <v>1640</v>
      </c>
      <c r="E21" s="487" t="s">
        <v>1641</v>
      </c>
      <c r="F21" s="491">
        <v>175</v>
      </c>
      <c r="G21" s="491">
        <v>57400</v>
      </c>
      <c r="H21" s="491">
        <v>0.68151595744680848</v>
      </c>
      <c r="I21" s="491">
        <v>328</v>
      </c>
      <c r="J21" s="491">
        <v>256</v>
      </c>
      <c r="K21" s="491">
        <v>84224</v>
      </c>
      <c r="L21" s="491">
        <v>1</v>
      </c>
      <c r="M21" s="491">
        <v>329</v>
      </c>
      <c r="N21" s="491">
        <v>171</v>
      </c>
      <c r="O21" s="491">
        <v>56259</v>
      </c>
      <c r="P21" s="513">
        <v>0.66796875</v>
      </c>
      <c r="Q21" s="492">
        <v>329</v>
      </c>
    </row>
    <row r="22" spans="1:17" ht="14.45" customHeight="1" x14ac:dyDescent="0.2">
      <c r="A22" s="486" t="s">
        <v>1697</v>
      </c>
      <c r="B22" s="487" t="s">
        <v>1610</v>
      </c>
      <c r="C22" s="487" t="s">
        <v>1596</v>
      </c>
      <c r="D22" s="487" t="s">
        <v>1642</v>
      </c>
      <c r="E22" s="487" t="s">
        <v>1643</v>
      </c>
      <c r="F22" s="491">
        <v>223</v>
      </c>
      <c r="G22" s="491">
        <v>36349</v>
      </c>
      <c r="H22" s="491">
        <v>0.75964472309299891</v>
      </c>
      <c r="I22" s="491">
        <v>163</v>
      </c>
      <c r="J22" s="491">
        <v>290</v>
      </c>
      <c r="K22" s="491">
        <v>47850</v>
      </c>
      <c r="L22" s="491">
        <v>1</v>
      </c>
      <c r="M22" s="491">
        <v>165</v>
      </c>
      <c r="N22" s="491">
        <v>236</v>
      </c>
      <c r="O22" s="491">
        <v>39176</v>
      </c>
      <c r="P22" s="513">
        <v>0.81872518286311391</v>
      </c>
      <c r="Q22" s="492">
        <v>166</v>
      </c>
    </row>
    <row r="23" spans="1:17" ht="14.45" customHeight="1" x14ac:dyDescent="0.2">
      <c r="A23" s="486" t="s">
        <v>1697</v>
      </c>
      <c r="B23" s="487" t="s">
        <v>1610</v>
      </c>
      <c r="C23" s="487" t="s">
        <v>1596</v>
      </c>
      <c r="D23" s="487" t="s">
        <v>1646</v>
      </c>
      <c r="E23" s="487" t="s">
        <v>1612</v>
      </c>
      <c r="F23" s="491">
        <v>202</v>
      </c>
      <c r="G23" s="491">
        <v>14544</v>
      </c>
      <c r="H23" s="491">
        <v>0.93590733590733588</v>
      </c>
      <c r="I23" s="491">
        <v>72</v>
      </c>
      <c r="J23" s="491">
        <v>210</v>
      </c>
      <c r="K23" s="491">
        <v>15540</v>
      </c>
      <c r="L23" s="491">
        <v>1</v>
      </c>
      <c r="M23" s="491">
        <v>74</v>
      </c>
      <c r="N23" s="491">
        <v>275</v>
      </c>
      <c r="O23" s="491">
        <v>20350</v>
      </c>
      <c r="P23" s="513">
        <v>1.3095238095238095</v>
      </c>
      <c r="Q23" s="492">
        <v>74</v>
      </c>
    </row>
    <row r="24" spans="1:17" ht="14.45" customHeight="1" x14ac:dyDescent="0.2">
      <c r="A24" s="486" t="s">
        <v>1697</v>
      </c>
      <c r="B24" s="487" t="s">
        <v>1610</v>
      </c>
      <c r="C24" s="487" t="s">
        <v>1596</v>
      </c>
      <c r="D24" s="487" t="s">
        <v>1653</v>
      </c>
      <c r="E24" s="487" t="s">
        <v>1654</v>
      </c>
      <c r="F24" s="491">
        <v>21</v>
      </c>
      <c r="G24" s="491">
        <v>25452</v>
      </c>
      <c r="H24" s="491">
        <v>1.3081825657894737</v>
      </c>
      <c r="I24" s="491">
        <v>1212</v>
      </c>
      <c r="J24" s="491">
        <v>16</v>
      </c>
      <c r="K24" s="491">
        <v>19456</v>
      </c>
      <c r="L24" s="491">
        <v>1</v>
      </c>
      <c r="M24" s="491">
        <v>1216</v>
      </c>
      <c r="N24" s="491">
        <v>14</v>
      </c>
      <c r="O24" s="491">
        <v>17080</v>
      </c>
      <c r="P24" s="513">
        <v>0.87787828947368418</v>
      </c>
      <c r="Q24" s="492">
        <v>1220</v>
      </c>
    </row>
    <row r="25" spans="1:17" ht="14.45" customHeight="1" x14ac:dyDescent="0.2">
      <c r="A25" s="486" t="s">
        <v>1697</v>
      </c>
      <c r="B25" s="487" t="s">
        <v>1610</v>
      </c>
      <c r="C25" s="487" t="s">
        <v>1596</v>
      </c>
      <c r="D25" s="487" t="s">
        <v>1655</v>
      </c>
      <c r="E25" s="487" t="s">
        <v>1656</v>
      </c>
      <c r="F25" s="491">
        <v>13</v>
      </c>
      <c r="G25" s="491">
        <v>1495</v>
      </c>
      <c r="H25" s="491">
        <v>1.2887931034482758</v>
      </c>
      <c r="I25" s="491">
        <v>115</v>
      </c>
      <c r="J25" s="491">
        <v>10</v>
      </c>
      <c r="K25" s="491">
        <v>1160</v>
      </c>
      <c r="L25" s="491">
        <v>1</v>
      </c>
      <c r="M25" s="491">
        <v>116</v>
      </c>
      <c r="N25" s="491">
        <v>8</v>
      </c>
      <c r="O25" s="491">
        <v>936</v>
      </c>
      <c r="P25" s="513">
        <v>0.80689655172413788</v>
      </c>
      <c r="Q25" s="492">
        <v>117</v>
      </c>
    </row>
    <row r="26" spans="1:17" ht="14.45" customHeight="1" x14ac:dyDescent="0.2">
      <c r="A26" s="486" t="s">
        <v>1697</v>
      </c>
      <c r="B26" s="487" t="s">
        <v>1610</v>
      </c>
      <c r="C26" s="487" t="s">
        <v>1596</v>
      </c>
      <c r="D26" s="487" t="s">
        <v>1663</v>
      </c>
      <c r="E26" s="487" t="s">
        <v>1664</v>
      </c>
      <c r="F26" s="491"/>
      <c r="G26" s="491"/>
      <c r="H26" s="491"/>
      <c r="I26" s="491"/>
      <c r="J26" s="491">
        <v>2</v>
      </c>
      <c r="K26" s="491">
        <v>608</v>
      </c>
      <c r="L26" s="491">
        <v>1</v>
      </c>
      <c r="M26" s="491">
        <v>304</v>
      </c>
      <c r="N26" s="491"/>
      <c r="O26" s="491"/>
      <c r="P26" s="513"/>
      <c r="Q26" s="492"/>
    </row>
    <row r="27" spans="1:17" ht="14.45" customHeight="1" x14ac:dyDescent="0.2">
      <c r="A27" s="486" t="s">
        <v>1698</v>
      </c>
      <c r="B27" s="487" t="s">
        <v>1610</v>
      </c>
      <c r="C27" s="487" t="s">
        <v>1596</v>
      </c>
      <c r="D27" s="487" t="s">
        <v>1611</v>
      </c>
      <c r="E27" s="487" t="s">
        <v>1612</v>
      </c>
      <c r="F27" s="491">
        <v>461</v>
      </c>
      <c r="G27" s="491">
        <v>97732</v>
      </c>
      <c r="H27" s="491">
        <v>0.857636786450792</v>
      </c>
      <c r="I27" s="491">
        <v>212</v>
      </c>
      <c r="J27" s="491">
        <v>535</v>
      </c>
      <c r="K27" s="491">
        <v>113955</v>
      </c>
      <c r="L27" s="491">
        <v>1</v>
      </c>
      <c r="M27" s="491">
        <v>213</v>
      </c>
      <c r="N27" s="491">
        <v>405</v>
      </c>
      <c r="O27" s="491">
        <v>87075</v>
      </c>
      <c r="P27" s="513">
        <v>0.76411741476898776</v>
      </c>
      <c r="Q27" s="492">
        <v>215</v>
      </c>
    </row>
    <row r="28" spans="1:17" ht="14.45" customHeight="1" x14ac:dyDescent="0.2">
      <c r="A28" s="486" t="s">
        <v>1698</v>
      </c>
      <c r="B28" s="487" t="s">
        <v>1610</v>
      </c>
      <c r="C28" s="487" t="s">
        <v>1596</v>
      </c>
      <c r="D28" s="487" t="s">
        <v>1613</v>
      </c>
      <c r="E28" s="487" t="s">
        <v>1612</v>
      </c>
      <c r="F28" s="491"/>
      <c r="G28" s="491"/>
      <c r="H28" s="491"/>
      <c r="I28" s="491"/>
      <c r="J28" s="491">
        <v>5</v>
      </c>
      <c r="K28" s="491">
        <v>440</v>
      </c>
      <c r="L28" s="491">
        <v>1</v>
      </c>
      <c r="M28" s="491">
        <v>88</v>
      </c>
      <c r="N28" s="491">
        <v>4</v>
      </c>
      <c r="O28" s="491">
        <v>356</v>
      </c>
      <c r="P28" s="513">
        <v>0.80909090909090908</v>
      </c>
      <c r="Q28" s="492">
        <v>89</v>
      </c>
    </row>
    <row r="29" spans="1:17" ht="14.45" customHeight="1" x14ac:dyDescent="0.2">
      <c r="A29" s="486" t="s">
        <v>1698</v>
      </c>
      <c r="B29" s="487" t="s">
        <v>1610</v>
      </c>
      <c r="C29" s="487" t="s">
        <v>1596</v>
      </c>
      <c r="D29" s="487" t="s">
        <v>1614</v>
      </c>
      <c r="E29" s="487" t="s">
        <v>1615</v>
      </c>
      <c r="F29" s="491">
        <v>904</v>
      </c>
      <c r="G29" s="491">
        <v>273008</v>
      </c>
      <c r="H29" s="491">
        <v>1.8577659827838453</v>
      </c>
      <c r="I29" s="491">
        <v>302</v>
      </c>
      <c r="J29" s="491">
        <v>485</v>
      </c>
      <c r="K29" s="491">
        <v>146955</v>
      </c>
      <c r="L29" s="491">
        <v>1</v>
      </c>
      <c r="M29" s="491">
        <v>303</v>
      </c>
      <c r="N29" s="491">
        <v>588</v>
      </c>
      <c r="O29" s="491">
        <v>179340</v>
      </c>
      <c r="P29" s="513">
        <v>1.2203735837501275</v>
      </c>
      <c r="Q29" s="492">
        <v>305</v>
      </c>
    </row>
    <row r="30" spans="1:17" ht="14.45" customHeight="1" x14ac:dyDescent="0.2">
      <c r="A30" s="486" t="s">
        <v>1698</v>
      </c>
      <c r="B30" s="487" t="s">
        <v>1610</v>
      </c>
      <c r="C30" s="487" t="s">
        <v>1596</v>
      </c>
      <c r="D30" s="487" t="s">
        <v>1616</v>
      </c>
      <c r="E30" s="487" t="s">
        <v>1617</v>
      </c>
      <c r="F30" s="491">
        <v>18</v>
      </c>
      <c r="G30" s="491">
        <v>1800</v>
      </c>
      <c r="H30" s="491">
        <v>1</v>
      </c>
      <c r="I30" s="491">
        <v>100</v>
      </c>
      <c r="J30" s="491">
        <v>18</v>
      </c>
      <c r="K30" s="491">
        <v>1800</v>
      </c>
      <c r="L30" s="491">
        <v>1</v>
      </c>
      <c r="M30" s="491">
        <v>100</v>
      </c>
      <c r="N30" s="491">
        <v>9</v>
      </c>
      <c r="O30" s="491">
        <v>909</v>
      </c>
      <c r="P30" s="513">
        <v>0.505</v>
      </c>
      <c r="Q30" s="492">
        <v>101</v>
      </c>
    </row>
    <row r="31" spans="1:17" ht="14.45" customHeight="1" x14ac:dyDescent="0.2">
      <c r="A31" s="486" t="s">
        <v>1698</v>
      </c>
      <c r="B31" s="487" t="s">
        <v>1610</v>
      </c>
      <c r="C31" s="487" t="s">
        <v>1596</v>
      </c>
      <c r="D31" s="487" t="s">
        <v>1618</v>
      </c>
      <c r="E31" s="487" t="s">
        <v>1619</v>
      </c>
      <c r="F31" s="491">
        <v>1</v>
      </c>
      <c r="G31" s="491">
        <v>232</v>
      </c>
      <c r="H31" s="491"/>
      <c r="I31" s="491">
        <v>232</v>
      </c>
      <c r="J31" s="491"/>
      <c r="K31" s="491"/>
      <c r="L31" s="491"/>
      <c r="M31" s="491"/>
      <c r="N31" s="491">
        <v>1</v>
      </c>
      <c r="O31" s="491">
        <v>237</v>
      </c>
      <c r="P31" s="513"/>
      <c r="Q31" s="492">
        <v>237</v>
      </c>
    </row>
    <row r="32" spans="1:17" ht="14.45" customHeight="1" x14ac:dyDescent="0.2">
      <c r="A32" s="486" t="s">
        <v>1698</v>
      </c>
      <c r="B32" s="487" t="s">
        <v>1610</v>
      </c>
      <c r="C32" s="487" t="s">
        <v>1596</v>
      </c>
      <c r="D32" s="487" t="s">
        <v>1620</v>
      </c>
      <c r="E32" s="487" t="s">
        <v>1621</v>
      </c>
      <c r="F32" s="491">
        <v>118</v>
      </c>
      <c r="G32" s="491">
        <v>16166</v>
      </c>
      <c r="H32" s="491">
        <v>0.70569233455561375</v>
      </c>
      <c r="I32" s="491">
        <v>137</v>
      </c>
      <c r="J32" s="491">
        <v>166</v>
      </c>
      <c r="K32" s="491">
        <v>22908</v>
      </c>
      <c r="L32" s="491">
        <v>1</v>
      </c>
      <c r="M32" s="491">
        <v>138</v>
      </c>
      <c r="N32" s="491">
        <v>145</v>
      </c>
      <c r="O32" s="491">
        <v>20155</v>
      </c>
      <c r="P32" s="513">
        <v>0.87982364239566968</v>
      </c>
      <c r="Q32" s="492">
        <v>139</v>
      </c>
    </row>
    <row r="33" spans="1:17" ht="14.45" customHeight="1" x14ac:dyDescent="0.2">
      <c r="A33" s="486" t="s">
        <v>1698</v>
      </c>
      <c r="B33" s="487" t="s">
        <v>1610</v>
      </c>
      <c r="C33" s="487" t="s">
        <v>1596</v>
      </c>
      <c r="D33" s="487" t="s">
        <v>1622</v>
      </c>
      <c r="E33" s="487" t="s">
        <v>1621</v>
      </c>
      <c r="F33" s="491"/>
      <c r="G33" s="491"/>
      <c r="H33" s="491"/>
      <c r="I33" s="491"/>
      <c r="J33" s="491">
        <v>2</v>
      </c>
      <c r="K33" s="491">
        <v>370</v>
      </c>
      <c r="L33" s="491">
        <v>1</v>
      </c>
      <c r="M33" s="491">
        <v>185</v>
      </c>
      <c r="N33" s="491">
        <v>2</v>
      </c>
      <c r="O33" s="491">
        <v>374</v>
      </c>
      <c r="P33" s="513">
        <v>1.0108108108108107</v>
      </c>
      <c r="Q33" s="492">
        <v>187</v>
      </c>
    </row>
    <row r="34" spans="1:17" ht="14.45" customHeight="1" x14ac:dyDescent="0.2">
      <c r="A34" s="486" t="s">
        <v>1698</v>
      </c>
      <c r="B34" s="487" t="s">
        <v>1610</v>
      </c>
      <c r="C34" s="487" t="s">
        <v>1596</v>
      </c>
      <c r="D34" s="487" t="s">
        <v>1623</v>
      </c>
      <c r="E34" s="487" t="s">
        <v>1624</v>
      </c>
      <c r="F34" s="491">
        <v>2</v>
      </c>
      <c r="G34" s="491">
        <v>1280</v>
      </c>
      <c r="H34" s="491"/>
      <c r="I34" s="491">
        <v>640</v>
      </c>
      <c r="J34" s="491"/>
      <c r="K34" s="491"/>
      <c r="L34" s="491"/>
      <c r="M34" s="491"/>
      <c r="N34" s="491">
        <v>3</v>
      </c>
      <c r="O34" s="491">
        <v>1947</v>
      </c>
      <c r="P34" s="513"/>
      <c r="Q34" s="492">
        <v>649</v>
      </c>
    </row>
    <row r="35" spans="1:17" ht="14.45" customHeight="1" x14ac:dyDescent="0.2">
      <c r="A35" s="486" t="s">
        <v>1698</v>
      </c>
      <c r="B35" s="487" t="s">
        <v>1610</v>
      </c>
      <c r="C35" s="487" t="s">
        <v>1596</v>
      </c>
      <c r="D35" s="487" t="s">
        <v>1627</v>
      </c>
      <c r="E35" s="487" t="s">
        <v>1628</v>
      </c>
      <c r="F35" s="491">
        <v>34</v>
      </c>
      <c r="G35" s="491">
        <v>5916</v>
      </c>
      <c r="H35" s="491">
        <v>1.6097959183673469</v>
      </c>
      <c r="I35" s="491">
        <v>174</v>
      </c>
      <c r="J35" s="491">
        <v>21</v>
      </c>
      <c r="K35" s="491">
        <v>3675</v>
      </c>
      <c r="L35" s="491">
        <v>1</v>
      </c>
      <c r="M35" s="491">
        <v>175</v>
      </c>
      <c r="N35" s="491">
        <v>20</v>
      </c>
      <c r="O35" s="491">
        <v>3520</v>
      </c>
      <c r="P35" s="513">
        <v>0.95782312925170066</v>
      </c>
      <c r="Q35" s="492">
        <v>176</v>
      </c>
    </row>
    <row r="36" spans="1:17" ht="14.45" customHeight="1" x14ac:dyDescent="0.2">
      <c r="A36" s="486" t="s">
        <v>1698</v>
      </c>
      <c r="B36" s="487" t="s">
        <v>1610</v>
      </c>
      <c r="C36" s="487" t="s">
        <v>1596</v>
      </c>
      <c r="D36" s="487" t="s">
        <v>1629</v>
      </c>
      <c r="E36" s="487" t="s">
        <v>1630</v>
      </c>
      <c r="F36" s="491"/>
      <c r="G36" s="491"/>
      <c r="H36" s="491"/>
      <c r="I36" s="491"/>
      <c r="J36" s="491">
        <v>7</v>
      </c>
      <c r="K36" s="491">
        <v>2436</v>
      </c>
      <c r="L36" s="491">
        <v>1</v>
      </c>
      <c r="M36" s="491">
        <v>348</v>
      </c>
      <c r="N36" s="491"/>
      <c r="O36" s="491"/>
      <c r="P36" s="513"/>
      <c r="Q36" s="492"/>
    </row>
    <row r="37" spans="1:17" ht="14.45" customHeight="1" x14ac:dyDescent="0.2">
      <c r="A37" s="486" t="s">
        <v>1698</v>
      </c>
      <c r="B37" s="487" t="s">
        <v>1610</v>
      </c>
      <c r="C37" s="487" t="s">
        <v>1596</v>
      </c>
      <c r="D37" s="487" t="s">
        <v>1631</v>
      </c>
      <c r="E37" s="487" t="s">
        <v>1632</v>
      </c>
      <c r="F37" s="491">
        <v>256</v>
      </c>
      <c r="G37" s="491">
        <v>4352</v>
      </c>
      <c r="H37" s="491">
        <v>0.76876876876876876</v>
      </c>
      <c r="I37" s="491">
        <v>17</v>
      </c>
      <c r="J37" s="491">
        <v>333</v>
      </c>
      <c r="K37" s="491">
        <v>5661</v>
      </c>
      <c r="L37" s="491">
        <v>1</v>
      </c>
      <c r="M37" s="491">
        <v>17</v>
      </c>
      <c r="N37" s="491">
        <v>269</v>
      </c>
      <c r="O37" s="491">
        <v>4573</v>
      </c>
      <c r="P37" s="513">
        <v>0.80780780780780781</v>
      </c>
      <c r="Q37" s="492">
        <v>17</v>
      </c>
    </row>
    <row r="38" spans="1:17" ht="14.45" customHeight="1" x14ac:dyDescent="0.2">
      <c r="A38" s="486" t="s">
        <v>1698</v>
      </c>
      <c r="B38" s="487" t="s">
        <v>1610</v>
      </c>
      <c r="C38" s="487" t="s">
        <v>1596</v>
      </c>
      <c r="D38" s="487" t="s">
        <v>1633</v>
      </c>
      <c r="E38" s="487" t="s">
        <v>1634</v>
      </c>
      <c r="F38" s="491">
        <v>120</v>
      </c>
      <c r="G38" s="491">
        <v>32880</v>
      </c>
      <c r="H38" s="491">
        <v>0.94206635722881216</v>
      </c>
      <c r="I38" s="491">
        <v>274</v>
      </c>
      <c r="J38" s="491">
        <v>126</v>
      </c>
      <c r="K38" s="491">
        <v>34902</v>
      </c>
      <c r="L38" s="491">
        <v>1</v>
      </c>
      <c r="M38" s="491">
        <v>277</v>
      </c>
      <c r="N38" s="491">
        <v>107</v>
      </c>
      <c r="O38" s="491">
        <v>29853</v>
      </c>
      <c r="P38" s="513">
        <v>0.85533780299123263</v>
      </c>
      <c r="Q38" s="492">
        <v>279</v>
      </c>
    </row>
    <row r="39" spans="1:17" ht="14.45" customHeight="1" x14ac:dyDescent="0.2">
      <c r="A39" s="486" t="s">
        <v>1698</v>
      </c>
      <c r="B39" s="487" t="s">
        <v>1610</v>
      </c>
      <c r="C39" s="487" t="s">
        <v>1596</v>
      </c>
      <c r="D39" s="487" t="s">
        <v>1635</v>
      </c>
      <c r="E39" s="487" t="s">
        <v>1636</v>
      </c>
      <c r="F39" s="491">
        <v>132</v>
      </c>
      <c r="G39" s="491">
        <v>18744</v>
      </c>
      <c r="H39" s="491">
        <v>0.84672719880742653</v>
      </c>
      <c r="I39" s="491">
        <v>142</v>
      </c>
      <c r="J39" s="491">
        <v>157</v>
      </c>
      <c r="K39" s="491">
        <v>22137</v>
      </c>
      <c r="L39" s="491">
        <v>1</v>
      </c>
      <c r="M39" s="491">
        <v>141</v>
      </c>
      <c r="N39" s="491">
        <v>128</v>
      </c>
      <c r="O39" s="491">
        <v>18176</v>
      </c>
      <c r="P39" s="513">
        <v>0.8210687988435651</v>
      </c>
      <c r="Q39" s="492">
        <v>142</v>
      </c>
    </row>
    <row r="40" spans="1:17" ht="14.45" customHeight="1" x14ac:dyDescent="0.2">
      <c r="A40" s="486" t="s">
        <v>1698</v>
      </c>
      <c r="B40" s="487" t="s">
        <v>1610</v>
      </c>
      <c r="C40" s="487" t="s">
        <v>1596</v>
      </c>
      <c r="D40" s="487" t="s">
        <v>1637</v>
      </c>
      <c r="E40" s="487" t="s">
        <v>1636</v>
      </c>
      <c r="F40" s="491">
        <v>118</v>
      </c>
      <c r="G40" s="491">
        <v>9204</v>
      </c>
      <c r="H40" s="491">
        <v>0.70184535610797616</v>
      </c>
      <c r="I40" s="491">
        <v>78</v>
      </c>
      <c r="J40" s="491">
        <v>166</v>
      </c>
      <c r="K40" s="491">
        <v>13114</v>
      </c>
      <c r="L40" s="491">
        <v>1</v>
      </c>
      <c r="M40" s="491">
        <v>79</v>
      </c>
      <c r="N40" s="491">
        <v>145</v>
      </c>
      <c r="O40" s="491">
        <v>11455</v>
      </c>
      <c r="P40" s="513">
        <v>0.87349397590361444</v>
      </c>
      <c r="Q40" s="492">
        <v>79</v>
      </c>
    </row>
    <row r="41" spans="1:17" ht="14.45" customHeight="1" x14ac:dyDescent="0.2">
      <c r="A41" s="486" t="s">
        <v>1698</v>
      </c>
      <c r="B41" s="487" t="s">
        <v>1610</v>
      </c>
      <c r="C41" s="487" t="s">
        <v>1596</v>
      </c>
      <c r="D41" s="487" t="s">
        <v>1638</v>
      </c>
      <c r="E41" s="487" t="s">
        <v>1639</v>
      </c>
      <c r="F41" s="491">
        <v>132</v>
      </c>
      <c r="G41" s="491">
        <v>41448</v>
      </c>
      <c r="H41" s="491">
        <v>0.83544303797468356</v>
      </c>
      <c r="I41" s="491">
        <v>314</v>
      </c>
      <c r="J41" s="491">
        <v>157</v>
      </c>
      <c r="K41" s="491">
        <v>49612</v>
      </c>
      <c r="L41" s="491">
        <v>1</v>
      </c>
      <c r="M41" s="491">
        <v>316</v>
      </c>
      <c r="N41" s="491">
        <v>128</v>
      </c>
      <c r="O41" s="491">
        <v>40704</v>
      </c>
      <c r="P41" s="513">
        <v>0.82044666612916228</v>
      </c>
      <c r="Q41" s="492">
        <v>318</v>
      </c>
    </row>
    <row r="42" spans="1:17" ht="14.45" customHeight="1" x14ac:dyDescent="0.2">
      <c r="A42" s="486" t="s">
        <v>1698</v>
      </c>
      <c r="B42" s="487" t="s">
        <v>1610</v>
      </c>
      <c r="C42" s="487" t="s">
        <v>1596</v>
      </c>
      <c r="D42" s="487" t="s">
        <v>1640</v>
      </c>
      <c r="E42" s="487" t="s">
        <v>1641</v>
      </c>
      <c r="F42" s="491"/>
      <c r="G42" s="491"/>
      <c r="H42" s="491"/>
      <c r="I42" s="491"/>
      <c r="J42" s="491">
        <v>3</v>
      </c>
      <c r="K42" s="491">
        <v>987</v>
      </c>
      <c r="L42" s="491">
        <v>1</v>
      </c>
      <c r="M42" s="491">
        <v>329</v>
      </c>
      <c r="N42" s="491"/>
      <c r="O42" s="491"/>
      <c r="P42" s="513"/>
      <c r="Q42" s="492"/>
    </row>
    <row r="43" spans="1:17" ht="14.45" customHeight="1" x14ac:dyDescent="0.2">
      <c r="A43" s="486" t="s">
        <v>1698</v>
      </c>
      <c r="B43" s="487" t="s">
        <v>1610</v>
      </c>
      <c r="C43" s="487" t="s">
        <v>1596</v>
      </c>
      <c r="D43" s="487" t="s">
        <v>1642</v>
      </c>
      <c r="E43" s="487" t="s">
        <v>1643</v>
      </c>
      <c r="F43" s="491">
        <v>112</v>
      </c>
      <c r="G43" s="491">
        <v>18256</v>
      </c>
      <c r="H43" s="491">
        <v>0.8510955710955711</v>
      </c>
      <c r="I43" s="491">
        <v>163</v>
      </c>
      <c r="J43" s="491">
        <v>130</v>
      </c>
      <c r="K43" s="491">
        <v>21450</v>
      </c>
      <c r="L43" s="491">
        <v>1</v>
      </c>
      <c r="M43" s="491">
        <v>165</v>
      </c>
      <c r="N43" s="491">
        <v>104</v>
      </c>
      <c r="O43" s="491">
        <v>17264</v>
      </c>
      <c r="P43" s="513">
        <v>0.80484848484848481</v>
      </c>
      <c r="Q43" s="492">
        <v>166</v>
      </c>
    </row>
    <row r="44" spans="1:17" ht="14.45" customHeight="1" x14ac:dyDescent="0.2">
      <c r="A44" s="486" t="s">
        <v>1698</v>
      </c>
      <c r="B44" s="487" t="s">
        <v>1610</v>
      </c>
      <c r="C44" s="487" t="s">
        <v>1596</v>
      </c>
      <c r="D44" s="487" t="s">
        <v>1646</v>
      </c>
      <c r="E44" s="487" t="s">
        <v>1612</v>
      </c>
      <c r="F44" s="491">
        <v>455</v>
      </c>
      <c r="G44" s="491">
        <v>32760</v>
      </c>
      <c r="H44" s="491">
        <v>0.72337042925278217</v>
      </c>
      <c r="I44" s="491">
        <v>72</v>
      </c>
      <c r="J44" s="491">
        <v>612</v>
      </c>
      <c r="K44" s="491">
        <v>45288</v>
      </c>
      <c r="L44" s="491">
        <v>1</v>
      </c>
      <c r="M44" s="491">
        <v>74</v>
      </c>
      <c r="N44" s="491">
        <v>430</v>
      </c>
      <c r="O44" s="491">
        <v>31820</v>
      </c>
      <c r="P44" s="513">
        <v>0.70261437908496727</v>
      </c>
      <c r="Q44" s="492">
        <v>74</v>
      </c>
    </row>
    <row r="45" spans="1:17" ht="14.45" customHeight="1" x14ac:dyDescent="0.2">
      <c r="A45" s="486" t="s">
        <v>1698</v>
      </c>
      <c r="B45" s="487" t="s">
        <v>1610</v>
      </c>
      <c r="C45" s="487" t="s">
        <v>1596</v>
      </c>
      <c r="D45" s="487" t="s">
        <v>1651</v>
      </c>
      <c r="E45" s="487" t="s">
        <v>1652</v>
      </c>
      <c r="F45" s="491"/>
      <c r="G45" s="491"/>
      <c r="H45" s="491"/>
      <c r="I45" s="491"/>
      <c r="J45" s="491"/>
      <c r="K45" s="491"/>
      <c r="L45" s="491"/>
      <c r="M45" s="491"/>
      <c r="N45" s="491">
        <v>1</v>
      </c>
      <c r="O45" s="491">
        <v>235</v>
      </c>
      <c r="P45" s="513"/>
      <c r="Q45" s="492">
        <v>235</v>
      </c>
    </row>
    <row r="46" spans="1:17" ht="14.45" customHeight="1" x14ac:dyDescent="0.2">
      <c r="A46" s="486" t="s">
        <v>1698</v>
      </c>
      <c r="B46" s="487" t="s">
        <v>1610</v>
      </c>
      <c r="C46" s="487" t="s">
        <v>1596</v>
      </c>
      <c r="D46" s="487" t="s">
        <v>1653</v>
      </c>
      <c r="E46" s="487" t="s">
        <v>1654</v>
      </c>
      <c r="F46" s="491">
        <v>28</v>
      </c>
      <c r="G46" s="491">
        <v>33936</v>
      </c>
      <c r="H46" s="491">
        <v>1.5504385964912282</v>
      </c>
      <c r="I46" s="491">
        <v>1212</v>
      </c>
      <c r="J46" s="491">
        <v>18</v>
      </c>
      <c r="K46" s="491">
        <v>21888</v>
      </c>
      <c r="L46" s="491">
        <v>1</v>
      </c>
      <c r="M46" s="491">
        <v>1216</v>
      </c>
      <c r="N46" s="491">
        <v>25</v>
      </c>
      <c r="O46" s="491">
        <v>30500</v>
      </c>
      <c r="P46" s="513">
        <v>1.3934576023391814</v>
      </c>
      <c r="Q46" s="492">
        <v>1220</v>
      </c>
    </row>
    <row r="47" spans="1:17" ht="14.45" customHeight="1" x14ac:dyDescent="0.2">
      <c r="A47" s="486" t="s">
        <v>1698</v>
      </c>
      <c r="B47" s="487" t="s">
        <v>1610</v>
      </c>
      <c r="C47" s="487" t="s">
        <v>1596</v>
      </c>
      <c r="D47" s="487" t="s">
        <v>1655</v>
      </c>
      <c r="E47" s="487" t="s">
        <v>1656</v>
      </c>
      <c r="F47" s="491">
        <v>19</v>
      </c>
      <c r="G47" s="491">
        <v>2185</v>
      </c>
      <c r="H47" s="491">
        <v>1.3454433497536946</v>
      </c>
      <c r="I47" s="491">
        <v>115</v>
      </c>
      <c r="J47" s="491">
        <v>14</v>
      </c>
      <c r="K47" s="491">
        <v>1624</v>
      </c>
      <c r="L47" s="491">
        <v>1</v>
      </c>
      <c r="M47" s="491">
        <v>116</v>
      </c>
      <c r="N47" s="491">
        <v>12</v>
      </c>
      <c r="O47" s="491">
        <v>1404</v>
      </c>
      <c r="P47" s="513">
        <v>0.8645320197044335</v>
      </c>
      <c r="Q47" s="492">
        <v>117</v>
      </c>
    </row>
    <row r="48" spans="1:17" ht="14.45" customHeight="1" x14ac:dyDescent="0.2">
      <c r="A48" s="486" t="s">
        <v>1698</v>
      </c>
      <c r="B48" s="487" t="s">
        <v>1610</v>
      </c>
      <c r="C48" s="487" t="s">
        <v>1596</v>
      </c>
      <c r="D48" s="487" t="s">
        <v>1657</v>
      </c>
      <c r="E48" s="487" t="s">
        <v>1658</v>
      </c>
      <c r="F48" s="491"/>
      <c r="G48" s="491"/>
      <c r="H48" s="491"/>
      <c r="I48" s="491"/>
      <c r="J48" s="491">
        <v>2</v>
      </c>
      <c r="K48" s="491">
        <v>700</v>
      </c>
      <c r="L48" s="491">
        <v>1</v>
      </c>
      <c r="M48" s="491">
        <v>350</v>
      </c>
      <c r="N48" s="491">
        <v>2</v>
      </c>
      <c r="O48" s="491">
        <v>704</v>
      </c>
      <c r="P48" s="513">
        <v>1.0057142857142858</v>
      </c>
      <c r="Q48" s="492">
        <v>352</v>
      </c>
    </row>
    <row r="49" spans="1:17" ht="14.45" customHeight="1" x14ac:dyDescent="0.2">
      <c r="A49" s="486" t="s">
        <v>1698</v>
      </c>
      <c r="B49" s="487" t="s">
        <v>1610</v>
      </c>
      <c r="C49" s="487" t="s">
        <v>1596</v>
      </c>
      <c r="D49" s="487" t="s">
        <v>1661</v>
      </c>
      <c r="E49" s="487" t="s">
        <v>1662</v>
      </c>
      <c r="F49" s="491"/>
      <c r="G49" s="491"/>
      <c r="H49" s="491"/>
      <c r="I49" s="491"/>
      <c r="J49" s="491"/>
      <c r="K49" s="491"/>
      <c r="L49" s="491"/>
      <c r="M49" s="491"/>
      <c r="N49" s="491">
        <v>1</v>
      </c>
      <c r="O49" s="491">
        <v>1082</v>
      </c>
      <c r="P49" s="513"/>
      <c r="Q49" s="492">
        <v>1082</v>
      </c>
    </row>
    <row r="50" spans="1:17" ht="14.45" customHeight="1" x14ac:dyDescent="0.2">
      <c r="A50" s="486" t="s">
        <v>1698</v>
      </c>
      <c r="B50" s="487" t="s">
        <v>1610</v>
      </c>
      <c r="C50" s="487" t="s">
        <v>1596</v>
      </c>
      <c r="D50" s="487" t="s">
        <v>1663</v>
      </c>
      <c r="E50" s="487" t="s">
        <v>1664</v>
      </c>
      <c r="F50" s="491">
        <v>1</v>
      </c>
      <c r="G50" s="491">
        <v>302</v>
      </c>
      <c r="H50" s="491"/>
      <c r="I50" s="491">
        <v>302</v>
      </c>
      <c r="J50" s="491"/>
      <c r="K50" s="491"/>
      <c r="L50" s="491"/>
      <c r="M50" s="491"/>
      <c r="N50" s="491">
        <v>1</v>
      </c>
      <c r="O50" s="491">
        <v>306</v>
      </c>
      <c r="P50" s="513"/>
      <c r="Q50" s="492">
        <v>306</v>
      </c>
    </row>
    <row r="51" spans="1:17" ht="14.45" customHeight="1" x14ac:dyDescent="0.2">
      <c r="A51" s="486" t="s">
        <v>1699</v>
      </c>
      <c r="B51" s="487" t="s">
        <v>1610</v>
      </c>
      <c r="C51" s="487" t="s">
        <v>1596</v>
      </c>
      <c r="D51" s="487" t="s">
        <v>1611</v>
      </c>
      <c r="E51" s="487" t="s">
        <v>1612</v>
      </c>
      <c r="F51" s="491">
        <v>112</v>
      </c>
      <c r="G51" s="491">
        <v>23744</v>
      </c>
      <c r="H51" s="491">
        <v>1.3114609223971279</v>
      </c>
      <c r="I51" s="491">
        <v>212</v>
      </c>
      <c r="J51" s="491">
        <v>85</v>
      </c>
      <c r="K51" s="491">
        <v>18105</v>
      </c>
      <c r="L51" s="491">
        <v>1</v>
      </c>
      <c r="M51" s="491">
        <v>213</v>
      </c>
      <c r="N51" s="491">
        <v>105</v>
      </c>
      <c r="O51" s="491">
        <v>22575</v>
      </c>
      <c r="P51" s="513">
        <v>1.2468931234465617</v>
      </c>
      <c r="Q51" s="492">
        <v>215</v>
      </c>
    </row>
    <row r="52" spans="1:17" ht="14.45" customHeight="1" x14ac:dyDescent="0.2">
      <c r="A52" s="486" t="s">
        <v>1699</v>
      </c>
      <c r="B52" s="487" t="s">
        <v>1610</v>
      </c>
      <c r="C52" s="487" t="s">
        <v>1596</v>
      </c>
      <c r="D52" s="487" t="s">
        <v>1613</v>
      </c>
      <c r="E52" s="487" t="s">
        <v>1612</v>
      </c>
      <c r="F52" s="491">
        <v>7</v>
      </c>
      <c r="G52" s="491">
        <v>609</v>
      </c>
      <c r="H52" s="491">
        <v>1.1534090909090908</v>
      </c>
      <c r="I52" s="491">
        <v>87</v>
      </c>
      <c r="J52" s="491">
        <v>6</v>
      </c>
      <c r="K52" s="491">
        <v>528</v>
      </c>
      <c r="L52" s="491">
        <v>1</v>
      </c>
      <c r="M52" s="491">
        <v>88</v>
      </c>
      <c r="N52" s="491">
        <v>3</v>
      </c>
      <c r="O52" s="491">
        <v>267</v>
      </c>
      <c r="P52" s="513">
        <v>0.50568181818181823</v>
      </c>
      <c r="Q52" s="492">
        <v>89</v>
      </c>
    </row>
    <row r="53" spans="1:17" ht="14.45" customHeight="1" x14ac:dyDescent="0.2">
      <c r="A53" s="486" t="s">
        <v>1699</v>
      </c>
      <c r="B53" s="487" t="s">
        <v>1610</v>
      </c>
      <c r="C53" s="487" t="s">
        <v>1596</v>
      </c>
      <c r="D53" s="487" t="s">
        <v>1614</v>
      </c>
      <c r="E53" s="487" t="s">
        <v>1615</v>
      </c>
      <c r="F53" s="491">
        <v>538</v>
      </c>
      <c r="G53" s="491">
        <v>162476</v>
      </c>
      <c r="H53" s="491">
        <v>1.3820217073253718</v>
      </c>
      <c r="I53" s="491">
        <v>302</v>
      </c>
      <c r="J53" s="491">
        <v>388</v>
      </c>
      <c r="K53" s="491">
        <v>117564</v>
      </c>
      <c r="L53" s="491">
        <v>1</v>
      </c>
      <c r="M53" s="491">
        <v>303</v>
      </c>
      <c r="N53" s="491">
        <v>430</v>
      </c>
      <c r="O53" s="491">
        <v>131150</v>
      </c>
      <c r="P53" s="513">
        <v>1.1155625871865538</v>
      </c>
      <c r="Q53" s="492">
        <v>305</v>
      </c>
    </row>
    <row r="54" spans="1:17" ht="14.45" customHeight="1" x14ac:dyDescent="0.2">
      <c r="A54" s="486" t="s">
        <v>1699</v>
      </c>
      <c r="B54" s="487" t="s">
        <v>1610</v>
      </c>
      <c r="C54" s="487" t="s">
        <v>1596</v>
      </c>
      <c r="D54" s="487" t="s">
        <v>1616</v>
      </c>
      <c r="E54" s="487" t="s">
        <v>1617</v>
      </c>
      <c r="F54" s="491">
        <v>24</v>
      </c>
      <c r="G54" s="491">
        <v>2400</v>
      </c>
      <c r="H54" s="491">
        <v>1.6</v>
      </c>
      <c r="I54" s="491">
        <v>100</v>
      </c>
      <c r="J54" s="491">
        <v>15</v>
      </c>
      <c r="K54" s="491">
        <v>1500</v>
      </c>
      <c r="L54" s="491">
        <v>1</v>
      </c>
      <c r="M54" s="491">
        <v>100</v>
      </c>
      <c r="N54" s="491">
        <v>30</v>
      </c>
      <c r="O54" s="491">
        <v>3030</v>
      </c>
      <c r="P54" s="513">
        <v>2.02</v>
      </c>
      <c r="Q54" s="492">
        <v>101</v>
      </c>
    </row>
    <row r="55" spans="1:17" ht="14.45" customHeight="1" x14ac:dyDescent="0.2">
      <c r="A55" s="486" t="s">
        <v>1699</v>
      </c>
      <c r="B55" s="487" t="s">
        <v>1610</v>
      </c>
      <c r="C55" s="487" t="s">
        <v>1596</v>
      </c>
      <c r="D55" s="487" t="s">
        <v>1618</v>
      </c>
      <c r="E55" s="487" t="s">
        <v>1619</v>
      </c>
      <c r="F55" s="491">
        <v>1</v>
      </c>
      <c r="G55" s="491">
        <v>232</v>
      </c>
      <c r="H55" s="491"/>
      <c r="I55" s="491">
        <v>232</v>
      </c>
      <c r="J55" s="491"/>
      <c r="K55" s="491"/>
      <c r="L55" s="491"/>
      <c r="M55" s="491"/>
      <c r="N55" s="491"/>
      <c r="O55" s="491"/>
      <c r="P55" s="513"/>
      <c r="Q55" s="492"/>
    </row>
    <row r="56" spans="1:17" ht="14.45" customHeight="1" x14ac:dyDescent="0.2">
      <c r="A56" s="486" t="s">
        <v>1699</v>
      </c>
      <c r="B56" s="487" t="s">
        <v>1610</v>
      </c>
      <c r="C56" s="487" t="s">
        <v>1596</v>
      </c>
      <c r="D56" s="487" t="s">
        <v>1620</v>
      </c>
      <c r="E56" s="487" t="s">
        <v>1621</v>
      </c>
      <c r="F56" s="491">
        <v>136</v>
      </c>
      <c r="G56" s="491">
        <v>18632</v>
      </c>
      <c r="H56" s="491">
        <v>0.98550724637681164</v>
      </c>
      <c r="I56" s="491">
        <v>137</v>
      </c>
      <c r="J56" s="491">
        <v>137</v>
      </c>
      <c r="K56" s="491">
        <v>18906</v>
      </c>
      <c r="L56" s="491">
        <v>1</v>
      </c>
      <c r="M56" s="491">
        <v>138</v>
      </c>
      <c r="N56" s="491">
        <v>112</v>
      </c>
      <c r="O56" s="491">
        <v>15568</v>
      </c>
      <c r="P56" s="513">
        <v>0.82344229345181419</v>
      </c>
      <c r="Q56" s="492">
        <v>139</v>
      </c>
    </row>
    <row r="57" spans="1:17" ht="14.45" customHeight="1" x14ac:dyDescent="0.2">
      <c r="A57" s="486" t="s">
        <v>1699</v>
      </c>
      <c r="B57" s="487" t="s">
        <v>1610</v>
      </c>
      <c r="C57" s="487" t="s">
        <v>1596</v>
      </c>
      <c r="D57" s="487" t="s">
        <v>1622</v>
      </c>
      <c r="E57" s="487" t="s">
        <v>1621</v>
      </c>
      <c r="F57" s="491">
        <v>6</v>
      </c>
      <c r="G57" s="491">
        <v>1104</v>
      </c>
      <c r="H57" s="491">
        <v>0.99459459459459465</v>
      </c>
      <c r="I57" s="491">
        <v>184</v>
      </c>
      <c r="J57" s="491">
        <v>6</v>
      </c>
      <c r="K57" s="491">
        <v>1110</v>
      </c>
      <c r="L57" s="491">
        <v>1</v>
      </c>
      <c r="M57" s="491">
        <v>185</v>
      </c>
      <c r="N57" s="491">
        <v>3</v>
      </c>
      <c r="O57" s="491">
        <v>561</v>
      </c>
      <c r="P57" s="513">
        <v>0.50540540540540535</v>
      </c>
      <c r="Q57" s="492">
        <v>187</v>
      </c>
    </row>
    <row r="58" spans="1:17" ht="14.45" customHeight="1" x14ac:dyDescent="0.2">
      <c r="A58" s="486" t="s">
        <v>1699</v>
      </c>
      <c r="B58" s="487" t="s">
        <v>1610</v>
      </c>
      <c r="C58" s="487" t="s">
        <v>1596</v>
      </c>
      <c r="D58" s="487" t="s">
        <v>1623</v>
      </c>
      <c r="E58" s="487" t="s">
        <v>1624</v>
      </c>
      <c r="F58" s="491">
        <v>1</v>
      </c>
      <c r="G58" s="491">
        <v>640</v>
      </c>
      <c r="H58" s="491"/>
      <c r="I58" s="491">
        <v>640</v>
      </c>
      <c r="J58" s="491"/>
      <c r="K58" s="491"/>
      <c r="L58" s="491"/>
      <c r="M58" s="491"/>
      <c r="N58" s="491"/>
      <c r="O58" s="491"/>
      <c r="P58" s="513"/>
      <c r="Q58" s="492"/>
    </row>
    <row r="59" spans="1:17" ht="14.45" customHeight="1" x14ac:dyDescent="0.2">
      <c r="A59" s="486" t="s">
        <v>1699</v>
      </c>
      <c r="B59" s="487" t="s">
        <v>1610</v>
      </c>
      <c r="C59" s="487" t="s">
        <v>1596</v>
      </c>
      <c r="D59" s="487" t="s">
        <v>1625</v>
      </c>
      <c r="E59" s="487" t="s">
        <v>1626</v>
      </c>
      <c r="F59" s="491">
        <v>3</v>
      </c>
      <c r="G59" s="491">
        <v>1827</v>
      </c>
      <c r="H59" s="491">
        <v>1.4877850162866451</v>
      </c>
      <c r="I59" s="491">
        <v>609</v>
      </c>
      <c r="J59" s="491">
        <v>2</v>
      </c>
      <c r="K59" s="491">
        <v>1228</v>
      </c>
      <c r="L59" s="491">
        <v>1</v>
      </c>
      <c r="M59" s="491">
        <v>614</v>
      </c>
      <c r="N59" s="491">
        <v>1</v>
      </c>
      <c r="O59" s="491">
        <v>618</v>
      </c>
      <c r="P59" s="513">
        <v>0.50325732899022801</v>
      </c>
      <c r="Q59" s="492">
        <v>618</v>
      </c>
    </row>
    <row r="60" spans="1:17" ht="14.45" customHeight="1" x14ac:dyDescent="0.2">
      <c r="A60" s="486" t="s">
        <v>1699</v>
      </c>
      <c r="B60" s="487" t="s">
        <v>1610</v>
      </c>
      <c r="C60" s="487" t="s">
        <v>1596</v>
      </c>
      <c r="D60" s="487" t="s">
        <v>1627</v>
      </c>
      <c r="E60" s="487" t="s">
        <v>1628</v>
      </c>
      <c r="F60" s="491">
        <v>27</v>
      </c>
      <c r="G60" s="491">
        <v>4698</v>
      </c>
      <c r="H60" s="491">
        <v>0.72555984555984554</v>
      </c>
      <c r="I60" s="491">
        <v>174</v>
      </c>
      <c r="J60" s="491">
        <v>37</v>
      </c>
      <c r="K60" s="491">
        <v>6475</v>
      </c>
      <c r="L60" s="491">
        <v>1</v>
      </c>
      <c r="M60" s="491">
        <v>175</v>
      </c>
      <c r="N60" s="491">
        <v>35</v>
      </c>
      <c r="O60" s="491">
        <v>6160</v>
      </c>
      <c r="P60" s="513">
        <v>0.9513513513513514</v>
      </c>
      <c r="Q60" s="492">
        <v>176</v>
      </c>
    </row>
    <row r="61" spans="1:17" ht="14.45" customHeight="1" x14ac:dyDescent="0.2">
      <c r="A61" s="486" t="s">
        <v>1699</v>
      </c>
      <c r="B61" s="487" t="s">
        <v>1610</v>
      </c>
      <c r="C61" s="487" t="s">
        <v>1596</v>
      </c>
      <c r="D61" s="487" t="s">
        <v>1629</v>
      </c>
      <c r="E61" s="487" t="s">
        <v>1630</v>
      </c>
      <c r="F61" s="491">
        <v>2</v>
      </c>
      <c r="G61" s="491">
        <v>694</v>
      </c>
      <c r="H61" s="491">
        <v>1.9942528735632183</v>
      </c>
      <c r="I61" s="491">
        <v>347</v>
      </c>
      <c r="J61" s="491">
        <v>1</v>
      </c>
      <c r="K61" s="491">
        <v>348</v>
      </c>
      <c r="L61" s="491">
        <v>1</v>
      </c>
      <c r="M61" s="491">
        <v>348</v>
      </c>
      <c r="N61" s="491"/>
      <c r="O61" s="491"/>
      <c r="P61" s="513"/>
      <c r="Q61" s="492"/>
    </row>
    <row r="62" spans="1:17" ht="14.45" customHeight="1" x14ac:dyDescent="0.2">
      <c r="A62" s="486" t="s">
        <v>1699</v>
      </c>
      <c r="B62" s="487" t="s">
        <v>1610</v>
      </c>
      <c r="C62" s="487" t="s">
        <v>1596</v>
      </c>
      <c r="D62" s="487" t="s">
        <v>1631</v>
      </c>
      <c r="E62" s="487" t="s">
        <v>1632</v>
      </c>
      <c r="F62" s="491">
        <v>188</v>
      </c>
      <c r="G62" s="491">
        <v>3196</v>
      </c>
      <c r="H62" s="491">
        <v>1.0053475935828877</v>
      </c>
      <c r="I62" s="491">
        <v>17</v>
      </c>
      <c r="J62" s="491">
        <v>187</v>
      </c>
      <c r="K62" s="491">
        <v>3179</v>
      </c>
      <c r="L62" s="491">
        <v>1</v>
      </c>
      <c r="M62" s="491">
        <v>17</v>
      </c>
      <c r="N62" s="491">
        <v>163</v>
      </c>
      <c r="O62" s="491">
        <v>2771</v>
      </c>
      <c r="P62" s="513">
        <v>0.87165775401069523</v>
      </c>
      <c r="Q62" s="492">
        <v>17</v>
      </c>
    </row>
    <row r="63" spans="1:17" ht="14.45" customHeight="1" x14ac:dyDescent="0.2">
      <c r="A63" s="486" t="s">
        <v>1699</v>
      </c>
      <c r="B63" s="487" t="s">
        <v>1610</v>
      </c>
      <c r="C63" s="487" t="s">
        <v>1596</v>
      </c>
      <c r="D63" s="487" t="s">
        <v>1633</v>
      </c>
      <c r="E63" s="487" t="s">
        <v>1634</v>
      </c>
      <c r="F63" s="491">
        <v>40</v>
      </c>
      <c r="G63" s="491">
        <v>10960</v>
      </c>
      <c r="H63" s="491">
        <v>1.720295087113483</v>
      </c>
      <c r="I63" s="491">
        <v>274</v>
      </c>
      <c r="J63" s="491">
        <v>23</v>
      </c>
      <c r="K63" s="491">
        <v>6371</v>
      </c>
      <c r="L63" s="491">
        <v>1</v>
      </c>
      <c r="M63" s="491">
        <v>277</v>
      </c>
      <c r="N63" s="491">
        <v>28</v>
      </c>
      <c r="O63" s="491">
        <v>7812</v>
      </c>
      <c r="P63" s="513">
        <v>1.2261811332600847</v>
      </c>
      <c r="Q63" s="492">
        <v>279</v>
      </c>
    </row>
    <row r="64" spans="1:17" ht="14.45" customHeight="1" x14ac:dyDescent="0.2">
      <c r="A64" s="486" t="s">
        <v>1699</v>
      </c>
      <c r="B64" s="487" t="s">
        <v>1610</v>
      </c>
      <c r="C64" s="487" t="s">
        <v>1596</v>
      </c>
      <c r="D64" s="487" t="s">
        <v>1635</v>
      </c>
      <c r="E64" s="487" t="s">
        <v>1636</v>
      </c>
      <c r="F64" s="491">
        <v>45</v>
      </c>
      <c r="G64" s="491">
        <v>6390</v>
      </c>
      <c r="H64" s="491">
        <v>1.2948328267477203</v>
      </c>
      <c r="I64" s="491">
        <v>142</v>
      </c>
      <c r="J64" s="491">
        <v>35</v>
      </c>
      <c r="K64" s="491">
        <v>4935</v>
      </c>
      <c r="L64" s="491">
        <v>1</v>
      </c>
      <c r="M64" s="491">
        <v>141</v>
      </c>
      <c r="N64" s="491">
        <v>36</v>
      </c>
      <c r="O64" s="491">
        <v>5112</v>
      </c>
      <c r="P64" s="513">
        <v>1.0358662613981764</v>
      </c>
      <c r="Q64" s="492">
        <v>142</v>
      </c>
    </row>
    <row r="65" spans="1:17" ht="14.45" customHeight="1" x14ac:dyDescent="0.2">
      <c r="A65" s="486" t="s">
        <v>1699</v>
      </c>
      <c r="B65" s="487" t="s">
        <v>1610</v>
      </c>
      <c r="C65" s="487" t="s">
        <v>1596</v>
      </c>
      <c r="D65" s="487" t="s">
        <v>1637</v>
      </c>
      <c r="E65" s="487" t="s">
        <v>1636</v>
      </c>
      <c r="F65" s="491">
        <v>122</v>
      </c>
      <c r="G65" s="491">
        <v>9516</v>
      </c>
      <c r="H65" s="491">
        <v>0.97931460327261499</v>
      </c>
      <c r="I65" s="491">
        <v>78</v>
      </c>
      <c r="J65" s="491">
        <v>123</v>
      </c>
      <c r="K65" s="491">
        <v>9717</v>
      </c>
      <c r="L65" s="491">
        <v>1</v>
      </c>
      <c r="M65" s="491">
        <v>79</v>
      </c>
      <c r="N65" s="491">
        <v>112</v>
      </c>
      <c r="O65" s="491">
        <v>8848</v>
      </c>
      <c r="P65" s="513">
        <v>0.91056910569105687</v>
      </c>
      <c r="Q65" s="492">
        <v>79</v>
      </c>
    </row>
    <row r="66" spans="1:17" ht="14.45" customHeight="1" x14ac:dyDescent="0.2">
      <c r="A66" s="486" t="s">
        <v>1699</v>
      </c>
      <c r="B66" s="487" t="s">
        <v>1610</v>
      </c>
      <c r="C66" s="487" t="s">
        <v>1596</v>
      </c>
      <c r="D66" s="487" t="s">
        <v>1638</v>
      </c>
      <c r="E66" s="487" t="s">
        <v>1639</v>
      </c>
      <c r="F66" s="491">
        <v>45</v>
      </c>
      <c r="G66" s="491">
        <v>14130</v>
      </c>
      <c r="H66" s="491">
        <v>1.2775768535262206</v>
      </c>
      <c r="I66" s="491">
        <v>314</v>
      </c>
      <c r="J66" s="491">
        <v>35</v>
      </c>
      <c r="K66" s="491">
        <v>11060</v>
      </c>
      <c r="L66" s="491">
        <v>1</v>
      </c>
      <c r="M66" s="491">
        <v>316</v>
      </c>
      <c r="N66" s="491">
        <v>36</v>
      </c>
      <c r="O66" s="491">
        <v>11448</v>
      </c>
      <c r="P66" s="513">
        <v>1.0350813743218807</v>
      </c>
      <c r="Q66" s="492">
        <v>318</v>
      </c>
    </row>
    <row r="67" spans="1:17" ht="14.45" customHeight="1" x14ac:dyDescent="0.2">
      <c r="A67" s="486" t="s">
        <v>1699</v>
      </c>
      <c r="B67" s="487" t="s">
        <v>1610</v>
      </c>
      <c r="C67" s="487" t="s">
        <v>1596</v>
      </c>
      <c r="D67" s="487" t="s">
        <v>1640</v>
      </c>
      <c r="E67" s="487" t="s">
        <v>1641</v>
      </c>
      <c r="F67" s="491">
        <v>2</v>
      </c>
      <c r="G67" s="491">
        <v>656</v>
      </c>
      <c r="H67" s="491">
        <v>1.993920972644377</v>
      </c>
      <c r="I67" s="491">
        <v>328</v>
      </c>
      <c r="J67" s="491">
        <v>1</v>
      </c>
      <c r="K67" s="491">
        <v>329</v>
      </c>
      <c r="L67" s="491">
        <v>1</v>
      </c>
      <c r="M67" s="491">
        <v>329</v>
      </c>
      <c r="N67" s="491"/>
      <c r="O67" s="491"/>
      <c r="P67" s="513"/>
      <c r="Q67" s="492"/>
    </row>
    <row r="68" spans="1:17" ht="14.45" customHeight="1" x14ac:dyDescent="0.2">
      <c r="A68" s="486" t="s">
        <v>1699</v>
      </c>
      <c r="B68" s="487" t="s">
        <v>1610</v>
      </c>
      <c r="C68" s="487" t="s">
        <v>1596</v>
      </c>
      <c r="D68" s="487" t="s">
        <v>1642</v>
      </c>
      <c r="E68" s="487" t="s">
        <v>1643</v>
      </c>
      <c r="F68" s="491">
        <v>105</v>
      </c>
      <c r="G68" s="491">
        <v>17115</v>
      </c>
      <c r="H68" s="491">
        <v>1.1153470185728249</v>
      </c>
      <c r="I68" s="491">
        <v>163</v>
      </c>
      <c r="J68" s="491">
        <v>93</v>
      </c>
      <c r="K68" s="491">
        <v>15345</v>
      </c>
      <c r="L68" s="491">
        <v>1</v>
      </c>
      <c r="M68" s="491">
        <v>165</v>
      </c>
      <c r="N68" s="491">
        <v>80</v>
      </c>
      <c r="O68" s="491">
        <v>13280</v>
      </c>
      <c r="P68" s="513">
        <v>0.86542847833170411</v>
      </c>
      <c r="Q68" s="492">
        <v>166</v>
      </c>
    </row>
    <row r="69" spans="1:17" ht="14.45" customHeight="1" x14ac:dyDescent="0.2">
      <c r="A69" s="486" t="s">
        <v>1699</v>
      </c>
      <c r="B69" s="487" t="s">
        <v>1610</v>
      </c>
      <c r="C69" s="487" t="s">
        <v>1596</v>
      </c>
      <c r="D69" s="487" t="s">
        <v>1646</v>
      </c>
      <c r="E69" s="487" t="s">
        <v>1612</v>
      </c>
      <c r="F69" s="491">
        <v>263</v>
      </c>
      <c r="G69" s="491">
        <v>18936</v>
      </c>
      <c r="H69" s="491">
        <v>0.95482049213392495</v>
      </c>
      <c r="I69" s="491">
        <v>72</v>
      </c>
      <c r="J69" s="491">
        <v>268</v>
      </c>
      <c r="K69" s="491">
        <v>19832</v>
      </c>
      <c r="L69" s="491">
        <v>1</v>
      </c>
      <c r="M69" s="491">
        <v>74</v>
      </c>
      <c r="N69" s="491">
        <v>263</v>
      </c>
      <c r="O69" s="491">
        <v>19462</v>
      </c>
      <c r="P69" s="513">
        <v>0.98134328358208955</v>
      </c>
      <c r="Q69" s="492">
        <v>74</v>
      </c>
    </row>
    <row r="70" spans="1:17" ht="14.45" customHeight="1" x14ac:dyDescent="0.2">
      <c r="A70" s="486" t="s">
        <v>1699</v>
      </c>
      <c r="B70" s="487" t="s">
        <v>1610</v>
      </c>
      <c r="C70" s="487" t="s">
        <v>1596</v>
      </c>
      <c r="D70" s="487" t="s">
        <v>1651</v>
      </c>
      <c r="E70" s="487" t="s">
        <v>1652</v>
      </c>
      <c r="F70" s="491">
        <v>1</v>
      </c>
      <c r="G70" s="491">
        <v>230</v>
      </c>
      <c r="H70" s="491">
        <v>0.49356223175965663</v>
      </c>
      <c r="I70" s="491">
        <v>230</v>
      </c>
      <c r="J70" s="491">
        <v>2</v>
      </c>
      <c r="K70" s="491">
        <v>466</v>
      </c>
      <c r="L70" s="491">
        <v>1</v>
      </c>
      <c r="M70" s="491">
        <v>233</v>
      </c>
      <c r="N70" s="491">
        <v>1</v>
      </c>
      <c r="O70" s="491">
        <v>235</v>
      </c>
      <c r="P70" s="513">
        <v>0.50429184549356221</v>
      </c>
      <c r="Q70" s="492">
        <v>235</v>
      </c>
    </row>
    <row r="71" spans="1:17" ht="14.45" customHeight="1" x14ac:dyDescent="0.2">
      <c r="A71" s="486" t="s">
        <v>1699</v>
      </c>
      <c r="B71" s="487" t="s">
        <v>1610</v>
      </c>
      <c r="C71" s="487" t="s">
        <v>1596</v>
      </c>
      <c r="D71" s="487" t="s">
        <v>1653</v>
      </c>
      <c r="E71" s="487" t="s">
        <v>1654</v>
      </c>
      <c r="F71" s="491">
        <v>29</v>
      </c>
      <c r="G71" s="491">
        <v>35148</v>
      </c>
      <c r="H71" s="491">
        <v>1.3138456937799043</v>
      </c>
      <c r="I71" s="491">
        <v>1212</v>
      </c>
      <c r="J71" s="491">
        <v>22</v>
      </c>
      <c r="K71" s="491">
        <v>26752</v>
      </c>
      <c r="L71" s="491">
        <v>1</v>
      </c>
      <c r="M71" s="491">
        <v>1216</v>
      </c>
      <c r="N71" s="491">
        <v>16</v>
      </c>
      <c r="O71" s="491">
        <v>19520</v>
      </c>
      <c r="P71" s="513">
        <v>0.72966507177033491</v>
      </c>
      <c r="Q71" s="492">
        <v>1220</v>
      </c>
    </row>
    <row r="72" spans="1:17" ht="14.45" customHeight="1" x14ac:dyDescent="0.2">
      <c r="A72" s="486" t="s">
        <v>1699</v>
      </c>
      <c r="B72" s="487" t="s">
        <v>1610</v>
      </c>
      <c r="C72" s="487" t="s">
        <v>1596</v>
      </c>
      <c r="D72" s="487" t="s">
        <v>1655</v>
      </c>
      <c r="E72" s="487" t="s">
        <v>1656</v>
      </c>
      <c r="F72" s="491">
        <v>35</v>
      </c>
      <c r="G72" s="491">
        <v>4025</v>
      </c>
      <c r="H72" s="491">
        <v>1.0843211206896552</v>
      </c>
      <c r="I72" s="491">
        <v>115</v>
      </c>
      <c r="J72" s="491">
        <v>32</v>
      </c>
      <c r="K72" s="491">
        <v>3712</v>
      </c>
      <c r="L72" s="491">
        <v>1</v>
      </c>
      <c r="M72" s="491">
        <v>116</v>
      </c>
      <c r="N72" s="491">
        <v>27</v>
      </c>
      <c r="O72" s="491">
        <v>3159</v>
      </c>
      <c r="P72" s="513">
        <v>0.85102370689655171</v>
      </c>
      <c r="Q72" s="492">
        <v>117</v>
      </c>
    </row>
    <row r="73" spans="1:17" ht="14.45" customHeight="1" x14ac:dyDescent="0.2">
      <c r="A73" s="486" t="s">
        <v>1699</v>
      </c>
      <c r="B73" s="487" t="s">
        <v>1610</v>
      </c>
      <c r="C73" s="487" t="s">
        <v>1596</v>
      </c>
      <c r="D73" s="487" t="s">
        <v>1657</v>
      </c>
      <c r="E73" s="487" t="s">
        <v>1658</v>
      </c>
      <c r="F73" s="491">
        <v>1</v>
      </c>
      <c r="G73" s="491">
        <v>347</v>
      </c>
      <c r="H73" s="491"/>
      <c r="I73" s="491">
        <v>347</v>
      </c>
      <c r="J73" s="491"/>
      <c r="K73" s="491"/>
      <c r="L73" s="491"/>
      <c r="M73" s="491"/>
      <c r="N73" s="491"/>
      <c r="O73" s="491"/>
      <c r="P73" s="513"/>
      <c r="Q73" s="492"/>
    </row>
    <row r="74" spans="1:17" ht="14.45" customHeight="1" x14ac:dyDescent="0.2">
      <c r="A74" s="486" t="s">
        <v>1699</v>
      </c>
      <c r="B74" s="487" t="s">
        <v>1610</v>
      </c>
      <c r="C74" s="487" t="s">
        <v>1596</v>
      </c>
      <c r="D74" s="487" t="s">
        <v>1661</v>
      </c>
      <c r="E74" s="487" t="s">
        <v>1662</v>
      </c>
      <c r="F74" s="491">
        <v>1</v>
      </c>
      <c r="G74" s="491">
        <v>1067</v>
      </c>
      <c r="H74" s="491">
        <v>0.49627906976744185</v>
      </c>
      <c r="I74" s="491">
        <v>1067</v>
      </c>
      <c r="J74" s="491">
        <v>2</v>
      </c>
      <c r="K74" s="491">
        <v>2150</v>
      </c>
      <c r="L74" s="491">
        <v>1</v>
      </c>
      <c r="M74" s="491">
        <v>1075</v>
      </c>
      <c r="N74" s="491">
        <v>1</v>
      </c>
      <c r="O74" s="491">
        <v>1082</v>
      </c>
      <c r="P74" s="513">
        <v>0.5032558139534884</v>
      </c>
      <c r="Q74" s="492">
        <v>1082</v>
      </c>
    </row>
    <row r="75" spans="1:17" ht="14.45" customHeight="1" x14ac:dyDescent="0.2">
      <c r="A75" s="486" t="s">
        <v>1699</v>
      </c>
      <c r="B75" s="487" t="s">
        <v>1610</v>
      </c>
      <c r="C75" s="487" t="s">
        <v>1596</v>
      </c>
      <c r="D75" s="487" t="s">
        <v>1663</v>
      </c>
      <c r="E75" s="487" t="s">
        <v>1664</v>
      </c>
      <c r="F75" s="491">
        <v>1</v>
      </c>
      <c r="G75" s="491">
        <v>302</v>
      </c>
      <c r="H75" s="491"/>
      <c r="I75" s="491">
        <v>302</v>
      </c>
      <c r="J75" s="491"/>
      <c r="K75" s="491"/>
      <c r="L75" s="491"/>
      <c r="M75" s="491"/>
      <c r="N75" s="491">
        <v>4</v>
      </c>
      <c r="O75" s="491">
        <v>1224</v>
      </c>
      <c r="P75" s="513"/>
      <c r="Q75" s="492">
        <v>306</v>
      </c>
    </row>
    <row r="76" spans="1:17" ht="14.45" customHeight="1" x14ac:dyDescent="0.2">
      <c r="A76" s="486" t="s">
        <v>1700</v>
      </c>
      <c r="B76" s="487" t="s">
        <v>1610</v>
      </c>
      <c r="C76" s="487" t="s">
        <v>1596</v>
      </c>
      <c r="D76" s="487" t="s">
        <v>1611</v>
      </c>
      <c r="E76" s="487" t="s">
        <v>1612</v>
      </c>
      <c r="F76" s="491">
        <v>350</v>
      </c>
      <c r="G76" s="491">
        <v>74200</v>
      </c>
      <c r="H76" s="491">
        <v>0.93896713615023475</v>
      </c>
      <c r="I76" s="491">
        <v>212</v>
      </c>
      <c r="J76" s="491">
        <v>371</v>
      </c>
      <c r="K76" s="491">
        <v>79023</v>
      </c>
      <c r="L76" s="491">
        <v>1</v>
      </c>
      <c r="M76" s="491">
        <v>213</v>
      </c>
      <c r="N76" s="491">
        <v>291</v>
      </c>
      <c r="O76" s="491">
        <v>62565</v>
      </c>
      <c r="P76" s="513">
        <v>0.79173152120268786</v>
      </c>
      <c r="Q76" s="492">
        <v>215</v>
      </c>
    </row>
    <row r="77" spans="1:17" ht="14.45" customHeight="1" x14ac:dyDescent="0.2">
      <c r="A77" s="486" t="s">
        <v>1700</v>
      </c>
      <c r="B77" s="487" t="s">
        <v>1610</v>
      </c>
      <c r="C77" s="487" t="s">
        <v>1596</v>
      </c>
      <c r="D77" s="487" t="s">
        <v>1614</v>
      </c>
      <c r="E77" s="487" t="s">
        <v>1615</v>
      </c>
      <c r="F77" s="491">
        <v>540</v>
      </c>
      <c r="G77" s="491">
        <v>163080</v>
      </c>
      <c r="H77" s="491">
        <v>0.73829605182740499</v>
      </c>
      <c r="I77" s="491">
        <v>302</v>
      </c>
      <c r="J77" s="491">
        <v>729</v>
      </c>
      <c r="K77" s="491">
        <v>220887</v>
      </c>
      <c r="L77" s="491">
        <v>1</v>
      </c>
      <c r="M77" s="491">
        <v>303</v>
      </c>
      <c r="N77" s="491">
        <v>429</v>
      </c>
      <c r="O77" s="491">
        <v>130845</v>
      </c>
      <c r="P77" s="513">
        <v>0.59236170530633314</v>
      </c>
      <c r="Q77" s="492">
        <v>305</v>
      </c>
    </row>
    <row r="78" spans="1:17" ht="14.45" customHeight="1" x14ac:dyDescent="0.2">
      <c r="A78" s="486" t="s">
        <v>1700</v>
      </c>
      <c r="B78" s="487" t="s">
        <v>1610</v>
      </c>
      <c r="C78" s="487" t="s">
        <v>1596</v>
      </c>
      <c r="D78" s="487" t="s">
        <v>1616</v>
      </c>
      <c r="E78" s="487" t="s">
        <v>1617</v>
      </c>
      <c r="F78" s="491">
        <v>6</v>
      </c>
      <c r="G78" s="491">
        <v>600</v>
      </c>
      <c r="H78" s="491">
        <v>0.66666666666666663</v>
      </c>
      <c r="I78" s="491">
        <v>100</v>
      </c>
      <c r="J78" s="491">
        <v>9</v>
      </c>
      <c r="K78" s="491">
        <v>900</v>
      </c>
      <c r="L78" s="491">
        <v>1</v>
      </c>
      <c r="M78" s="491">
        <v>100</v>
      </c>
      <c r="N78" s="491"/>
      <c r="O78" s="491"/>
      <c r="P78" s="513"/>
      <c r="Q78" s="492"/>
    </row>
    <row r="79" spans="1:17" ht="14.45" customHeight="1" x14ac:dyDescent="0.2">
      <c r="A79" s="486" t="s">
        <v>1700</v>
      </c>
      <c r="B79" s="487" t="s">
        <v>1610</v>
      </c>
      <c r="C79" s="487" t="s">
        <v>1596</v>
      </c>
      <c r="D79" s="487" t="s">
        <v>1618</v>
      </c>
      <c r="E79" s="487" t="s">
        <v>1619</v>
      </c>
      <c r="F79" s="491"/>
      <c r="G79" s="491"/>
      <c r="H79" s="491"/>
      <c r="I79" s="491"/>
      <c r="J79" s="491">
        <v>1</v>
      </c>
      <c r="K79" s="491">
        <v>235</v>
      </c>
      <c r="L79" s="491">
        <v>1</v>
      </c>
      <c r="M79" s="491">
        <v>235</v>
      </c>
      <c r="N79" s="491"/>
      <c r="O79" s="491"/>
      <c r="P79" s="513"/>
      <c r="Q79" s="492"/>
    </row>
    <row r="80" spans="1:17" ht="14.45" customHeight="1" x14ac:dyDescent="0.2">
      <c r="A80" s="486" t="s">
        <v>1700</v>
      </c>
      <c r="B80" s="487" t="s">
        <v>1610</v>
      </c>
      <c r="C80" s="487" t="s">
        <v>1596</v>
      </c>
      <c r="D80" s="487" t="s">
        <v>1620</v>
      </c>
      <c r="E80" s="487" t="s">
        <v>1621</v>
      </c>
      <c r="F80" s="491">
        <v>366</v>
      </c>
      <c r="G80" s="491">
        <v>50142</v>
      </c>
      <c r="H80" s="491">
        <v>0.9129342363993882</v>
      </c>
      <c r="I80" s="491">
        <v>137</v>
      </c>
      <c r="J80" s="491">
        <v>398</v>
      </c>
      <c r="K80" s="491">
        <v>54924</v>
      </c>
      <c r="L80" s="491">
        <v>1</v>
      </c>
      <c r="M80" s="491">
        <v>138</v>
      </c>
      <c r="N80" s="491">
        <v>301</v>
      </c>
      <c r="O80" s="491">
        <v>41839</v>
      </c>
      <c r="P80" s="513">
        <v>0.76176170708615543</v>
      </c>
      <c r="Q80" s="492">
        <v>139</v>
      </c>
    </row>
    <row r="81" spans="1:17" ht="14.45" customHeight="1" x14ac:dyDescent="0.2">
      <c r="A81" s="486" t="s">
        <v>1700</v>
      </c>
      <c r="B81" s="487" t="s">
        <v>1610</v>
      </c>
      <c r="C81" s="487" t="s">
        <v>1596</v>
      </c>
      <c r="D81" s="487" t="s">
        <v>1623</v>
      </c>
      <c r="E81" s="487" t="s">
        <v>1624</v>
      </c>
      <c r="F81" s="491">
        <v>1</v>
      </c>
      <c r="G81" s="491">
        <v>640</v>
      </c>
      <c r="H81" s="491">
        <v>0.99224806201550386</v>
      </c>
      <c r="I81" s="491">
        <v>640</v>
      </c>
      <c r="J81" s="491">
        <v>1</v>
      </c>
      <c r="K81" s="491">
        <v>645</v>
      </c>
      <c r="L81" s="491">
        <v>1</v>
      </c>
      <c r="M81" s="491">
        <v>645</v>
      </c>
      <c r="N81" s="491">
        <v>1</v>
      </c>
      <c r="O81" s="491">
        <v>649</v>
      </c>
      <c r="P81" s="513">
        <v>1.006201550387597</v>
      </c>
      <c r="Q81" s="492">
        <v>649</v>
      </c>
    </row>
    <row r="82" spans="1:17" ht="14.45" customHeight="1" x14ac:dyDescent="0.2">
      <c r="A82" s="486" t="s">
        <v>1700</v>
      </c>
      <c r="B82" s="487" t="s">
        <v>1610</v>
      </c>
      <c r="C82" s="487" t="s">
        <v>1596</v>
      </c>
      <c r="D82" s="487" t="s">
        <v>1627</v>
      </c>
      <c r="E82" s="487" t="s">
        <v>1628</v>
      </c>
      <c r="F82" s="491">
        <v>21</v>
      </c>
      <c r="G82" s="491">
        <v>3654</v>
      </c>
      <c r="H82" s="491">
        <v>0.63272727272727269</v>
      </c>
      <c r="I82" s="491">
        <v>174</v>
      </c>
      <c r="J82" s="491">
        <v>33</v>
      </c>
      <c r="K82" s="491">
        <v>5775</v>
      </c>
      <c r="L82" s="491">
        <v>1</v>
      </c>
      <c r="M82" s="491">
        <v>175</v>
      </c>
      <c r="N82" s="491">
        <v>18</v>
      </c>
      <c r="O82" s="491">
        <v>3168</v>
      </c>
      <c r="P82" s="513">
        <v>0.5485714285714286</v>
      </c>
      <c r="Q82" s="492">
        <v>176</v>
      </c>
    </row>
    <row r="83" spans="1:17" ht="14.45" customHeight="1" x14ac:dyDescent="0.2">
      <c r="A83" s="486" t="s">
        <v>1700</v>
      </c>
      <c r="B83" s="487" t="s">
        <v>1610</v>
      </c>
      <c r="C83" s="487" t="s">
        <v>1596</v>
      </c>
      <c r="D83" s="487" t="s">
        <v>1631</v>
      </c>
      <c r="E83" s="487" t="s">
        <v>1632</v>
      </c>
      <c r="F83" s="491">
        <v>456</v>
      </c>
      <c r="G83" s="491">
        <v>7752</v>
      </c>
      <c r="H83" s="491">
        <v>0.91935483870967738</v>
      </c>
      <c r="I83" s="491">
        <v>17</v>
      </c>
      <c r="J83" s="491">
        <v>496</v>
      </c>
      <c r="K83" s="491">
        <v>8432</v>
      </c>
      <c r="L83" s="491">
        <v>1</v>
      </c>
      <c r="M83" s="491">
        <v>17</v>
      </c>
      <c r="N83" s="491">
        <v>390</v>
      </c>
      <c r="O83" s="491">
        <v>6630</v>
      </c>
      <c r="P83" s="513">
        <v>0.78629032258064513</v>
      </c>
      <c r="Q83" s="492">
        <v>17</v>
      </c>
    </row>
    <row r="84" spans="1:17" ht="14.45" customHeight="1" x14ac:dyDescent="0.2">
      <c r="A84" s="486" t="s">
        <v>1700</v>
      </c>
      <c r="B84" s="487" t="s">
        <v>1610</v>
      </c>
      <c r="C84" s="487" t="s">
        <v>1596</v>
      </c>
      <c r="D84" s="487" t="s">
        <v>1633</v>
      </c>
      <c r="E84" s="487" t="s">
        <v>1634</v>
      </c>
      <c r="F84" s="491">
        <v>82</v>
      </c>
      <c r="G84" s="491">
        <v>22468</v>
      </c>
      <c r="H84" s="491">
        <v>1.1755349761942133</v>
      </c>
      <c r="I84" s="491">
        <v>274</v>
      </c>
      <c r="J84" s="491">
        <v>69</v>
      </c>
      <c r="K84" s="491">
        <v>19113</v>
      </c>
      <c r="L84" s="491">
        <v>1</v>
      </c>
      <c r="M84" s="491">
        <v>277</v>
      </c>
      <c r="N84" s="491">
        <v>60</v>
      </c>
      <c r="O84" s="491">
        <v>16740</v>
      </c>
      <c r="P84" s="513">
        <v>0.87584366661434621</v>
      </c>
      <c r="Q84" s="492">
        <v>279</v>
      </c>
    </row>
    <row r="85" spans="1:17" ht="14.45" customHeight="1" x14ac:dyDescent="0.2">
      <c r="A85" s="486" t="s">
        <v>1700</v>
      </c>
      <c r="B85" s="487" t="s">
        <v>1610</v>
      </c>
      <c r="C85" s="487" t="s">
        <v>1596</v>
      </c>
      <c r="D85" s="487" t="s">
        <v>1635</v>
      </c>
      <c r="E85" s="487" t="s">
        <v>1636</v>
      </c>
      <c r="F85" s="491">
        <v>91</v>
      </c>
      <c r="G85" s="491">
        <v>12922</v>
      </c>
      <c r="H85" s="491">
        <v>0.93515704154002022</v>
      </c>
      <c r="I85" s="491">
        <v>142</v>
      </c>
      <c r="J85" s="491">
        <v>98</v>
      </c>
      <c r="K85" s="491">
        <v>13818</v>
      </c>
      <c r="L85" s="491">
        <v>1</v>
      </c>
      <c r="M85" s="491">
        <v>141</v>
      </c>
      <c r="N85" s="491">
        <v>83</v>
      </c>
      <c r="O85" s="491">
        <v>11786</v>
      </c>
      <c r="P85" s="513">
        <v>0.85294543349254592</v>
      </c>
      <c r="Q85" s="492">
        <v>142</v>
      </c>
    </row>
    <row r="86" spans="1:17" ht="14.45" customHeight="1" x14ac:dyDescent="0.2">
      <c r="A86" s="486" t="s">
        <v>1700</v>
      </c>
      <c r="B86" s="487" t="s">
        <v>1610</v>
      </c>
      <c r="C86" s="487" t="s">
        <v>1596</v>
      </c>
      <c r="D86" s="487" t="s">
        <v>1637</v>
      </c>
      <c r="E86" s="487" t="s">
        <v>1636</v>
      </c>
      <c r="F86" s="491">
        <v>366</v>
      </c>
      <c r="G86" s="491">
        <v>28548</v>
      </c>
      <c r="H86" s="491">
        <v>0.90795750906430883</v>
      </c>
      <c r="I86" s="491">
        <v>78</v>
      </c>
      <c r="J86" s="491">
        <v>398</v>
      </c>
      <c r="K86" s="491">
        <v>31442</v>
      </c>
      <c r="L86" s="491">
        <v>1</v>
      </c>
      <c r="M86" s="491">
        <v>79</v>
      </c>
      <c r="N86" s="491">
        <v>301</v>
      </c>
      <c r="O86" s="491">
        <v>23779</v>
      </c>
      <c r="P86" s="513">
        <v>0.75628140703517588</v>
      </c>
      <c r="Q86" s="492">
        <v>79</v>
      </c>
    </row>
    <row r="87" spans="1:17" ht="14.45" customHeight="1" x14ac:dyDescent="0.2">
      <c r="A87" s="486" t="s">
        <v>1700</v>
      </c>
      <c r="B87" s="487" t="s">
        <v>1610</v>
      </c>
      <c r="C87" s="487" t="s">
        <v>1596</v>
      </c>
      <c r="D87" s="487" t="s">
        <v>1638</v>
      </c>
      <c r="E87" s="487" t="s">
        <v>1639</v>
      </c>
      <c r="F87" s="491">
        <v>91</v>
      </c>
      <c r="G87" s="491">
        <v>28574</v>
      </c>
      <c r="H87" s="491">
        <v>0.92269439421338151</v>
      </c>
      <c r="I87" s="491">
        <v>314</v>
      </c>
      <c r="J87" s="491">
        <v>98</v>
      </c>
      <c r="K87" s="491">
        <v>30968</v>
      </c>
      <c r="L87" s="491">
        <v>1</v>
      </c>
      <c r="M87" s="491">
        <v>316</v>
      </c>
      <c r="N87" s="491">
        <v>83</v>
      </c>
      <c r="O87" s="491">
        <v>26394</v>
      </c>
      <c r="P87" s="513">
        <v>0.85229914750710412</v>
      </c>
      <c r="Q87" s="492">
        <v>318</v>
      </c>
    </row>
    <row r="88" spans="1:17" ht="14.45" customHeight="1" x14ac:dyDescent="0.2">
      <c r="A88" s="486" t="s">
        <v>1700</v>
      </c>
      <c r="B88" s="487" t="s">
        <v>1610</v>
      </c>
      <c r="C88" s="487" t="s">
        <v>1596</v>
      </c>
      <c r="D88" s="487" t="s">
        <v>1642</v>
      </c>
      <c r="E88" s="487" t="s">
        <v>1643</v>
      </c>
      <c r="F88" s="491">
        <v>350</v>
      </c>
      <c r="G88" s="491">
        <v>57050</v>
      </c>
      <c r="H88" s="491">
        <v>0.97671631569936657</v>
      </c>
      <c r="I88" s="491">
        <v>163</v>
      </c>
      <c r="J88" s="491">
        <v>354</v>
      </c>
      <c r="K88" s="491">
        <v>58410</v>
      </c>
      <c r="L88" s="491">
        <v>1</v>
      </c>
      <c r="M88" s="491">
        <v>165</v>
      </c>
      <c r="N88" s="491">
        <v>284</v>
      </c>
      <c r="O88" s="491">
        <v>47144</v>
      </c>
      <c r="P88" s="513">
        <v>0.80712206813901732</v>
      </c>
      <c r="Q88" s="492">
        <v>166</v>
      </c>
    </row>
    <row r="89" spans="1:17" ht="14.45" customHeight="1" x14ac:dyDescent="0.2">
      <c r="A89" s="486" t="s">
        <v>1700</v>
      </c>
      <c r="B89" s="487" t="s">
        <v>1610</v>
      </c>
      <c r="C89" s="487" t="s">
        <v>1596</v>
      </c>
      <c r="D89" s="487" t="s">
        <v>1646</v>
      </c>
      <c r="E89" s="487" t="s">
        <v>1612</v>
      </c>
      <c r="F89" s="491">
        <v>987</v>
      </c>
      <c r="G89" s="491">
        <v>71064</v>
      </c>
      <c r="H89" s="491">
        <v>0.81521589501215985</v>
      </c>
      <c r="I89" s="491">
        <v>72</v>
      </c>
      <c r="J89" s="491">
        <v>1178</v>
      </c>
      <c r="K89" s="491">
        <v>87172</v>
      </c>
      <c r="L89" s="491">
        <v>1</v>
      </c>
      <c r="M89" s="491">
        <v>74</v>
      </c>
      <c r="N89" s="491">
        <v>822</v>
      </c>
      <c r="O89" s="491">
        <v>60828</v>
      </c>
      <c r="P89" s="513">
        <v>0.6977928692699491</v>
      </c>
      <c r="Q89" s="492">
        <v>74</v>
      </c>
    </row>
    <row r="90" spans="1:17" ht="14.45" customHeight="1" x14ac:dyDescent="0.2">
      <c r="A90" s="486" t="s">
        <v>1700</v>
      </c>
      <c r="B90" s="487" t="s">
        <v>1610</v>
      </c>
      <c r="C90" s="487" t="s">
        <v>1596</v>
      </c>
      <c r="D90" s="487" t="s">
        <v>1653</v>
      </c>
      <c r="E90" s="487" t="s">
        <v>1654</v>
      </c>
      <c r="F90" s="491">
        <v>36</v>
      </c>
      <c r="G90" s="491">
        <v>43632</v>
      </c>
      <c r="H90" s="491">
        <v>1.1960526315789475</v>
      </c>
      <c r="I90" s="491">
        <v>1212</v>
      </c>
      <c r="J90" s="491">
        <v>30</v>
      </c>
      <c r="K90" s="491">
        <v>36480</v>
      </c>
      <c r="L90" s="491">
        <v>1</v>
      </c>
      <c r="M90" s="491">
        <v>1216</v>
      </c>
      <c r="N90" s="491">
        <v>16</v>
      </c>
      <c r="O90" s="491">
        <v>19520</v>
      </c>
      <c r="P90" s="513">
        <v>0.53508771929824561</v>
      </c>
      <c r="Q90" s="492">
        <v>1220</v>
      </c>
    </row>
    <row r="91" spans="1:17" ht="14.45" customHeight="1" x14ac:dyDescent="0.2">
      <c r="A91" s="486" t="s">
        <v>1700</v>
      </c>
      <c r="B91" s="487" t="s">
        <v>1610</v>
      </c>
      <c r="C91" s="487" t="s">
        <v>1596</v>
      </c>
      <c r="D91" s="487" t="s">
        <v>1655</v>
      </c>
      <c r="E91" s="487" t="s">
        <v>1656</v>
      </c>
      <c r="F91" s="491">
        <v>22</v>
      </c>
      <c r="G91" s="491">
        <v>2530</v>
      </c>
      <c r="H91" s="491">
        <v>1.1479128856624319</v>
      </c>
      <c r="I91" s="491">
        <v>115</v>
      </c>
      <c r="J91" s="491">
        <v>19</v>
      </c>
      <c r="K91" s="491">
        <v>2204</v>
      </c>
      <c r="L91" s="491">
        <v>1</v>
      </c>
      <c r="M91" s="491">
        <v>116</v>
      </c>
      <c r="N91" s="491">
        <v>15</v>
      </c>
      <c r="O91" s="491">
        <v>1755</v>
      </c>
      <c r="P91" s="513">
        <v>0.79627949183303082</v>
      </c>
      <c r="Q91" s="492">
        <v>117</v>
      </c>
    </row>
    <row r="92" spans="1:17" ht="14.45" customHeight="1" x14ac:dyDescent="0.2">
      <c r="A92" s="486" t="s">
        <v>1700</v>
      </c>
      <c r="B92" s="487" t="s">
        <v>1610</v>
      </c>
      <c r="C92" s="487" t="s">
        <v>1596</v>
      </c>
      <c r="D92" s="487" t="s">
        <v>1657</v>
      </c>
      <c r="E92" s="487" t="s">
        <v>1658</v>
      </c>
      <c r="F92" s="491"/>
      <c r="G92" s="491"/>
      <c r="H92" s="491"/>
      <c r="I92" s="491"/>
      <c r="J92" s="491">
        <v>1</v>
      </c>
      <c r="K92" s="491">
        <v>350</v>
      </c>
      <c r="L92" s="491">
        <v>1</v>
      </c>
      <c r="M92" s="491">
        <v>350</v>
      </c>
      <c r="N92" s="491"/>
      <c r="O92" s="491"/>
      <c r="P92" s="513"/>
      <c r="Q92" s="492"/>
    </row>
    <row r="93" spans="1:17" ht="14.45" customHeight="1" x14ac:dyDescent="0.2">
      <c r="A93" s="486" t="s">
        <v>1700</v>
      </c>
      <c r="B93" s="487" t="s">
        <v>1610</v>
      </c>
      <c r="C93" s="487" t="s">
        <v>1596</v>
      </c>
      <c r="D93" s="487" t="s">
        <v>1663</v>
      </c>
      <c r="E93" s="487" t="s">
        <v>1664</v>
      </c>
      <c r="F93" s="491"/>
      <c r="G93" s="491"/>
      <c r="H93" s="491"/>
      <c r="I93" s="491"/>
      <c r="J93" s="491">
        <v>1</v>
      </c>
      <c r="K93" s="491">
        <v>304</v>
      </c>
      <c r="L93" s="491">
        <v>1</v>
      </c>
      <c r="M93" s="491">
        <v>304</v>
      </c>
      <c r="N93" s="491"/>
      <c r="O93" s="491"/>
      <c r="P93" s="513"/>
      <c r="Q93" s="492"/>
    </row>
    <row r="94" spans="1:17" ht="14.45" customHeight="1" x14ac:dyDescent="0.2">
      <c r="A94" s="486" t="s">
        <v>1701</v>
      </c>
      <c r="B94" s="487" t="s">
        <v>1610</v>
      </c>
      <c r="C94" s="487" t="s">
        <v>1596</v>
      </c>
      <c r="D94" s="487" t="s">
        <v>1611</v>
      </c>
      <c r="E94" s="487" t="s">
        <v>1612</v>
      </c>
      <c r="F94" s="491">
        <v>191</v>
      </c>
      <c r="G94" s="491">
        <v>40492</v>
      </c>
      <c r="H94" s="491">
        <v>0.88010780733785432</v>
      </c>
      <c r="I94" s="491">
        <v>212</v>
      </c>
      <c r="J94" s="491">
        <v>216</v>
      </c>
      <c r="K94" s="491">
        <v>46008</v>
      </c>
      <c r="L94" s="491">
        <v>1</v>
      </c>
      <c r="M94" s="491">
        <v>213</v>
      </c>
      <c r="N94" s="491">
        <v>190</v>
      </c>
      <c r="O94" s="491">
        <v>40850</v>
      </c>
      <c r="P94" s="513">
        <v>0.88788906277169188</v>
      </c>
      <c r="Q94" s="492">
        <v>215</v>
      </c>
    </row>
    <row r="95" spans="1:17" ht="14.45" customHeight="1" x14ac:dyDescent="0.2">
      <c r="A95" s="486" t="s">
        <v>1701</v>
      </c>
      <c r="B95" s="487" t="s">
        <v>1610</v>
      </c>
      <c r="C95" s="487" t="s">
        <v>1596</v>
      </c>
      <c r="D95" s="487" t="s">
        <v>1614</v>
      </c>
      <c r="E95" s="487" t="s">
        <v>1615</v>
      </c>
      <c r="F95" s="491">
        <v>367</v>
      </c>
      <c r="G95" s="491">
        <v>110834</v>
      </c>
      <c r="H95" s="491">
        <v>1.3398856369153398</v>
      </c>
      <c r="I95" s="491">
        <v>302</v>
      </c>
      <c r="J95" s="491">
        <v>273</v>
      </c>
      <c r="K95" s="491">
        <v>82719</v>
      </c>
      <c r="L95" s="491">
        <v>1</v>
      </c>
      <c r="M95" s="491">
        <v>303</v>
      </c>
      <c r="N95" s="491">
        <v>247</v>
      </c>
      <c r="O95" s="491">
        <v>75335</v>
      </c>
      <c r="P95" s="513">
        <v>0.91073393053591079</v>
      </c>
      <c r="Q95" s="492">
        <v>305</v>
      </c>
    </row>
    <row r="96" spans="1:17" ht="14.45" customHeight="1" x14ac:dyDescent="0.2">
      <c r="A96" s="486" t="s">
        <v>1701</v>
      </c>
      <c r="B96" s="487" t="s">
        <v>1610</v>
      </c>
      <c r="C96" s="487" t="s">
        <v>1596</v>
      </c>
      <c r="D96" s="487" t="s">
        <v>1616</v>
      </c>
      <c r="E96" s="487" t="s">
        <v>1617</v>
      </c>
      <c r="F96" s="491">
        <v>3</v>
      </c>
      <c r="G96" s="491">
        <v>300</v>
      </c>
      <c r="H96" s="491">
        <v>0.5</v>
      </c>
      <c r="I96" s="491">
        <v>100</v>
      </c>
      <c r="J96" s="491">
        <v>6</v>
      </c>
      <c r="K96" s="491">
        <v>600</v>
      </c>
      <c r="L96" s="491">
        <v>1</v>
      </c>
      <c r="M96" s="491">
        <v>100</v>
      </c>
      <c r="N96" s="491">
        <v>6</v>
      </c>
      <c r="O96" s="491">
        <v>606</v>
      </c>
      <c r="P96" s="513">
        <v>1.01</v>
      </c>
      <c r="Q96" s="492">
        <v>101</v>
      </c>
    </row>
    <row r="97" spans="1:17" ht="14.45" customHeight="1" x14ac:dyDescent="0.2">
      <c r="A97" s="486" t="s">
        <v>1701</v>
      </c>
      <c r="B97" s="487" t="s">
        <v>1610</v>
      </c>
      <c r="C97" s="487" t="s">
        <v>1596</v>
      </c>
      <c r="D97" s="487" t="s">
        <v>1620</v>
      </c>
      <c r="E97" s="487" t="s">
        <v>1621</v>
      </c>
      <c r="F97" s="491">
        <v>134</v>
      </c>
      <c r="G97" s="491">
        <v>18358</v>
      </c>
      <c r="H97" s="491">
        <v>0.98539989264626948</v>
      </c>
      <c r="I97" s="491">
        <v>137</v>
      </c>
      <c r="J97" s="491">
        <v>135</v>
      </c>
      <c r="K97" s="491">
        <v>18630</v>
      </c>
      <c r="L97" s="491">
        <v>1</v>
      </c>
      <c r="M97" s="491">
        <v>138</v>
      </c>
      <c r="N97" s="491">
        <v>91</v>
      </c>
      <c r="O97" s="491">
        <v>12649</v>
      </c>
      <c r="P97" s="513">
        <v>0.67895866881374123</v>
      </c>
      <c r="Q97" s="492">
        <v>139</v>
      </c>
    </row>
    <row r="98" spans="1:17" ht="14.45" customHeight="1" x14ac:dyDescent="0.2">
      <c r="A98" s="486" t="s">
        <v>1701</v>
      </c>
      <c r="B98" s="487" t="s">
        <v>1610</v>
      </c>
      <c r="C98" s="487" t="s">
        <v>1596</v>
      </c>
      <c r="D98" s="487" t="s">
        <v>1623</v>
      </c>
      <c r="E98" s="487" t="s">
        <v>1624</v>
      </c>
      <c r="F98" s="491">
        <v>3</v>
      </c>
      <c r="G98" s="491">
        <v>1920</v>
      </c>
      <c r="H98" s="491">
        <v>2.9767441860465116</v>
      </c>
      <c r="I98" s="491">
        <v>640</v>
      </c>
      <c r="J98" s="491">
        <v>1</v>
      </c>
      <c r="K98" s="491">
        <v>645</v>
      </c>
      <c r="L98" s="491">
        <v>1</v>
      </c>
      <c r="M98" s="491">
        <v>645</v>
      </c>
      <c r="N98" s="491">
        <v>3</v>
      </c>
      <c r="O98" s="491">
        <v>1947</v>
      </c>
      <c r="P98" s="513">
        <v>3.0186046511627906</v>
      </c>
      <c r="Q98" s="492">
        <v>649</v>
      </c>
    </row>
    <row r="99" spans="1:17" ht="14.45" customHeight="1" x14ac:dyDescent="0.2">
      <c r="A99" s="486" t="s">
        <v>1701</v>
      </c>
      <c r="B99" s="487" t="s">
        <v>1610</v>
      </c>
      <c r="C99" s="487" t="s">
        <v>1596</v>
      </c>
      <c r="D99" s="487" t="s">
        <v>1627</v>
      </c>
      <c r="E99" s="487" t="s">
        <v>1628</v>
      </c>
      <c r="F99" s="491">
        <v>15</v>
      </c>
      <c r="G99" s="491">
        <v>2610</v>
      </c>
      <c r="H99" s="491">
        <v>1.4914285714285713</v>
      </c>
      <c r="I99" s="491">
        <v>174</v>
      </c>
      <c r="J99" s="491">
        <v>10</v>
      </c>
      <c r="K99" s="491">
        <v>1750</v>
      </c>
      <c r="L99" s="491">
        <v>1</v>
      </c>
      <c r="M99" s="491">
        <v>175</v>
      </c>
      <c r="N99" s="491">
        <v>9</v>
      </c>
      <c r="O99" s="491">
        <v>1584</v>
      </c>
      <c r="P99" s="513">
        <v>0.90514285714285714</v>
      </c>
      <c r="Q99" s="492">
        <v>176</v>
      </c>
    </row>
    <row r="100" spans="1:17" ht="14.45" customHeight="1" x14ac:dyDescent="0.2">
      <c r="A100" s="486" t="s">
        <v>1701</v>
      </c>
      <c r="B100" s="487" t="s">
        <v>1610</v>
      </c>
      <c r="C100" s="487" t="s">
        <v>1596</v>
      </c>
      <c r="D100" s="487" t="s">
        <v>1629</v>
      </c>
      <c r="E100" s="487" t="s">
        <v>1630</v>
      </c>
      <c r="F100" s="491"/>
      <c r="G100" s="491"/>
      <c r="H100" s="491"/>
      <c r="I100" s="491"/>
      <c r="J100" s="491">
        <v>2</v>
      </c>
      <c r="K100" s="491">
        <v>696</v>
      </c>
      <c r="L100" s="491">
        <v>1</v>
      </c>
      <c r="M100" s="491">
        <v>348</v>
      </c>
      <c r="N100" s="491"/>
      <c r="O100" s="491"/>
      <c r="P100" s="513"/>
      <c r="Q100" s="492"/>
    </row>
    <row r="101" spans="1:17" ht="14.45" customHeight="1" x14ac:dyDescent="0.2">
      <c r="A101" s="486" t="s">
        <v>1701</v>
      </c>
      <c r="B101" s="487" t="s">
        <v>1610</v>
      </c>
      <c r="C101" s="487" t="s">
        <v>1596</v>
      </c>
      <c r="D101" s="487" t="s">
        <v>1631</v>
      </c>
      <c r="E101" s="487" t="s">
        <v>1632</v>
      </c>
      <c r="F101" s="491">
        <v>196</v>
      </c>
      <c r="G101" s="491">
        <v>3332</v>
      </c>
      <c r="H101" s="491">
        <v>1.053763440860215</v>
      </c>
      <c r="I101" s="491">
        <v>17</v>
      </c>
      <c r="J101" s="491">
        <v>186</v>
      </c>
      <c r="K101" s="491">
        <v>3162</v>
      </c>
      <c r="L101" s="491">
        <v>1</v>
      </c>
      <c r="M101" s="491">
        <v>17</v>
      </c>
      <c r="N101" s="491">
        <v>130</v>
      </c>
      <c r="O101" s="491">
        <v>2210</v>
      </c>
      <c r="P101" s="513">
        <v>0.69892473118279574</v>
      </c>
      <c r="Q101" s="492">
        <v>17</v>
      </c>
    </row>
    <row r="102" spans="1:17" ht="14.45" customHeight="1" x14ac:dyDescent="0.2">
      <c r="A102" s="486" t="s">
        <v>1701</v>
      </c>
      <c r="B102" s="487" t="s">
        <v>1610</v>
      </c>
      <c r="C102" s="487" t="s">
        <v>1596</v>
      </c>
      <c r="D102" s="487" t="s">
        <v>1633</v>
      </c>
      <c r="E102" s="487" t="s">
        <v>1634</v>
      </c>
      <c r="F102" s="491">
        <v>49</v>
      </c>
      <c r="G102" s="491">
        <v>13426</v>
      </c>
      <c r="H102" s="491">
        <v>1.2428029251133945</v>
      </c>
      <c r="I102" s="491">
        <v>274</v>
      </c>
      <c r="J102" s="491">
        <v>39</v>
      </c>
      <c r="K102" s="491">
        <v>10803</v>
      </c>
      <c r="L102" s="491">
        <v>1</v>
      </c>
      <c r="M102" s="491">
        <v>277</v>
      </c>
      <c r="N102" s="491">
        <v>34</v>
      </c>
      <c r="O102" s="491">
        <v>9486</v>
      </c>
      <c r="P102" s="513">
        <v>0.87808941960566511</v>
      </c>
      <c r="Q102" s="492">
        <v>279</v>
      </c>
    </row>
    <row r="103" spans="1:17" ht="14.45" customHeight="1" x14ac:dyDescent="0.2">
      <c r="A103" s="486" t="s">
        <v>1701</v>
      </c>
      <c r="B103" s="487" t="s">
        <v>1610</v>
      </c>
      <c r="C103" s="487" t="s">
        <v>1596</v>
      </c>
      <c r="D103" s="487" t="s">
        <v>1635</v>
      </c>
      <c r="E103" s="487" t="s">
        <v>1636</v>
      </c>
      <c r="F103" s="491">
        <v>54</v>
      </c>
      <c r="G103" s="491">
        <v>7668</v>
      </c>
      <c r="H103" s="491">
        <v>1.2647204354280059</v>
      </c>
      <c r="I103" s="491">
        <v>142</v>
      </c>
      <c r="J103" s="491">
        <v>43</v>
      </c>
      <c r="K103" s="491">
        <v>6063</v>
      </c>
      <c r="L103" s="491">
        <v>1</v>
      </c>
      <c r="M103" s="491">
        <v>141</v>
      </c>
      <c r="N103" s="491">
        <v>37</v>
      </c>
      <c r="O103" s="491">
        <v>5254</v>
      </c>
      <c r="P103" s="513">
        <v>0.86656770575622633</v>
      </c>
      <c r="Q103" s="492">
        <v>142</v>
      </c>
    </row>
    <row r="104" spans="1:17" ht="14.45" customHeight="1" x14ac:dyDescent="0.2">
      <c r="A104" s="486" t="s">
        <v>1701</v>
      </c>
      <c r="B104" s="487" t="s">
        <v>1610</v>
      </c>
      <c r="C104" s="487" t="s">
        <v>1596</v>
      </c>
      <c r="D104" s="487" t="s">
        <v>1637</v>
      </c>
      <c r="E104" s="487" t="s">
        <v>1636</v>
      </c>
      <c r="F104" s="491">
        <v>134</v>
      </c>
      <c r="G104" s="491">
        <v>10452</v>
      </c>
      <c r="H104" s="491">
        <v>0.980028129395218</v>
      </c>
      <c r="I104" s="491">
        <v>78</v>
      </c>
      <c r="J104" s="491">
        <v>135</v>
      </c>
      <c r="K104" s="491">
        <v>10665</v>
      </c>
      <c r="L104" s="491">
        <v>1</v>
      </c>
      <c r="M104" s="491">
        <v>79</v>
      </c>
      <c r="N104" s="491">
        <v>91</v>
      </c>
      <c r="O104" s="491">
        <v>7189</v>
      </c>
      <c r="P104" s="513">
        <v>0.67407407407407405</v>
      </c>
      <c r="Q104" s="492">
        <v>79</v>
      </c>
    </row>
    <row r="105" spans="1:17" ht="14.45" customHeight="1" x14ac:dyDescent="0.2">
      <c r="A105" s="486" t="s">
        <v>1701</v>
      </c>
      <c r="B105" s="487" t="s">
        <v>1610</v>
      </c>
      <c r="C105" s="487" t="s">
        <v>1596</v>
      </c>
      <c r="D105" s="487" t="s">
        <v>1638</v>
      </c>
      <c r="E105" s="487" t="s">
        <v>1639</v>
      </c>
      <c r="F105" s="491">
        <v>54</v>
      </c>
      <c r="G105" s="491">
        <v>16956</v>
      </c>
      <c r="H105" s="491">
        <v>1.2478657639093318</v>
      </c>
      <c r="I105" s="491">
        <v>314</v>
      </c>
      <c r="J105" s="491">
        <v>43</v>
      </c>
      <c r="K105" s="491">
        <v>13588</v>
      </c>
      <c r="L105" s="491">
        <v>1</v>
      </c>
      <c r="M105" s="491">
        <v>316</v>
      </c>
      <c r="N105" s="491">
        <v>37</v>
      </c>
      <c r="O105" s="491">
        <v>11766</v>
      </c>
      <c r="P105" s="513">
        <v>0.86591109802767152</v>
      </c>
      <c r="Q105" s="492">
        <v>318</v>
      </c>
    </row>
    <row r="106" spans="1:17" ht="14.45" customHeight="1" x14ac:dyDescent="0.2">
      <c r="A106" s="486" t="s">
        <v>1701</v>
      </c>
      <c r="B106" s="487" t="s">
        <v>1610</v>
      </c>
      <c r="C106" s="487" t="s">
        <v>1596</v>
      </c>
      <c r="D106" s="487" t="s">
        <v>1640</v>
      </c>
      <c r="E106" s="487" t="s">
        <v>1641</v>
      </c>
      <c r="F106" s="491"/>
      <c r="G106" s="491"/>
      <c r="H106" s="491"/>
      <c r="I106" s="491"/>
      <c r="J106" s="491">
        <v>2</v>
      </c>
      <c r="K106" s="491">
        <v>658</v>
      </c>
      <c r="L106" s="491">
        <v>1</v>
      </c>
      <c r="M106" s="491">
        <v>329</v>
      </c>
      <c r="N106" s="491"/>
      <c r="O106" s="491"/>
      <c r="P106" s="513"/>
      <c r="Q106" s="492"/>
    </row>
    <row r="107" spans="1:17" ht="14.45" customHeight="1" x14ac:dyDescent="0.2">
      <c r="A107" s="486" t="s">
        <v>1701</v>
      </c>
      <c r="B107" s="487" t="s">
        <v>1610</v>
      </c>
      <c r="C107" s="487" t="s">
        <v>1596</v>
      </c>
      <c r="D107" s="487" t="s">
        <v>1642</v>
      </c>
      <c r="E107" s="487" t="s">
        <v>1643</v>
      </c>
      <c r="F107" s="491">
        <v>131</v>
      </c>
      <c r="G107" s="491">
        <v>21353</v>
      </c>
      <c r="H107" s="491">
        <v>1.060755091902633</v>
      </c>
      <c r="I107" s="491">
        <v>163</v>
      </c>
      <c r="J107" s="491">
        <v>122</v>
      </c>
      <c r="K107" s="491">
        <v>20130</v>
      </c>
      <c r="L107" s="491">
        <v>1</v>
      </c>
      <c r="M107" s="491">
        <v>165</v>
      </c>
      <c r="N107" s="491">
        <v>84</v>
      </c>
      <c r="O107" s="491">
        <v>13944</v>
      </c>
      <c r="P107" s="513">
        <v>0.69269746646795827</v>
      </c>
      <c r="Q107" s="492">
        <v>166</v>
      </c>
    </row>
    <row r="108" spans="1:17" ht="14.45" customHeight="1" x14ac:dyDescent="0.2">
      <c r="A108" s="486" t="s">
        <v>1701</v>
      </c>
      <c r="B108" s="487" t="s">
        <v>1610</v>
      </c>
      <c r="C108" s="487" t="s">
        <v>1596</v>
      </c>
      <c r="D108" s="487" t="s">
        <v>1646</v>
      </c>
      <c r="E108" s="487" t="s">
        <v>1612</v>
      </c>
      <c r="F108" s="491">
        <v>353</v>
      </c>
      <c r="G108" s="491">
        <v>25416</v>
      </c>
      <c r="H108" s="491">
        <v>1.0535566241087713</v>
      </c>
      <c r="I108" s="491">
        <v>72</v>
      </c>
      <c r="J108" s="491">
        <v>326</v>
      </c>
      <c r="K108" s="491">
        <v>24124</v>
      </c>
      <c r="L108" s="491">
        <v>1</v>
      </c>
      <c r="M108" s="491">
        <v>74</v>
      </c>
      <c r="N108" s="491">
        <v>237</v>
      </c>
      <c r="O108" s="491">
        <v>17538</v>
      </c>
      <c r="P108" s="513">
        <v>0.72699386503067487</v>
      </c>
      <c r="Q108" s="492">
        <v>74</v>
      </c>
    </row>
    <row r="109" spans="1:17" ht="14.45" customHeight="1" x14ac:dyDescent="0.2">
      <c r="A109" s="486" t="s">
        <v>1701</v>
      </c>
      <c r="B109" s="487" t="s">
        <v>1610</v>
      </c>
      <c r="C109" s="487" t="s">
        <v>1596</v>
      </c>
      <c r="D109" s="487" t="s">
        <v>1651</v>
      </c>
      <c r="E109" s="487" t="s">
        <v>1652</v>
      </c>
      <c r="F109" s="491"/>
      <c r="G109" s="491"/>
      <c r="H109" s="491"/>
      <c r="I109" s="491"/>
      <c r="J109" s="491">
        <v>1</v>
      </c>
      <c r="K109" s="491">
        <v>233</v>
      </c>
      <c r="L109" s="491">
        <v>1</v>
      </c>
      <c r="M109" s="491">
        <v>233</v>
      </c>
      <c r="N109" s="491"/>
      <c r="O109" s="491"/>
      <c r="P109" s="513"/>
      <c r="Q109" s="492"/>
    </row>
    <row r="110" spans="1:17" ht="14.45" customHeight="1" x14ac:dyDescent="0.2">
      <c r="A110" s="486" t="s">
        <v>1701</v>
      </c>
      <c r="B110" s="487" t="s">
        <v>1610</v>
      </c>
      <c r="C110" s="487" t="s">
        <v>1596</v>
      </c>
      <c r="D110" s="487" t="s">
        <v>1653</v>
      </c>
      <c r="E110" s="487" t="s">
        <v>1654</v>
      </c>
      <c r="F110" s="491">
        <v>21</v>
      </c>
      <c r="G110" s="491">
        <v>25452</v>
      </c>
      <c r="H110" s="491">
        <v>1.6100708502024292</v>
      </c>
      <c r="I110" s="491">
        <v>1212</v>
      </c>
      <c r="J110" s="491">
        <v>13</v>
      </c>
      <c r="K110" s="491">
        <v>15808</v>
      </c>
      <c r="L110" s="491">
        <v>1</v>
      </c>
      <c r="M110" s="491">
        <v>1216</v>
      </c>
      <c r="N110" s="491">
        <v>15</v>
      </c>
      <c r="O110" s="491">
        <v>18300</v>
      </c>
      <c r="P110" s="513">
        <v>1.1576417004048583</v>
      </c>
      <c r="Q110" s="492">
        <v>1220</v>
      </c>
    </row>
    <row r="111" spans="1:17" ht="14.45" customHeight="1" x14ac:dyDescent="0.2">
      <c r="A111" s="486" t="s">
        <v>1701</v>
      </c>
      <c r="B111" s="487" t="s">
        <v>1610</v>
      </c>
      <c r="C111" s="487" t="s">
        <v>1596</v>
      </c>
      <c r="D111" s="487" t="s">
        <v>1655</v>
      </c>
      <c r="E111" s="487" t="s">
        <v>1656</v>
      </c>
      <c r="F111" s="491">
        <v>15</v>
      </c>
      <c r="G111" s="491">
        <v>1725</v>
      </c>
      <c r="H111" s="491">
        <v>2.124384236453202</v>
      </c>
      <c r="I111" s="491">
        <v>115</v>
      </c>
      <c r="J111" s="491">
        <v>7</v>
      </c>
      <c r="K111" s="491">
        <v>812</v>
      </c>
      <c r="L111" s="491">
        <v>1</v>
      </c>
      <c r="M111" s="491">
        <v>116</v>
      </c>
      <c r="N111" s="491">
        <v>8</v>
      </c>
      <c r="O111" s="491">
        <v>936</v>
      </c>
      <c r="P111" s="513">
        <v>1.1527093596059113</v>
      </c>
      <c r="Q111" s="492">
        <v>117</v>
      </c>
    </row>
    <row r="112" spans="1:17" ht="14.45" customHeight="1" x14ac:dyDescent="0.2">
      <c r="A112" s="486" t="s">
        <v>1701</v>
      </c>
      <c r="B112" s="487" t="s">
        <v>1610</v>
      </c>
      <c r="C112" s="487" t="s">
        <v>1596</v>
      </c>
      <c r="D112" s="487" t="s">
        <v>1661</v>
      </c>
      <c r="E112" s="487" t="s">
        <v>1662</v>
      </c>
      <c r="F112" s="491"/>
      <c r="G112" s="491"/>
      <c r="H112" s="491"/>
      <c r="I112" s="491"/>
      <c r="J112" s="491">
        <v>1</v>
      </c>
      <c r="K112" s="491">
        <v>1075</v>
      </c>
      <c r="L112" s="491">
        <v>1</v>
      </c>
      <c r="M112" s="491">
        <v>1075</v>
      </c>
      <c r="N112" s="491"/>
      <c r="O112" s="491"/>
      <c r="P112" s="513"/>
      <c r="Q112" s="492"/>
    </row>
    <row r="113" spans="1:17" ht="14.45" customHeight="1" x14ac:dyDescent="0.2">
      <c r="A113" s="486" t="s">
        <v>1701</v>
      </c>
      <c r="B113" s="487" t="s">
        <v>1610</v>
      </c>
      <c r="C113" s="487" t="s">
        <v>1596</v>
      </c>
      <c r="D113" s="487" t="s">
        <v>1663</v>
      </c>
      <c r="E113" s="487" t="s">
        <v>1664</v>
      </c>
      <c r="F113" s="491"/>
      <c r="G113" s="491"/>
      <c r="H113" s="491"/>
      <c r="I113" s="491"/>
      <c r="J113" s="491"/>
      <c r="K113" s="491"/>
      <c r="L113" s="491"/>
      <c r="M113" s="491"/>
      <c r="N113" s="491">
        <v>1</v>
      </c>
      <c r="O113" s="491">
        <v>306</v>
      </c>
      <c r="P113" s="513"/>
      <c r="Q113" s="492">
        <v>306</v>
      </c>
    </row>
    <row r="114" spans="1:17" ht="14.45" customHeight="1" x14ac:dyDescent="0.2">
      <c r="A114" s="486" t="s">
        <v>1594</v>
      </c>
      <c r="B114" s="487" t="s">
        <v>1610</v>
      </c>
      <c r="C114" s="487" t="s">
        <v>1596</v>
      </c>
      <c r="D114" s="487" t="s">
        <v>1611</v>
      </c>
      <c r="E114" s="487" t="s">
        <v>1612</v>
      </c>
      <c r="F114" s="491">
        <v>231</v>
      </c>
      <c r="G114" s="491">
        <v>48972</v>
      </c>
      <c r="H114" s="491">
        <v>1.0743714624193761</v>
      </c>
      <c r="I114" s="491">
        <v>212</v>
      </c>
      <c r="J114" s="491">
        <v>214</v>
      </c>
      <c r="K114" s="491">
        <v>45582</v>
      </c>
      <c r="L114" s="491">
        <v>1</v>
      </c>
      <c r="M114" s="491">
        <v>213</v>
      </c>
      <c r="N114" s="491">
        <v>239</v>
      </c>
      <c r="O114" s="491">
        <v>51385</v>
      </c>
      <c r="P114" s="513">
        <v>1.1273090254925189</v>
      </c>
      <c r="Q114" s="492">
        <v>215</v>
      </c>
    </row>
    <row r="115" spans="1:17" ht="14.45" customHeight="1" x14ac:dyDescent="0.2">
      <c r="A115" s="486" t="s">
        <v>1594</v>
      </c>
      <c r="B115" s="487" t="s">
        <v>1610</v>
      </c>
      <c r="C115" s="487" t="s">
        <v>1596</v>
      </c>
      <c r="D115" s="487" t="s">
        <v>1613</v>
      </c>
      <c r="E115" s="487" t="s">
        <v>1612</v>
      </c>
      <c r="F115" s="491"/>
      <c r="G115" s="491"/>
      <c r="H115" s="491"/>
      <c r="I115" s="491"/>
      <c r="J115" s="491">
        <v>7</v>
      </c>
      <c r="K115" s="491">
        <v>616</v>
      </c>
      <c r="L115" s="491">
        <v>1</v>
      </c>
      <c r="M115" s="491">
        <v>88</v>
      </c>
      <c r="N115" s="491">
        <v>2</v>
      </c>
      <c r="O115" s="491">
        <v>178</v>
      </c>
      <c r="P115" s="513">
        <v>0.28896103896103897</v>
      </c>
      <c r="Q115" s="492">
        <v>89</v>
      </c>
    </row>
    <row r="116" spans="1:17" ht="14.45" customHeight="1" x14ac:dyDescent="0.2">
      <c r="A116" s="486" t="s">
        <v>1594</v>
      </c>
      <c r="B116" s="487" t="s">
        <v>1610</v>
      </c>
      <c r="C116" s="487" t="s">
        <v>1596</v>
      </c>
      <c r="D116" s="487" t="s">
        <v>1614</v>
      </c>
      <c r="E116" s="487" t="s">
        <v>1615</v>
      </c>
      <c r="F116" s="491">
        <v>210</v>
      </c>
      <c r="G116" s="491">
        <v>63420</v>
      </c>
      <c r="H116" s="491">
        <v>0.80502665651180505</v>
      </c>
      <c r="I116" s="491">
        <v>302</v>
      </c>
      <c r="J116" s="491">
        <v>260</v>
      </c>
      <c r="K116" s="491">
        <v>78780</v>
      </c>
      <c r="L116" s="491">
        <v>1</v>
      </c>
      <c r="M116" s="491">
        <v>303</v>
      </c>
      <c r="N116" s="491">
        <v>206</v>
      </c>
      <c r="O116" s="491">
        <v>62830</v>
      </c>
      <c r="P116" s="513">
        <v>0.79753744605229748</v>
      </c>
      <c r="Q116" s="492">
        <v>305</v>
      </c>
    </row>
    <row r="117" spans="1:17" ht="14.45" customHeight="1" x14ac:dyDescent="0.2">
      <c r="A117" s="486" t="s">
        <v>1594</v>
      </c>
      <c r="B117" s="487" t="s">
        <v>1610</v>
      </c>
      <c r="C117" s="487" t="s">
        <v>1596</v>
      </c>
      <c r="D117" s="487" t="s">
        <v>1616</v>
      </c>
      <c r="E117" s="487" t="s">
        <v>1617</v>
      </c>
      <c r="F117" s="491"/>
      <c r="G117" s="491"/>
      <c r="H117" s="491"/>
      <c r="I117" s="491"/>
      <c r="J117" s="491">
        <v>3</v>
      </c>
      <c r="K117" s="491">
        <v>300</v>
      </c>
      <c r="L117" s="491">
        <v>1</v>
      </c>
      <c r="M117" s="491">
        <v>100</v>
      </c>
      <c r="N117" s="491">
        <v>3</v>
      </c>
      <c r="O117" s="491">
        <v>303</v>
      </c>
      <c r="P117" s="513">
        <v>1.01</v>
      </c>
      <c r="Q117" s="492">
        <v>101</v>
      </c>
    </row>
    <row r="118" spans="1:17" ht="14.45" customHeight="1" x14ac:dyDescent="0.2">
      <c r="A118" s="486" t="s">
        <v>1594</v>
      </c>
      <c r="B118" s="487" t="s">
        <v>1610</v>
      </c>
      <c r="C118" s="487" t="s">
        <v>1596</v>
      </c>
      <c r="D118" s="487" t="s">
        <v>1618</v>
      </c>
      <c r="E118" s="487" t="s">
        <v>1619</v>
      </c>
      <c r="F118" s="491"/>
      <c r="G118" s="491"/>
      <c r="H118" s="491"/>
      <c r="I118" s="491"/>
      <c r="J118" s="491"/>
      <c r="K118" s="491"/>
      <c r="L118" s="491"/>
      <c r="M118" s="491"/>
      <c r="N118" s="491">
        <v>1</v>
      </c>
      <c r="O118" s="491">
        <v>237</v>
      </c>
      <c r="P118" s="513"/>
      <c r="Q118" s="492">
        <v>237</v>
      </c>
    </row>
    <row r="119" spans="1:17" ht="14.45" customHeight="1" x14ac:dyDescent="0.2">
      <c r="A119" s="486" t="s">
        <v>1594</v>
      </c>
      <c r="B119" s="487" t="s">
        <v>1610</v>
      </c>
      <c r="C119" s="487" t="s">
        <v>1596</v>
      </c>
      <c r="D119" s="487" t="s">
        <v>1620</v>
      </c>
      <c r="E119" s="487" t="s">
        <v>1621</v>
      </c>
      <c r="F119" s="491">
        <v>114</v>
      </c>
      <c r="G119" s="491">
        <v>15618</v>
      </c>
      <c r="H119" s="491">
        <v>1.0288537549407115</v>
      </c>
      <c r="I119" s="491">
        <v>137</v>
      </c>
      <c r="J119" s="491">
        <v>110</v>
      </c>
      <c r="K119" s="491">
        <v>15180</v>
      </c>
      <c r="L119" s="491">
        <v>1</v>
      </c>
      <c r="M119" s="491">
        <v>138</v>
      </c>
      <c r="N119" s="491">
        <v>98</v>
      </c>
      <c r="O119" s="491">
        <v>13622</v>
      </c>
      <c r="P119" s="513">
        <v>0.89736495388669302</v>
      </c>
      <c r="Q119" s="492">
        <v>139</v>
      </c>
    </row>
    <row r="120" spans="1:17" ht="14.45" customHeight="1" x14ac:dyDescent="0.2">
      <c r="A120" s="486" t="s">
        <v>1594</v>
      </c>
      <c r="B120" s="487" t="s">
        <v>1610</v>
      </c>
      <c r="C120" s="487" t="s">
        <v>1596</v>
      </c>
      <c r="D120" s="487" t="s">
        <v>1622</v>
      </c>
      <c r="E120" s="487" t="s">
        <v>1621</v>
      </c>
      <c r="F120" s="491"/>
      <c r="G120" s="491"/>
      <c r="H120" s="491"/>
      <c r="I120" s="491"/>
      <c r="J120" s="491">
        <v>1</v>
      </c>
      <c r="K120" s="491">
        <v>185</v>
      </c>
      <c r="L120" s="491">
        <v>1</v>
      </c>
      <c r="M120" s="491">
        <v>185</v>
      </c>
      <c r="N120" s="491">
        <v>1</v>
      </c>
      <c r="O120" s="491">
        <v>187</v>
      </c>
      <c r="P120" s="513">
        <v>1.0108108108108107</v>
      </c>
      <c r="Q120" s="492">
        <v>187</v>
      </c>
    </row>
    <row r="121" spans="1:17" ht="14.45" customHeight="1" x14ac:dyDescent="0.2">
      <c r="A121" s="486" t="s">
        <v>1594</v>
      </c>
      <c r="B121" s="487" t="s">
        <v>1610</v>
      </c>
      <c r="C121" s="487" t="s">
        <v>1596</v>
      </c>
      <c r="D121" s="487" t="s">
        <v>1623</v>
      </c>
      <c r="E121" s="487" t="s">
        <v>1624</v>
      </c>
      <c r="F121" s="491"/>
      <c r="G121" s="491"/>
      <c r="H121" s="491"/>
      <c r="I121" s="491"/>
      <c r="J121" s="491">
        <v>1</v>
      </c>
      <c r="K121" s="491">
        <v>645</v>
      </c>
      <c r="L121" s="491">
        <v>1</v>
      </c>
      <c r="M121" s="491">
        <v>645</v>
      </c>
      <c r="N121" s="491">
        <v>1</v>
      </c>
      <c r="O121" s="491">
        <v>649</v>
      </c>
      <c r="P121" s="513">
        <v>1.006201550387597</v>
      </c>
      <c r="Q121" s="492">
        <v>649</v>
      </c>
    </row>
    <row r="122" spans="1:17" ht="14.45" customHeight="1" x14ac:dyDescent="0.2">
      <c r="A122" s="486" t="s">
        <v>1594</v>
      </c>
      <c r="B122" s="487" t="s">
        <v>1610</v>
      </c>
      <c r="C122" s="487" t="s">
        <v>1596</v>
      </c>
      <c r="D122" s="487" t="s">
        <v>1627</v>
      </c>
      <c r="E122" s="487" t="s">
        <v>1628</v>
      </c>
      <c r="F122" s="491">
        <v>10</v>
      </c>
      <c r="G122" s="491">
        <v>1740</v>
      </c>
      <c r="H122" s="491">
        <v>0.71020408163265303</v>
      </c>
      <c r="I122" s="491">
        <v>174</v>
      </c>
      <c r="J122" s="491">
        <v>14</v>
      </c>
      <c r="K122" s="491">
        <v>2450</v>
      </c>
      <c r="L122" s="491">
        <v>1</v>
      </c>
      <c r="M122" s="491">
        <v>175</v>
      </c>
      <c r="N122" s="491">
        <v>8</v>
      </c>
      <c r="O122" s="491">
        <v>1408</v>
      </c>
      <c r="P122" s="513">
        <v>0.57469387755102042</v>
      </c>
      <c r="Q122" s="492">
        <v>176</v>
      </c>
    </row>
    <row r="123" spans="1:17" ht="14.45" customHeight="1" x14ac:dyDescent="0.2">
      <c r="A123" s="486" t="s">
        <v>1594</v>
      </c>
      <c r="B123" s="487" t="s">
        <v>1610</v>
      </c>
      <c r="C123" s="487" t="s">
        <v>1596</v>
      </c>
      <c r="D123" s="487" t="s">
        <v>1631</v>
      </c>
      <c r="E123" s="487" t="s">
        <v>1632</v>
      </c>
      <c r="F123" s="491">
        <v>204</v>
      </c>
      <c r="G123" s="491">
        <v>3468</v>
      </c>
      <c r="H123" s="491">
        <v>1.1208791208791209</v>
      </c>
      <c r="I123" s="491">
        <v>17</v>
      </c>
      <c r="J123" s="491">
        <v>182</v>
      </c>
      <c r="K123" s="491">
        <v>3094</v>
      </c>
      <c r="L123" s="491">
        <v>1</v>
      </c>
      <c r="M123" s="491">
        <v>17</v>
      </c>
      <c r="N123" s="491">
        <v>184</v>
      </c>
      <c r="O123" s="491">
        <v>3128</v>
      </c>
      <c r="P123" s="513">
        <v>1.0109890109890109</v>
      </c>
      <c r="Q123" s="492">
        <v>17</v>
      </c>
    </row>
    <row r="124" spans="1:17" ht="14.45" customHeight="1" x14ac:dyDescent="0.2">
      <c r="A124" s="486" t="s">
        <v>1594</v>
      </c>
      <c r="B124" s="487" t="s">
        <v>1610</v>
      </c>
      <c r="C124" s="487" t="s">
        <v>1596</v>
      </c>
      <c r="D124" s="487" t="s">
        <v>1633</v>
      </c>
      <c r="E124" s="487" t="s">
        <v>1634</v>
      </c>
      <c r="F124" s="491">
        <v>85</v>
      </c>
      <c r="G124" s="491">
        <v>23290</v>
      </c>
      <c r="H124" s="491">
        <v>1.2185423533720505</v>
      </c>
      <c r="I124" s="491">
        <v>274</v>
      </c>
      <c r="J124" s="491">
        <v>69</v>
      </c>
      <c r="K124" s="491">
        <v>19113</v>
      </c>
      <c r="L124" s="491">
        <v>1</v>
      </c>
      <c r="M124" s="491">
        <v>277</v>
      </c>
      <c r="N124" s="491">
        <v>70</v>
      </c>
      <c r="O124" s="491">
        <v>19530</v>
      </c>
      <c r="P124" s="513">
        <v>1.0218176110500707</v>
      </c>
      <c r="Q124" s="492">
        <v>279</v>
      </c>
    </row>
    <row r="125" spans="1:17" ht="14.45" customHeight="1" x14ac:dyDescent="0.2">
      <c r="A125" s="486" t="s">
        <v>1594</v>
      </c>
      <c r="B125" s="487" t="s">
        <v>1610</v>
      </c>
      <c r="C125" s="487" t="s">
        <v>1596</v>
      </c>
      <c r="D125" s="487" t="s">
        <v>1635</v>
      </c>
      <c r="E125" s="487" t="s">
        <v>1636</v>
      </c>
      <c r="F125" s="491">
        <v>91</v>
      </c>
      <c r="G125" s="491">
        <v>12922</v>
      </c>
      <c r="H125" s="491">
        <v>1.2058603956700262</v>
      </c>
      <c r="I125" s="491">
        <v>142</v>
      </c>
      <c r="J125" s="491">
        <v>76</v>
      </c>
      <c r="K125" s="491">
        <v>10716</v>
      </c>
      <c r="L125" s="491">
        <v>1</v>
      </c>
      <c r="M125" s="491">
        <v>141</v>
      </c>
      <c r="N125" s="491">
        <v>87</v>
      </c>
      <c r="O125" s="491">
        <v>12354</v>
      </c>
      <c r="P125" s="513">
        <v>1.152855543113102</v>
      </c>
      <c r="Q125" s="492">
        <v>142</v>
      </c>
    </row>
    <row r="126" spans="1:17" ht="14.45" customHeight="1" x14ac:dyDescent="0.2">
      <c r="A126" s="486" t="s">
        <v>1594</v>
      </c>
      <c r="B126" s="487" t="s">
        <v>1610</v>
      </c>
      <c r="C126" s="487" t="s">
        <v>1596</v>
      </c>
      <c r="D126" s="487" t="s">
        <v>1637</v>
      </c>
      <c r="E126" s="487" t="s">
        <v>1636</v>
      </c>
      <c r="F126" s="491">
        <v>114</v>
      </c>
      <c r="G126" s="491">
        <v>8892</v>
      </c>
      <c r="H126" s="491">
        <v>1.0232451093210586</v>
      </c>
      <c r="I126" s="491">
        <v>78</v>
      </c>
      <c r="J126" s="491">
        <v>110</v>
      </c>
      <c r="K126" s="491">
        <v>8690</v>
      </c>
      <c r="L126" s="491">
        <v>1</v>
      </c>
      <c r="M126" s="491">
        <v>79</v>
      </c>
      <c r="N126" s="491">
        <v>98</v>
      </c>
      <c r="O126" s="491">
        <v>7742</v>
      </c>
      <c r="P126" s="513">
        <v>0.89090909090909087</v>
      </c>
      <c r="Q126" s="492">
        <v>79</v>
      </c>
    </row>
    <row r="127" spans="1:17" ht="14.45" customHeight="1" x14ac:dyDescent="0.2">
      <c r="A127" s="486" t="s">
        <v>1594</v>
      </c>
      <c r="B127" s="487" t="s">
        <v>1610</v>
      </c>
      <c r="C127" s="487" t="s">
        <v>1596</v>
      </c>
      <c r="D127" s="487" t="s">
        <v>1638</v>
      </c>
      <c r="E127" s="487" t="s">
        <v>1639</v>
      </c>
      <c r="F127" s="491">
        <v>91</v>
      </c>
      <c r="G127" s="491">
        <v>28574</v>
      </c>
      <c r="H127" s="491">
        <v>1.1897901399067288</v>
      </c>
      <c r="I127" s="491">
        <v>314</v>
      </c>
      <c r="J127" s="491">
        <v>76</v>
      </c>
      <c r="K127" s="491">
        <v>24016</v>
      </c>
      <c r="L127" s="491">
        <v>1</v>
      </c>
      <c r="M127" s="491">
        <v>316</v>
      </c>
      <c r="N127" s="491">
        <v>87</v>
      </c>
      <c r="O127" s="491">
        <v>27666</v>
      </c>
      <c r="P127" s="513">
        <v>1.1519820119920052</v>
      </c>
      <c r="Q127" s="492">
        <v>318</v>
      </c>
    </row>
    <row r="128" spans="1:17" ht="14.45" customHeight="1" x14ac:dyDescent="0.2">
      <c r="A128" s="486" t="s">
        <v>1594</v>
      </c>
      <c r="B128" s="487" t="s">
        <v>1610</v>
      </c>
      <c r="C128" s="487" t="s">
        <v>1596</v>
      </c>
      <c r="D128" s="487" t="s">
        <v>1642</v>
      </c>
      <c r="E128" s="487" t="s">
        <v>1643</v>
      </c>
      <c r="F128" s="491">
        <v>111</v>
      </c>
      <c r="G128" s="491">
        <v>18093</v>
      </c>
      <c r="H128" s="491">
        <v>1.0060050041701418</v>
      </c>
      <c r="I128" s="491">
        <v>163</v>
      </c>
      <c r="J128" s="491">
        <v>109</v>
      </c>
      <c r="K128" s="491">
        <v>17985</v>
      </c>
      <c r="L128" s="491">
        <v>1</v>
      </c>
      <c r="M128" s="491">
        <v>165</v>
      </c>
      <c r="N128" s="491">
        <v>93</v>
      </c>
      <c r="O128" s="491">
        <v>15438</v>
      </c>
      <c r="P128" s="513">
        <v>0.85838198498748952</v>
      </c>
      <c r="Q128" s="492">
        <v>166</v>
      </c>
    </row>
    <row r="129" spans="1:17" ht="14.45" customHeight="1" x14ac:dyDescent="0.2">
      <c r="A129" s="486" t="s">
        <v>1594</v>
      </c>
      <c r="B129" s="487" t="s">
        <v>1610</v>
      </c>
      <c r="C129" s="487" t="s">
        <v>1596</v>
      </c>
      <c r="D129" s="487" t="s">
        <v>1646</v>
      </c>
      <c r="E129" s="487" t="s">
        <v>1612</v>
      </c>
      <c r="F129" s="491">
        <v>258</v>
      </c>
      <c r="G129" s="491">
        <v>18576</v>
      </c>
      <c r="H129" s="491">
        <v>0.97297297297297303</v>
      </c>
      <c r="I129" s="491">
        <v>72</v>
      </c>
      <c r="J129" s="491">
        <v>258</v>
      </c>
      <c r="K129" s="491">
        <v>19092</v>
      </c>
      <c r="L129" s="491">
        <v>1</v>
      </c>
      <c r="M129" s="491">
        <v>74</v>
      </c>
      <c r="N129" s="491">
        <v>201</v>
      </c>
      <c r="O129" s="491">
        <v>14874</v>
      </c>
      <c r="P129" s="513">
        <v>0.77906976744186052</v>
      </c>
      <c r="Q129" s="492">
        <v>74</v>
      </c>
    </row>
    <row r="130" spans="1:17" ht="14.45" customHeight="1" x14ac:dyDescent="0.2">
      <c r="A130" s="486" t="s">
        <v>1594</v>
      </c>
      <c r="B130" s="487" t="s">
        <v>1610</v>
      </c>
      <c r="C130" s="487" t="s">
        <v>1596</v>
      </c>
      <c r="D130" s="487" t="s">
        <v>1653</v>
      </c>
      <c r="E130" s="487" t="s">
        <v>1654</v>
      </c>
      <c r="F130" s="491">
        <v>16</v>
      </c>
      <c r="G130" s="491">
        <v>19392</v>
      </c>
      <c r="H130" s="491">
        <v>0.9380804953560371</v>
      </c>
      <c r="I130" s="491">
        <v>1212</v>
      </c>
      <c r="J130" s="491">
        <v>17</v>
      </c>
      <c r="K130" s="491">
        <v>20672</v>
      </c>
      <c r="L130" s="491">
        <v>1</v>
      </c>
      <c r="M130" s="491">
        <v>1216</v>
      </c>
      <c r="N130" s="491">
        <v>13</v>
      </c>
      <c r="O130" s="491">
        <v>15860</v>
      </c>
      <c r="P130" s="513">
        <v>0.7672213622291022</v>
      </c>
      <c r="Q130" s="492">
        <v>1220</v>
      </c>
    </row>
    <row r="131" spans="1:17" ht="14.45" customHeight="1" x14ac:dyDescent="0.2">
      <c r="A131" s="486" t="s">
        <v>1594</v>
      </c>
      <c r="B131" s="487" t="s">
        <v>1610</v>
      </c>
      <c r="C131" s="487" t="s">
        <v>1596</v>
      </c>
      <c r="D131" s="487" t="s">
        <v>1655</v>
      </c>
      <c r="E131" s="487" t="s">
        <v>1656</v>
      </c>
      <c r="F131" s="491">
        <v>9</v>
      </c>
      <c r="G131" s="491">
        <v>1035</v>
      </c>
      <c r="H131" s="491">
        <v>0.68633952254641906</v>
      </c>
      <c r="I131" s="491">
        <v>115</v>
      </c>
      <c r="J131" s="491">
        <v>13</v>
      </c>
      <c r="K131" s="491">
        <v>1508</v>
      </c>
      <c r="L131" s="491">
        <v>1</v>
      </c>
      <c r="M131" s="491">
        <v>116</v>
      </c>
      <c r="N131" s="491">
        <v>8</v>
      </c>
      <c r="O131" s="491">
        <v>936</v>
      </c>
      <c r="P131" s="513">
        <v>0.62068965517241381</v>
      </c>
      <c r="Q131" s="492">
        <v>117</v>
      </c>
    </row>
    <row r="132" spans="1:17" ht="14.45" customHeight="1" x14ac:dyDescent="0.2">
      <c r="A132" s="486" t="s">
        <v>1594</v>
      </c>
      <c r="B132" s="487" t="s">
        <v>1610</v>
      </c>
      <c r="C132" s="487" t="s">
        <v>1596</v>
      </c>
      <c r="D132" s="487" t="s">
        <v>1657</v>
      </c>
      <c r="E132" s="487" t="s">
        <v>1658</v>
      </c>
      <c r="F132" s="491"/>
      <c r="G132" s="491"/>
      <c r="H132" s="491"/>
      <c r="I132" s="491"/>
      <c r="J132" s="491"/>
      <c r="K132" s="491"/>
      <c r="L132" s="491"/>
      <c r="M132" s="491"/>
      <c r="N132" s="491">
        <v>1</v>
      </c>
      <c r="O132" s="491">
        <v>352</v>
      </c>
      <c r="P132" s="513"/>
      <c r="Q132" s="492">
        <v>352</v>
      </c>
    </row>
    <row r="133" spans="1:17" ht="14.45" customHeight="1" x14ac:dyDescent="0.2">
      <c r="A133" s="486" t="s">
        <v>1594</v>
      </c>
      <c r="B133" s="487" t="s">
        <v>1610</v>
      </c>
      <c r="C133" s="487" t="s">
        <v>1596</v>
      </c>
      <c r="D133" s="487" t="s">
        <v>1661</v>
      </c>
      <c r="E133" s="487" t="s">
        <v>1662</v>
      </c>
      <c r="F133" s="491"/>
      <c r="G133" s="491"/>
      <c r="H133" s="491"/>
      <c r="I133" s="491"/>
      <c r="J133" s="491">
        <v>2</v>
      </c>
      <c r="K133" s="491">
        <v>2150</v>
      </c>
      <c r="L133" s="491">
        <v>1</v>
      </c>
      <c r="M133" s="491">
        <v>1075</v>
      </c>
      <c r="N133" s="491"/>
      <c r="O133" s="491"/>
      <c r="P133" s="513"/>
      <c r="Q133" s="492"/>
    </row>
    <row r="134" spans="1:17" ht="14.45" customHeight="1" x14ac:dyDescent="0.2">
      <c r="A134" s="486" t="s">
        <v>1702</v>
      </c>
      <c r="B134" s="487" t="s">
        <v>1610</v>
      </c>
      <c r="C134" s="487" t="s">
        <v>1596</v>
      </c>
      <c r="D134" s="487" t="s">
        <v>1611</v>
      </c>
      <c r="E134" s="487" t="s">
        <v>1612</v>
      </c>
      <c r="F134" s="491">
        <v>360</v>
      </c>
      <c r="G134" s="491">
        <v>76320</v>
      </c>
      <c r="H134" s="491">
        <v>1.1558382553384825</v>
      </c>
      <c r="I134" s="491">
        <v>212</v>
      </c>
      <c r="J134" s="491">
        <v>310</v>
      </c>
      <c r="K134" s="491">
        <v>66030</v>
      </c>
      <c r="L134" s="491">
        <v>1</v>
      </c>
      <c r="M134" s="491">
        <v>213</v>
      </c>
      <c r="N134" s="491">
        <v>463</v>
      </c>
      <c r="O134" s="491">
        <v>99545</v>
      </c>
      <c r="P134" s="513">
        <v>1.5075723156141148</v>
      </c>
      <c r="Q134" s="492">
        <v>215</v>
      </c>
    </row>
    <row r="135" spans="1:17" ht="14.45" customHeight="1" x14ac:dyDescent="0.2">
      <c r="A135" s="486" t="s">
        <v>1702</v>
      </c>
      <c r="B135" s="487" t="s">
        <v>1610</v>
      </c>
      <c r="C135" s="487" t="s">
        <v>1596</v>
      </c>
      <c r="D135" s="487" t="s">
        <v>1614</v>
      </c>
      <c r="E135" s="487" t="s">
        <v>1615</v>
      </c>
      <c r="F135" s="491">
        <v>171</v>
      </c>
      <c r="G135" s="491">
        <v>51642</v>
      </c>
      <c r="H135" s="491">
        <v>0.81548154815481544</v>
      </c>
      <c r="I135" s="491">
        <v>302</v>
      </c>
      <c r="J135" s="491">
        <v>209</v>
      </c>
      <c r="K135" s="491">
        <v>63327</v>
      </c>
      <c r="L135" s="491">
        <v>1</v>
      </c>
      <c r="M135" s="491">
        <v>303</v>
      </c>
      <c r="N135" s="491">
        <v>523</v>
      </c>
      <c r="O135" s="491">
        <v>159515</v>
      </c>
      <c r="P135" s="513">
        <v>2.5189097857154135</v>
      </c>
      <c r="Q135" s="492">
        <v>305</v>
      </c>
    </row>
    <row r="136" spans="1:17" ht="14.45" customHeight="1" x14ac:dyDescent="0.2">
      <c r="A136" s="486" t="s">
        <v>1702</v>
      </c>
      <c r="B136" s="487" t="s">
        <v>1610</v>
      </c>
      <c r="C136" s="487" t="s">
        <v>1596</v>
      </c>
      <c r="D136" s="487" t="s">
        <v>1616</v>
      </c>
      <c r="E136" s="487" t="s">
        <v>1617</v>
      </c>
      <c r="F136" s="491"/>
      <c r="G136" s="491"/>
      <c r="H136" s="491"/>
      <c r="I136" s="491"/>
      <c r="J136" s="491">
        <v>6</v>
      </c>
      <c r="K136" s="491">
        <v>600</v>
      </c>
      <c r="L136" s="491">
        <v>1</v>
      </c>
      <c r="M136" s="491">
        <v>100</v>
      </c>
      <c r="N136" s="491">
        <v>9</v>
      </c>
      <c r="O136" s="491">
        <v>909</v>
      </c>
      <c r="P136" s="513">
        <v>1.5149999999999999</v>
      </c>
      <c r="Q136" s="492">
        <v>101</v>
      </c>
    </row>
    <row r="137" spans="1:17" ht="14.45" customHeight="1" x14ac:dyDescent="0.2">
      <c r="A137" s="486" t="s">
        <v>1702</v>
      </c>
      <c r="B137" s="487" t="s">
        <v>1610</v>
      </c>
      <c r="C137" s="487" t="s">
        <v>1596</v>
      </c>
      <c r="D137" s="487" t="s">
        <v>1618</v>
      </c>
      <c r="E137" s="487" t="s">
        <v>1619</v>
      </c>
      <c r="F137" s="491"/>
      <c r="G137" s="491"/>
      <c r="H137" s="491"/>
      <c r="I137" s="491"/>
      <c r="J137" s="491"/>
      <c r="K137" s="491"/>
      <c r="L137" s="491"/>
      <c r="M137" s="491"/>
      <c r="N137" s="491">
        <v>1</v>
      </c>
      <c r="O137" s="491">
        <v>237</v>
      </c>
      <c r="P137" s="513"/>
      <c r="Q137" s="492">
        <v>237</v>
      </c>
    </row>
    <row r="138" spans="1:17" ht="14.45" customHeight="1" x14ac:dyDescent="0.2">
      <c r="A138" s="486" t="s">
        <v>1702</v>
      </c>
      <c r="B138" s="487" t="s">
        <v>1610</v>
      </c>
      <c r="C138" s="487" t="s">
        <v>1596</v>
      </c>
      <c r="D138" s="487" t="s">
        <v>1620</v>
      </c>
      <c r="E138" s="487" t="s">
        <v>1621</v>
      </c>
      <c r="F138" s="491">
        <v>53</v>
      </c>
      <c r="G138" s="491">
        <v>7261</v>
      </c>
      <c r="H138" s="491">
        <v>0.82212409420289856</v>
      </c>
      <c r="I138" s="491">
        <v>137</v>
      </c>
      <c r="J138" s="491">
        <v>64</v>
      </c>
      <c r="K138" s="491">
        <v>8832</v>
      </c>
      <c r="L138" s="491">
        <v>1</v>
      </c>
      <c r="M138" s="491">
        <v>138</v>
      </c>
      <c r="N138" s="491">
        <v>46</v>
      </c>
      <c r="O138" s="491">
        <v>6394</v>
      </c>
      <c r="P138" s="513">
        <v>0.72395833333333337</v>
      </c>
      <c r="Q138" s="492">
        <v>139</v>
      </c>
    </row>
    <row r="139" spans="1:17" ht="14.45" customHeight="1" x14ac:dyDescent="0.2">
      <c r="A139" s="486" t="s">
        <v>1702</v>
      </c>
      <c r="B139" s="487" t="s">
        <v>1610</v>
      </c>
      <c r="C139" s="487" t="s">
        <v>1596</v>
      </c>
      <c r="D139" s="487" t="s">
        <v>1622</v>
      </c>
      <c r="E139" s="487" t="s">
        <v>1621</v>
      </c>
      <c r="F139" s="491"/>
      <c r="G139" s="491"/>
      <c r="H139" s="491"/>
      <c r="I139" s="491"/>
      <c r="J139" s="491">
        <v>1</v>
      </c>
      <c r="K139" s="491">
        <v>185</v>
      </c>
      <c r="L139" s="491">
        <v>1</v>
      </c>
      <c r="M139" s="491">
        <v>185</v>
      </c>
      <c r="N139" s="491"/>
      <c r="O139" s="491"/>
      <c r="P139" s="513"/>
      <c r="Q139" s="492"/>
    </row>
    <row r="140" spans="1:17" ht="14.45" customHeight="1" x14ac:dyDescent="0.2">
      <c r="A140" s="486" t="s">
        <v>1702</v>
      </c>
      <c r="B140" s="487" t="s">
        <v>1610</v>
      </c>
      <c r="C140" s="487" t="s">
        <v>1596</v>
      </c>
      <c r="D140" s="487" t="s">
        <v>1623</v>
      </c>
      <c r="E140" s="487" t="s">
        <v>1624</v>
      </c>
      <c r="F140" s="491"/>
      <c r="G140" s="491"/>
      <c r="H140" s="491"/>
      <c r="I140" s="491"/>
      <c r="J140" s="491"/>
      <c r="K140" s="491"/>
      <c r="L140" s="491"/>
      <c r="M140" s="491"/>
      <c r="N140" s="491">
        <v>1</v>
      </c>
      <c r="O140" s="491">
        <v>649</v>
      </c>
      <c r="P140" s="513"/>
      <c r="Q140" s="492">
        <v>649</v>
      </c>
    </row>
    <row r="141" spans="1:17" ht="14.45" customHeight="1" x14ac:dyDescent="0.2">
      <c r="A141" s="486" t="s">
        <v>1702</v>
      </c>
      <c r="B141" s="487" t="s">
        <v>1610</v>
      </c>
      <c r="C141" s="487" t="s">
        <v>1596</v>
      </c>
      <c r="D141" s="487" t="s">
        <v>1627</v>
      </c>
      <c r="E141" s="487" t="s">
        <v>1628</v>
      </c>
      <c r="F141" s="491">
        <v>6</v>
      </c>
      <c r="G141" s="491">
        <v>1044</v>
      </c>
      <c r="H141" s="491">
        <v>1.1931428571428571</v>
      </c>
      <c r="I141" s="491">
        <v>174</v>
      </c>
      <c r="J141" s="491">
        <v>5</v>
      </c>
      <c r="K141" s="491">
        <v>875</v>
      </c>
      <c r="L141" s="491">
        <v>1</v>
      </c>
      <c r="M141" s="491">
        <v>175</v>
      </c>
      <c r="N141" s="491">
        <v>22</v>
      </c>
      <c r="O141" s="491">
        <v>3872</v>
      </c>
      <c r="P141" s="513">
        <v>4.4251428571428573</v>
      </c>
      <c r="Q141" s="492">
        <v>176</v>
      </c>
    </row>
    <row r="142" spans="1:17" ht="14.45" customHeight="1" x14ac:dyDescent="0.2">
      <c r="A142" s="486" t="s">
        <v>1702</v>
      </c>
      <c r="B142" s="487" t="s">
        <v>1610</v>
      </c>
      <c r="C142" s="487" t="s">
        <v>1596</v>
      </c>
      <c r="D142" s="487" t="s">
        <v>1629</v>
      </c>
      <c r="E142" s="487" t="s">
        <v>1630</v>
      </c>
      <c r="F142" s="491"/>
      <c r="G142" s="491"/>
      <c r="H142" s="491"/>
      <c r="I142" s="491"/>
      <c r="J142" s="491">
        <v>1</v>
      </c>
      <c r="K142" s="491">
        <v>348</v>
      </c>
      <c r="L142" s="491">
        <v>1</v>
      </c>
      <c r="M142" s="491">
        <v>348</v>
      </c>
      <c r="N142" s="491"/>
      <c r="O142" s="491"/>
      <c r="P142" s="513"/>
      <c r="Q142" s="492"/>
    </row>
    <row r="143" spans="1:17" ht="14.45" customHeight="1" x14ac:dyDescent="0.2">
      <c r="A143" s="486" t="s">
        <v>1702</v>
      </c>
      <c r="B143" s="487" t="s">
        <v>1610</v>
      </c>
      <c r="C143" s="487" t="s">
        <v>1596</v>
      </c>
      <c r="D143" s="487" t="s">
        <v>1631</v>
      </c>
      <c r="E143" s="487" t="s">
        <v>1632</v>
      </c>
      <c r="F143" s="491">
        <v>137</v>
      </c>
      <c r="G143" s="491">
        <v>2329</v>
      </c>
      <c r="H143" s="491">
        <v>0.97163120567375882</v>
      </c>
      <c r="I143" s="491">
        <v>17</v>
      </c>
      <c r="J143" s="491">
        <v>141</v>
      </c>
      <c r="K143" s="491">
        <v>2397</v>
      </c>
      <c r="L143" s="491">
        <v>1</v>
      </c>
      <c r="M143" s="491">
        <v>17</v>
      </c>
      <c r="N143" s="491">
        <v>146</v>
      </c>
      <c r="O143" s="491">
        <v>2482</v>
      </c>
      <c r="P143" s="513">
        <v>1.0354609929078014</v>
      </c>
      <c r="Q143" s="492">
        <v>17</v>
      </c>
    </row>
    <row r="144" spans="1:17" ht="14.45" customHeight="1" x14ac:dyDescent="0.2">
      <c r="A144" s="486" t="s">
        <v>1702</v>
      </c>
      <c r="B144" s="487" t="s">
        <v>1610</v>
      </c>
      <c r="C144" s="487" t="s">
        <v>1596</v>
      </c>
      <c r="D144" s="487" t="s">
        <v>1633</v>
      </c>
      <c r="E144" s="487" t="s">
        <v>1634</v>
      </c>
      <c r="F144" s="491">
        <v>62</v>
      </c>
      <c r="G144" s="491">
        <v>16988</v>
      </c>
      <c r="H144" s="491">
        <v>1.1793946126076089</v>
      </c>
      <c r="I144" s="491">
        <v>274</v>
      </c>
      <c r="J144" s="491">
        <v>52</v>
      </c>
      <c r="K144" s="491">
        <v>14404</v>
      </c>
      <c r="L144" s="491">
        <v>1</v>
      </c>
      <c r="M144" s="491">
        <v>277</v>
      </c>
      <c r="N144" s="491">
        <v>55</v>
      </c>
      <c r="O144" s="491">
        <v>15345</v>
      </c>
      <c r="P144" s="513">
        <v>1.0653290752568731</v>
      </c>
      <c r="Q144" s="492">
        <v>279</v>
      </c>
    </row>
    <row r="145" spans="1:17" ht="14.45" customHeight="1" x14ac:dyDescent="0.2">
      <c r="A145" s="486" t="s">
        <v>1702</v>
      </c>
      <c r="B145" s="487" t="s">
        <v>1610</v>
      </c>
      <c r="C145" s="487" t="s">
        <v>1596</v>
      </c>
      <c r="D145" s="487" t="s">
        <v>1635</v>
      </c>
      <c r="E145" s="487" t="s">
        <v>1636</v>
      </c>
      <c r="F145" s="491">
        <v>78</v>
      </c>
      <c r="G145" s="491">
        <v>11076</v>
      </c>
      <c r="H145" s="491">
        <v>1.076071116292626</v>
      </c>
      <c r="I145" s="491">
        <v>142</v>
      </c>
      <c r="J145" s="491">
        <v>73</v>
      </c>
      <c r="K145" s="491">
        <v>10293</v>
      </c>
      <c r="L145" s="491">
        <v>1</v>
      </c>
      <c r="M145" s="491">
        <v>141</v>
      </c>
      <c r="N145" s="491">
        <v>98</v>
      </c>
      <c r="O145" s="491">
        <v>13916</v>
      </c>
      <c r="P145" s="513">
        <v>1.3519867871368891</v>
      </c>
      <c r="Q145" s="492">
        <v>142</v>
      </c>
    </row>
    <row r="146" spans="1:17" ht="14.45" customHeight="1" x14ac:dyDescent="0.2">
      <c r="A146" s="486" t="s">
        <v>1702</v>
      </c>
      <c r="B146" s="487" t="s">
        <v>1610</v>
      </c>
      <c r="C146" s="487" t="s">
        <v>1596</v>
      </c>
      <c r="D146" s="487" t="s">
        <v>1637</v>
      </c>
      <c r="E146" s="487" t="s">
        <v>1636</v>
      </c>
      <c r="F146" s="491">
        <v>53</v>
      </c>
      <c r="G146" s="491">
        <v>4134</v>
      </c>
      <c r="H146" s="491">
        <v>0.81764240506329111</v>
      </c>
      <c r="I146" s="491">
        <v>78</v>
      </c>
      <c r="J146" s="491">
        <v>64</v>
      </c>
      <c r="K146" s="491">
        <v>5056</v>
      </c>
      <c r="L146" s="491">
        <v>1</v>
      </c>
      <c r="M146" s="491">
        <v>79</v>
      </c>
      <c r="N146" s="491">
        <v>46</v>
      </c>
      <c r="O146" s="491">
        <v>3634</v>
      </c>
      <c r="P146" s="513">
        <v>0.71875</v>
      </c>
      <c r="Q146" s="492">
        <v>79</v>
      </c>
    </row>
    <row r="147" spans="1:17" ht="14.45" customHeight="1" x14ac:dyDescent="0.2">
      <c r="A147" s="486" t="s">
        <v>1702</v>
      </c>
      <c r="B147" s="487" t="s">
        <v>1610</v>
      </c>
      <c r="C147" s="487" t="s">
        <v>1596</v>
      </c>
      <c r="D147" s="487" t="s">
        <v>1638</v>
      </c>
      <c r="E147" s="487" t="s">
        <v>1639</v>
      </c>
      <c r="F147" s="491">
        <v>78</v>
      </c>
      <c r="G147" s="491">
        <v>24492</v>
      </c>
      <c r="H147" s="491">
        <v>1.0617305358071787</v>
      </c>
      <c r="I147" s="491">
        <v>314</v>
      </c>
      <c r="J147" s="491">
        <v>73</v>
      </c>
      <c r="K147" s="491">
        <v>23068</v>
      </c>
      <c r="L147" s="491">
        <v>1</v>
      </c>
      <c r="M147" s="491">
        <v>316</v>
      </c>
      <c r="N147" s="491">
        <v>98</v>
      </c>
      <c r="O147" s="491">
        <v>31164</v>
      </c>
      <c r="P147" s="513">
        <v>1.3509623721172186</v>
      </c>
      <c r="Q147" s="492">
        <v>318</v>
      </c>
    </row>
    <row r="148" spans="1:17" ht="14.45" customHeight="1" x14ac:dyDescent="0.2">
      <c r="A148" s="486" t="s">
        <v>1702</v>
      </c>
      <c r="B148" s="487" t="s">
        <v>1610</v>
      </c>
      <c r="C148" s="487" t="s">
        <v>1596</v>
      </c>
      <c r="D148" s="487" t="s">
        <v>1640</v>
      </c>
      <c r="E148" s="487" t="s">
        <v>1641</v>
      </c>
      <c r="F148" s="491"/>
      <c r="G148" s="491"/>
      <c r="H148" s="491"/>
      <c r="I148" s="491"/>
      <c r="J148" s="491">
        <v>1</v>
      </c>
      <c r="K148" s="491">
        <v>329</v>
      </c>
      <c r="L148" s="491">
        <v>1</v>
      </c>
      <c r="M148" s="491">
        <v>329</v>
      </c>
      <c r="N148" s="491"/>
      <c r="O148" s="491"/>
      <c r="P148" s="513"/>
      <c r="Q148" s="492"/>
    </row>
    <row r="149" spans="1:17" ht="14.45" customHeight="1" x14ac:dyDescent="0.2">
      <c r="A149" s="486" t="s">
        <v>1702</v>
      </c>
      <c r="B149" s="487" t="s">
        <v>1610</v>
      </c>
      <c r="C149" s="487" t="s">
        <v>1596</v>
      </c>
      <c r="D149" s="487" t="s">
        <v>1642</v>
      </c>
      <c r="E149" s="487" t="s">
        <v>1643</v>
      </c>
      <c r="F149" s="491">
        <v>49</v>
      </c>
      <c r="G149" s="491">
        <v>7987</v>
      </c>
      <c r="H149" s="491">
        <v>1.2411810411810411</v>
      </c>
      <c r="I149" s="491">
        <v>163</v>
      </c>
      <c r="J149" s="491">
        <v>39</v>
      </c>
      <c r="K149" s="491">
        <v>6435</v>
      </c>
      <c r="L149" s="491">
        <v>1</v>
      </c>
      <c r="M149" s="491">
        <v>165</v>
      </c>
      <c r="N149" s="491">
        <v>31</v>
      </c>
      <c r="O149" s="491">
        <v>5146</v>
      </c>
      <c r="P149" s="513">
        <v>0.79968919968919971</v>
      </c>
      <c r="Q149" s="492">
        <v>166</v>
      </c>
    </row>
    <row r="150" spans="1:17" ht="14.45" customHeight="1" x14ac:dyDescent="0.2">
      <c r="A150" s="486" t="s">
        <v>1702</v>
      </c>
      <c r="B150" s="487" t="s">
        <v>1610</v>
      </c>
      <c r="C150" s="487" t="s">
        <v>1596</v>
      </c>
      <c r="D150" s="487" t="s">
        <v>1646</v>
      </c>
      <c r="E150" s="487" t="s">
        <v>1612</v>
      </c>
      <c r="F150" s="491">
        <v>220</v>
      </c>
      <c r="G150" s="491">
        <v>15840</v>
      </c>
      <c r="H150" s="491">
        <v>1.0492845786963434</v>
      </c>
      <c r="I150" s="491">
        <v>72</v>
      </c>
      <c r="J150" s="491">
        <v>204</v>
      </c>
      <c r="K150" s="491">
        <v>15096</v>
      </c>
      <c r="L150" s="491">
        <v>1</v>
      </c>
      <c r="M150" s="491">
        <v>74</v>
      </c>
      <c r="N150" s="491">
        <v>210</v>
      </c>
      <c r="O150" s="491">
        <v>15540</v>
      </c>
      <c r="P150" s="513">
        <v>1.0294117647058822</v>
      </c>
      <c r="Q150" s="492">
        <v>74</v>
      </c>
    </row>
    <row r="151" spans="1:17" ht="14.45" customHeight="1" x14ac:dyDescent="0.2">
      <c r="A151" s="486" t="s">
        <v>1702</v>
      </c>
      <c r="B151" s="487" t="s">
        <v>1610</v>
      </c>
      <c r="C151" s="487" t="s">
        <v>1596</v>
      </c>
      <c r="D151" s="487" t="s">
        <v>1653</v>
      </c>
      <c r="E151" s="487" t="s">
        <v>1654</v>
      </c>
      <c r="F151" s="491">
        <v>2</v>
      </c>
      <c r="G151" s="491">
        <v>2424</v>
      </c>
      <c r="H151" s="491">
        <v>0.22149122807017543</v>
      </c>
      <c r="I151" s="491">
        <v>1212</v>
      </c>
      <c r="J151" s="491">
        <v>9</v>
      </c>
      <c r="K151" s="491">
        <v>10944</v>
      </c>
      <c r="L151" s="491">
        <v>1</v>
      </c>
      <c r="M151" s="491">
        <v>1216</v>
      </c>
      <c r="N151" s="491">
        <v>22</v>
      </c>
      <c r="O151" s="491">
        <v>26840</v>
      </c>
      <c r="P151" s="513">
        <v>2.452485380116959</v>
      </c>
      <c r="Q151" s="492">
        <v>1220</v>
      </c>
    </row>
    <row r="152" spans="1:17" ht="14.45" customHeight="1" x14ac:dyDescent="0.2">
      <c r="A152" s="486" t="s">
        <v>1702</v>
      </c>
      <c r="B152" s="487" t="s">
        <v>1610</v>
      </c>
      <c r="C152" s="487" t="s">
        <v>1596</v>
      </c>
      <c r="D152" s="487" t="s">
        <v>1655</v>
      </c>
      <c r="E152" s="487" t="s">
        <v>1656</v>
      </c>
      <c r="F152" s="491">
        <v>1</v>
      </c>
      <c r="G152" s="491">
        <v>115</v>
      </c>
      <c r="H152" s="491">
        <v>0.16522988505747127</v>
      </c>
      <c r="I152" s="491">
        <v>115</v>
      </c>
      <c r="J152" s="491">
        <v>6</v>
      </c>
      <c r="K152" s="491">
        <v>696</v>
      </c>
      <c r="L152" s="491">
        <v>1</v>
      </c>
      <c r="M152" s="491">
        <v>116</v>
      </c>
      <c r="N152" s="491">
        <v>13</v>
      </c>
      <c r="O152" s="491">
        <v>1521</v>
      </c>
      <c r="P152" s="513">
        <v>2.1853448275862069</v>
      </c>
      <c r="Q152" s="492">
        <v>117</v>
      </c>
    </row>
    <row r="153" spans="1:17" ht="14.45" customHeight="1" x14ac:dyDescent="0.2">
      <c r="A153" s="486" t="s">
        <v>1702</v>
      </c>
      <c r="B153" s="487" t="s">
        <v>1610</v>
      </c>
      <c r="C153" s="487" t="s">
        <v>1596</v>
      </c>
      <c r="D153" s="487" t="s">
        <v>1657</v>
      </c>
      <c r="E153" s="487" t="s">
        <v>1658</v>
      </c>
      <c r="F153" s="491"/>
      <c r="G153" s="491"/>
      <c r="H153" s="491"/>
      <c r="I153" s="491"/>
      <c r="J153" s="491">
        <v>1</v>
      </c>
      <c r="K153" s="491">
        <v>350</v>
      </c>
      <c r="L153" s="491">
        <v>1</v>
      </c>
      <c r="M153" s="491">
        <v>350</v>
      </c>
      <c r="N153" s="491"/>
      <c r="O153" s="491"/>
      <c r="P153" s="513"/>
      <c r="Q153" s="492"/>
    </row>
    <row r="154" spans="1:17" ht="14.45" customHeight="1" x14ac:dyDescent="0.2">
      <c r="A154" s="486" t="s">
        <v>1702</v>
      </c>
      <c r="B154" s="487" t="s">
        <v>1610</v>
      </c>
      <c r="C154" s="487" t="s">
        <v>1596</v>
      </c>
      <c r="D154" s="487" t="s">
        <v>1663</v>
      </c>
      <c r="E154" s="487" t="s">
        <v>1664</v>
      </c>
      <c r="F154" s="491"/>
      <c r="G154" s="491"/>
      <c r="H154" s="491"/>
      <c r="I154" s="491"/>
      <c r="J154" s="491"/>
      <c r="K154" s="491"/>
      <c r="L154" s="491"/>
      <c r="M154" s="491"/>
      <c r="N154" s="491">
        <v>1</v>
      </c>
      <c r="O154" s="491">
        <v>306</v>
      </c>
      <c r="P154" s="513"/>
      <c r="Q154" s="492">
        <v>306</v>
      </c>
    </row>
    <row r="155" spans="1:17" ht="14.45" customHeight="1" x14ac:dyDescent="0.2">
      <c r="A155" s="486" t="s">
        <v>1703</v>
      </c>
      <c r="B155" s="487" t="s">
        <v>1610</v>
      </c>
      <c r="C155" s="487" t="s">
        <v>1596</v>
      </c>
      <c r="D155" s="487" t="s">
        <v>1611</v>
      </c>
      <c r="E155" s="487" t="s">
        <v>1612</v>
      </c>
      <c r="F155" s="491">
        <v>202</v>
      </c>
      <c r="G155" s="491">
        <v>42824</v>
      </c>
      <c r="H155" s="491">
        <v>1.2184948072272015</v>
      </c>
      <c r="I155" s="491">
        <v>212</v>
      </c>
      <c r="J155" s="491">
        <v>165</v>
      </c>
      <c r="K155" s="491">
        <v>35145</v>
      </c>
      <c r="L155" s="491">
        <v>1</v>
      </c>
      <c r="M155" s="491">
        <v>213</v>
      </c>
      <c r="N155" s="491">
        <v>164</v>
      </c>
      <c r="O155" s="491">
        <v>35260</v>
      </c>
      <c r="P155" s="513">
        <v>1.0032721582017357</v>
      </c>
      <c r="Q155" s="492">
        <v>215</v>
      </c>
    </row>
    <row r="156" spans="1:17" ht="14.45" customHeight="1" x14ac:dyDescent="0.2">
      <c r="A156" s="486" t="s">
        <v>1703</v>
      </c>
      <c r="B156" s="487" t="s">
        <v>1610</v>
      </c>
      <c r="C156" s="487" t="s">
        <v>1596</v>
      </c>
      <c r="D156" s="487" t="s">
        <v>1613</v>
      </c>
      <c r="E156" s="487" t="s">
        <v>1612</v>
      </c>
      <c r="F156" s="491">
        <v>5</v>
      </c>
      <c r="G156" s="491">
        <v>435</v>
      </c>
      <c r="H156" s="491">
        <v>0.98863636363636365</v>
      </c>
      <c r="I156" s="491">
        <v>87</v>
      </c>
      <c r="J156" s="491">
        <v>5</v>
      </c>
      <c r="K156" s="491">
        <v>440</v>
      </c>
      <c r="L156" s="491">
        <v>1</v>
      </c>
      <c r="M156" s="491">
        <v>88</v>
      </c>
      <c r="N156" s="491"/>
      <c r="O156" s="491"/>
      <c r="P156" s="513"/>
      <c r="Q156" s="492"/>
    </row>
    <row r="157" spans="1:17" ht="14.45" customHeight="1" x14ac:dyDescent="0.2">
      <c r="A157" s="486" t="s">
        <v>1703</v>
      </c>
      <c r="B157" s="487" t="s">
        <v>1610</v>
      </c>
      <c r="C157" s="487" t="s">
        <v>1596</v>
      </c>
      <c r="D157" s="487" t="s">
        <v>1614</v>
      </c>
      <c r="E157" s="487" t="s">
        <v>1615</v>
      </c>
      <c r="F157" s="491">
        <v>380</v>
      </c>
      <c r="G157" s="491">
        <v>114760</v>
      </c>
      <c r="H157" s="491">
        <v>2.3820495257072878</v>
      </c>
      <c r="I157" s="491">
        <v>302</v>
      </c>
      <c r="J157" s="491">
        <v>159</v>
      </c>
      <c r="K157" s="491">
        <v>48177</v>
      </c>
      <c r="L157" s="491">
        <v>1</v>
      </c>
      <c r="M157" s="491">
        <v>303</v>
      </c>
      <c r="N157" s="491">
        <v>176</v>
      </c>
      <c r="O157" s="491">
        <v>53680</v>
      </c>
      <c r="P157" s="513">
        <v>1.1142246300101708</v>
      </c>
      <c r="Q157" s="492">
        <v>305</v>
      </c>
    </row>
    <row r="158" spans="1:17" ht="14.45" customHeight="1" x14ac:dyDescent="0.2">
      <c r="A158" s="486" t="s">
        <v>1703</v>
      </c>
      <c r="B158" s="487" t="s">
        <v>1610</v>
      </c>
      <c r="C158" s="487" t="s">
        <v>1596</v>
      </c>
      <c r="D158" s="487" t="s">
        <v>1616</v>
      </c>
      <c r="E158" s="487" t="s">
        <v>1617</v>
      </c>
      <c r="F158" s="491">
        <v>6</v>
      </c>
      <c r="G158" s="491">
        <v>600</v>
      </c>
      <c r="H158" s="491"/>
      <c r="I158" s="491">
        <v>100</v>
      </c>
      <c r="J158" s="491"/>
      <c r="K158" s="491"/>
      <c r="L158" s="491"/>
      <c r="M158" s="491"/>
      <c r="N158" s="491"/>
      <c r="O158" s="491"/>
      <c r="P158" s="513"/>
      <c r="Q158" s="492"/>
    </row>
    <row r="159" spans="1:17" ht="14.45" customHeight="1" x14ac:dyDescent="0.2">
      <c r="A159" s="486" t="s">
        <v>1703</v>
      </c>
      <c r="B159" s="487" t="s">
        <v>1610</v>
      </c>
      <c r="C159" s="487" t="s">
        <v>1596</v>
      </c>
      <c r="D159" s="487" t="s">
        <v>1618</v>
      </c>
      <c r="E159" s="487" t="s">
        <v>1619</v>
      </c>
      <c r="F159" s="491">
        <v>1</v>
      </c>
      <c r="G159" s="491">
        <v>232</v>
      </c>
      <c r="H159" s="491"/>
      <c r="I159" s="491">
        <v>232</v>
      </c>
      <c r="J159" s="491"/>
      <c r="K159" s="491"/>
      <c r="L159" s="491"/>
      <c r="M159" s="491"/>
      <c r="N159" s="491"/>
      <c r="O159" s="491"/>
      <c r="P159" s="513"/>
      <c r="Q159" s="492"/>
    </row>
    <row r="160" spans="1:17" ht="14.45" customHeight="1" x14ac:dyDescent="0.2">
      <c r="A160" s="486" t="s">
        <v>1703</v>
      </c>
      <c r="B160" s="487" t="s">
        <v>1610</v>
      </c>
      <c r="C160" s="487" t="s">
        <v>1596</v>
      </c>
      <c r="D160" s="487" t="s">
        <v>1620</v>
      </c>
      <c r="E160" s="487" t="s">
        <v>1621</v>
      </c>
      <c r="F160" s="491">
        <v>124</v>
      </c>
      <c r="G160" s="491">
        <v>16988</v>
      </c>
      <c r="H160" s="491">
        <v>1.2434489825794173</v>
      </c>
      <c r="I160" s="491">
        <v>137</v>
      </c>
      <c r="J160" s="491">
        <v>99</v>
      </c>
      <c r="K160" s="491">
        <v>13662</v>
      </c>
      <c r="L160" s="491">
        <v>1</v>
      </c>
      <c r="M160" s="491">
        <v>138</v>
      </c>
      <c r="N160" s="491">
        <v>114</v>
      </c>
      <c r="O160" s="491">
        <v>15846</v>
      </c>
      <c r="P160" s="513">
        <v>1.1598594642072904</v>
      </c>
      <c r="Q160" s="492">
        <v>139</v>
      </c>
    </row>
    <row r="161" spans="1:17" ht="14.45" customHeight="1" x14ac:dyDescent="0.2">
      <c r="A161" s="486" t="s">
        <v>1703</v>
      </c>
      <c r="B161" s="487" t="s">
        <v>1610</v>
      </c>
      <c r="C161" s="487" t="s">
        <v>1596</v>
      </c>
      <c r="D161" s="487" t="s">
        <v>1622</v>
      </c>
      <c r="E161" s="487" t="s">
        <v>1621</v>
      </c>
      <c r="F161" s="491">
        <v>2</v>
      </c>
      <c r="G161" s="491">
        <v>368</v>
      </c>
      <c r="H161" s="491">
        <v>0.99459459459459465</v>
      </c>
      <c r="I161" s="491">
        <v>184</v>
      </c>
      <c r="J161" s="491">
        <v>2</v>
      </c>
      <c r="K161" s="491">
        <v>370</v>
      </c>
      <c r="L161" s="491">
        <v>1</v>
      </c>
      <c r="M161" s="491">
        <v>185</v>
      </c>
      <c r="N161" s="491"/>
      <c r="O161" s="491"/>
      <c r="P161" s="513"/>
      <c r="Q161" s="492"/>
    </row>
    <row r="162" spans="1:17" ht="14.45" customHeight="1" x14ac:dyDescent="0.2">
      <c r="A162" s="486" t="s">
        <v>1703</v>
      </c>
      <c r="B162" s="487" t="s">
        <v>1610</v>
      </c>
      <c r="C162" s="487" t="s">
        <v>1596</v>
      </c>
      <c r="D162" s="487" t="s">
        <v>1623</v>
      </c>
      <c r="E162" s="487" t="s">
        <v>1624</v>
      </c>
      <c r="F162" s="491">
        <v>2</v>
      </c>
      <c r="G162" s="491">
        <v>1280</v>
      </c>
      <c r="H162" s="491">
        <v>1.9844961240310077</v>
      </c>
      <c r="I162" s="491">
        <v>640</v>
      </c>
      <c r="J162" s="491">
        <v>1</v>
      </c>
      <c r="K162" s="491">
        <v>645</v>
      </c>
      <c r="L162" s="491">
        <v>1</v>
      </c>
      <c r="M162" s="491">
        <v>645</v>
      </c>
      <c r="N162" s="491">
        <v>1</v>
      </c>
      <c r="O162" s="491">
        <v>649</v>
      </c>
      <c r="P162" s="513">
        <v>1.006201550387597</v>
      </c>
      <c r="Q162" s="492">
        <v>649</v>
      </c>
    </row>
    <row r="163" spans="1:17" ht="14.45" customHeight="1" x14ac:dyDescent="0.2">
      <c r="A163" s="486" t="s">
        <v>1703</v>
      </c>
      <c r="B163" s="487" t="s">
        <v>1610</v>
      </c>
      <c r="C163" s="487" t="s">
        <v>1596</v>
      </c>
      <c r="D163" s="487" t="s">
        <v>1625</v>
      </c>
      <c r="E163" s="487" t="s">
        <v>1626</v>
      </c>
      <c r="F163" s="491">
        <v>1</v>
      </c>
      <c r="G163" s="491">
        <v>609</v>
      </c>
      <c r="H163" s="491"/>
      <c r="I163" s="491">
        <v>609</v>
      </c>
      <c r="J163" s="491"/>
      <c r="K163" s="491"/>
      <c r="L163" s="491"/>
      <c r="M163" s="491"/>
      <c r="N163" s="491"/>
      <c r="O163" s="491"/>
      <c r="P163" s="513"/>
      <c r="Q163" s="492"/>
    </row>
    <row r="164" spans="1:17" ht="14.45" customHeight="1" x14ac:dyDescent="0.2">
      <c r="A164" s="486" t="s">
        <v>1703</v>
      </c>
      <c r="B164" s="487" t="s">
        <v>1610</v>
      </c>
      <c r="C164" s="487" t="s">
        <v>1596</v>
      </c>
      <c r="D164" s="487" t="s">
        <v>1627</v>
      </c>
      <c r="E164" s="487" t="s">
        <v>1628</v>
      </c>
      <c r="F164" s="491">
        <v>27</v>
      </c>
      <c r="G164" s="491">
        <v>4698</v>
      </c>
      <c r="H164" s="491">
        <v>1.2202597402597402</v>
      </c>
      <c r="I164" s="491">
        <v>174</v>
      </c>
      <c r="J164" s="491">
        <v>22</v>
      </c>
      <c r="K164" s="491">
        <v>3850</v>
      </c>
      <c r="L164" s="491">
        <v>1</v>
      </c>
      <c r="M164" s="491">
        <v>175</v>
      </c>
      <c r="N164" s="491">
        <v>26</v>
      </c>
      <c r="O164" s="491">
        <v>4576</v>
      </c>
      <c r="P164" s="513">
        <v>1.1885714285714286</v>
      </c>
      <c r="Q164" s="492">
        <v>176</v>
      </c>
    </row>
    <row r="165" spans="1:17" ht="14.45" customHeight="1" x14ac:dyDescent="0.2">
      <c r="A165" s="486" t="s">
        <v>1703</v>
      </c>
      <c r="B165" s="487" t="s">
        <v>1610</v>
      </c>
      <c r="C165" s="487" t="s">
        <v>1596</v>
      </c>
      <c r="D165" s="487" t="s">
        <v>1629</v>
      </c>
      <c r="E165" s="487" t="s">
        <v>1630</v>
      </c>
      <c r="F165" s="491">
        <v>1</v>
      </c>
      <c r="G165" s="491">
        <v>347</v>
      </c>
      <c r="H165" s="491">
        <v>0.99712643678160917</v>
      </c>
      <c r="I165" s="491">
        <v>347</v>
      </c>
      <c r="J165" s="491">
        <v>1</v>
      </c>
      <c r="K165" s="491">
        <v>348</v>
      </c>
      <c r="L165" s="491">
        <v>1</v>
      </c>
      <c r="M165" s="491">
        <v>348</v>
      </c>
      <c r="N165" s="491">
        <v>1</v>
      </c>
      <c r="O165" s="491">
        <v>348</v>
      </c>
      <c r="P165" s="513">
        <v>1</v>
      </c>
      <c r="Q165" s="492">
        <v>348</v>
      </c>
    </row>
    <row r="166" spans="1:17" ht="14.45" customHeight="1" x14ac:dyDescent="0.2">
      <c r="A166" s="486" t="s">
        <v>1703</v>
      </c>
      <c r="B166" s="487" t="s">
        <v>1610</v>
      </c>
      <c r="C166" s="487" t="s">
        <v>1596</v>
      </c>
      <c r="D166" s="487" t="s">
        <v>1631</v>
      </c>
      <c r="E166" s="487" t="s">
        <v>1632</v>
      </c>
      <c r="F166" s="491">
        <v>212</v>
      </c>
      <c r="G166" s="491">
        <v>3604</v>
      </c>
      <c r="H166" s="491">
        <v>1.145945945945946</v>
      </c>
      <c r="I166" s="491">
        <v>17</v>
      </c>
      <c r="J166" s="491">
        <v>185</v>
      </c>
      <c r="K166" s="491">
        <v>3145</v>
      </c>
      <c r="L166" s="491">
        <v>1</v>
      </c>
      <c r="M166" s="491">
        <v>17</v>
      </c>
      <c r="N166" s="491">
        <v>197</v>
      </c>
      <c r="O166" s="491">
        <v>3349</v>
      </c>
      <c r="P166" s="513">
        <v>1.0648648648648649</v>
      </c>
      <c r="Q166" s="492">
        <v>17</v>
      </c>
    </row>
    <row r="167" spans="1:17" ht="14.45" customHeight="1" x14ac:dyDescent="0.2">
      <c r="A167" s="486" t="s">
        <v>1703</v>
      </c>
      <c r="B167" s="487" t="s">
        <v>1610</v>
      </c>
      <c r="C167" s="487" t="s">
        <v>1596</v>
      </c>
      <c r="D167" s="487" t="s">
        <v>1633</v>
      </c>
      <c r="E167" s="487" t="s">
        <v>1634</v>
      </c>
      <c r="F167" s="491">
        <v>59</v>
      </c>
      <c r="G167" s="491">
        <v>16166</v>
      </c>
      <c r="H167" s="491">
        <v>1.241723634687764</v>
      </c>
      <c r="I167" s="491">
        <v>274</v>
      </c>
      <c r="J167" s="491">
        <v>47</v>
      </c>
      <c r="K167" s="491">
        <v>13019</v>
      </c>
      <c r="L167" s="491">
        <v>1</v>
      </c>
      <c r="M167" s="491">
        <v>277</v>
      </c>
      <c r="N167" s="491">
        <v>47</v>
      </c>
      <c r="O167" s="491">
        <v>13113</v>
      </c>
      <c r="P167" s="513">
        <v>1.0072202166064983</v>
      </c>
      <c r="Q167" s="492">
        <v>279</v>
      </c>
    </row>
    <row r="168" spans="1:17" ht="14.45" customHeight="1" x14ac:dyDescent="0.2">
      <c r="A168" s="486" t="s">
        <v>1703</v>
      </c>
      <c r="B168" s="487" t="s">
        <v>1610</v>
      </c>
      <c r="C168" s="487" t="s">
        <v>1596</v>
      </c>
      <c r="D168" s="487" t="s">
        <v>1635</v>
      </c>
      <c r="E168" s="487" t="s">
        <v>1636</v>
      </c>
      <c r="F168" s="491">
        <v>61</v>
      </c>
      <c r="G168" s="491">
        <v>8662</v>
      </c>
      <c r="H168" s="491">
        <v>1.2286524822695035</v>
      </c>
      <c r="I168" s="491">
        <v>142</v>
      </c>
      <c r="J168" s="491">
        <v>50</v>
      </c>
      <c r="K168" s="491">
        <v>7050</v>
      </c>
      <c r="L168" s="491">
        <v>1</v>
      </c>
      <c r="M168" s="491">
        <v>141</v>
      </c>
      <c r="N168" s="491">
        <v>52</v>
      </c>
      <c r="O168" s="491">
        <v>7384</v>
      </c>
      <c r="P168" s="513">
        <v>1.0473758865248226</v>
      </c>
      <c r="Q168" s="492">
        <v>142</v>
      </c>
    </row>
    <row r="169" spans="1:17" ht="14.45" customHeight="1" x14ac:dyDescent="0.2">
      <c r="A169" s="486" t="s">
        <v>1703</v>
      </c>
      <c r="B169" s="487" t="s">
        <v>1610</v>
      </c>
      <c r="C169" s="487" t="s">
        <v>1596</v>
      </c>
      <c r="D169" s="487" t="s">
        <v>1637</v>
      </c>
      <c r="E169" s="487" t="s">
        <v>1636</v>
      </c>
      <c r="F169" s="491">
        <v>124</v>
      </c>
      <c r="G169" s="491">
        <v>9672</v>
      </c>
      <c r="H169" s="491">
        <v>1.2366705024932874</v>
      </c>
      <c r="I169" s="491">
        <v>78</v>
      </c>
      <c r="J169" s="491">
        <v>99</v>
      </c>
      <c r="K169" s="491">
        <v>7821</v>
      </c>
      <c r="L169" s="491">
        <v>1</v>
      </c>
      <c r="M169" s="491">
        <v>79</v>
      </c>
      <c r="N169" s="491">
        <v>114</v>
      </c>
      <c r="O169" s="491">
        <v>9006</v>
      </c>
      <c r="P169" s="513">
        <v>1.1515151515151516</v>
      </c>
      <c r="Q169" s="492">
        <v>79</v>
      </c>
    </row>
    <row r="170" spans="1:17" ht="14.45" customHeight="1" x14ac:dyDescent="0.2">
      <c r="A170" s="486" t="s">
        <v>1703</v>
      </c>
      <c r="B170" s="487" t="s">
        <v>1610</v>
      </c>
      <c r="C170" s="487" t="s">
        <v>1596</v>
      </c>
      <c r="D170" s="487" t="s">
        <v>1638</v>
      </c>
      <c r="E170" s="487" t="s">
        <v>1639</v>
      </c>
      <c r="F170" s="491">
        <v>61</v>
      </c>
      <c r="G170" s="491">
        <v>19154</v>
      </c>
      <c r="H170" s="491">
        <v>1.2122784810126583</v>
      </c>
      <c r="I170" s="491">
        <v>314</v>
      </c>
      <c r="J170" s="491">
        <v>50</v>
      </c>
      <c r="K170" s="491">
        <v>15800</v>
      </c>
      <c r="L170" s="491">
        <v>1</v>
      </c>
      <c r="M170" s="491">
        <v>316</v>
      </c>
      <c r="N170" s="491">
        <v>52</v>
      </c>
      <c r="O170" s="491">
        <v>16536</v>
      </c>
      <c r="P170" s="513">
        <v>1.0465822784810126</v>
      </c>
      <c r="Q170" s="492">
        <v>318</v>
      </c>
    </row>
    <row r="171" spans="1:17" ht="14.45" customHeight="1" x14ac:dyDescent="0.2">
      <c r="A171" s="486" t="s">
        <v>1703</v>
      </c>
      <c r="B171" s="487" t="s">
        <v>1610</v>
      </c>
      <c r="C171" s="487" t="s">
        <v>1596</v>
      </c>
      <c r="D171" s="487" t="s">
        <v>1640</v>
      </c>
      <c r="E171" s="487" t="s">
        <v>1641</v>
      </c>
      <c r="F171" s="491">
        <v>6</v>
      </c>
      <c r="G171" s="491">
        <v>1968</v>
      </c>
      <c r="H171" s="491">
        <v>1.4954407294832828</v>
      </c>
      <c r="I171" s="491">
        <v>328</v>
      </c>
      <c r="J171" s="491">
        <v>4</v>
      </c>
      <c r="K171" s="491">
        <v>1316</v>
      </c>
      <c r="L171" s="491">
        <v>1</v>
      </c>
      <c r="M171" s="491">
        <v>329</v>
      </c>
      <c r="N171" s="491">
        <v>4</v>
      </c>
      <c r="O171" s="491">
        <v>1316</v>
      </c>
      <c r="P171" s="513">
        <v>1</v>
      </c>
      <c r="Q171" s="492">
        <v>329</v>
      </c>
    </row>
    <row r="172" spans="1:17" ht="14.45" customHeight="1" x14ac:dyDescent="0.2">
      <c r="A172" s="486" t="s">
        <v>1703</v>
      </c>
      <c r="B172" s="487" t="s">
        <v>1610</v>
      </c>
      <c r="C172" s="487" t="s">
        <v>1596</v>
      </c>
      <c r="D172" s="487" t="s">
        <v>1642</v>
      </c>
      <c r="E172" s="487" t="s">
        <v>1643</v>
      </c>
      <c r="F172" s="491">
        <v>138</v>
      </c>
      <c r="G172" s="491">
        <v>22494</v>
      </c>
      <c r="H172" s="491">
        <v>1.0568005637773079</v>
      </c>
      <c r="I172" s="491">
        <v>163</v>
      </c>
      <c r="J172" s="491">
        <v>129</v>
      </c>
      <c r="K172" s="491">
        <v>21285</v>
      </c>
      <c r="L172" s="491">
        <v>1</v>
      </c>
      <c r="M172" s="491">
        <v>165</v>
      </c>
      <c r="N172" s="491">
        <v>139</v>
      </c>
      <c r="O172" s="491">
        <v>23074</v>
      </c>
      <c r="P172" s="513">
        <v>1.0840498003288701</v>
      </c>
      <c r="Q172" s="492">
        <v>166</v>
      </c>
    </row>
    <row r="173" spans="1:17" ht="14.45" customHeight="1" x14ac:dyDescent="0.2">
      <c r="A173" s="486" t="s">
        <v>1703</v>
      </c>
      <c r="B173" s="487" t="s">
        <v>1610</v>
      </c>
      <c r="C173" s="487" t="s">
        <v>1596</v>
      </c>
      <c r="D173" s="487" t="s">
        <v>1646</v>
      </c>
      <c r="E173" s="487" t="s">
        <v>1612</v>
      </c>
      <c r="F173" s="491">
        <v>228</v>
      </c>
      <c r="G173" s="491">
        <v>16416</v>
      </c>
      <c r="H173" s="491">
        <v>1.0037911214381803</v>
      </c>
      <c r="I173" s="491">
        <v>72</v>
      </c>
      <c r="J173" s="491">
        <v>221</v>
      </c>
      <c r="K173" s="491">
        <v>16354</v>
      </c>
      <c r="L173" s="491">
        <v>1</v>
      </c>
      <c r="M173" s="491">
        <v>74</v>
      </c>
      <c r="N173" s="491">
        <v>230</v>
      </c>
      <c r="O173" s="491">
        <v>17020</v>
      </c>
      <c r="P173" s="513">
        <v>1.0407239819004526</v>
      </c>
      <c r="Q173" s="492">
        <v>74</v>
      </c>
    </row>
    <row r="174" spans="1:17" ht="14.45" customHeight="1" x14ac:dyDescent="0.2">
      <c r="A174" s="486" t="s">
        <v>1703</v>
      </c>
      <c r="B174" s="487" t="s">
        <v>1610</v>
      </c>
      <c r="C174" s="487" t="s">
        <v>1596</v>
      </c>
      <c r="D174" s="487" t="s">
        <v>1651</v>
      </c>
      <c r="E174" s="487" t="s">
        <v>1652</v>
      </c>
      <c r="F174" s="491">
        <v>1</v>
      </c>
      <c r="G174" s="491">
        <v>230</v>
      </c>
      <c r="H174" s="491">
        <v>0.98712446351931327</v>
      </c>
      <c r="I174" s="491">
        <v>230</v>
      </c>
      <c r="J174" s="491">
        <v>1</v>
      </c>
      <c r="K174" s="491">
        <v>233</v>
      </c>
      <c r="L174" s="491">
        <v>1</v>
      </c>
      <c r="M174" s="491">
        <v>233</v>
      </c>
      <c r="N174" s="491"/>
      <c r="O174" s="491"/>
      <c r="P174" s="513"/>
      <c r="Q174" s="492"/>
    </row>
    <row r="175" spans="1:17" ht="14.45" customHeight="1" x14ac:dyDescent="0.2">
      <c r="A175" s="486" t="s">
        <v>1703</v>
      </c>
      <c r="B175" s="487" t="s">
        <v>1610</v>
      </c>
      <c r="C175" s="487" t="s">
        <v>1596</v>
      </c>
      <c r="D175" s="487" t="s">
        <v>1653</v>
      </c>
      <c r="E175" s="487" t="s">
        <v>1654</v>
      </c>
      <c r="F175" s="491">
        <v>35</v>
      </c>
      <c r="G175" s="491">
        <v>42420</v>
      </c>
      <c r="H175" s="491">
        <v>1.5856758373205742</v>
      </c>
      <c r="I175" s="491">
        <v>1212</v>
      </c>
      <c r="J175" s="491">
        <v>22</v>
      </c>
      <c r="K175" s="491">
        <v>26752</v>
      </c>
      <c r="L175" s="491">
        <v>1</v>
      </c>
      <c r="M175" s="491">
        <v>1216</v>
      </c>
      <c r="N175" s="491">
        <v>36</v>
      </c>
      <c r="O175" s="491">
        <v>43920</v>
      </c>
      <c r="P175" s="513">
        <v>1.6417464114832536</v>
      </c>
      <c r="Q175" s="492">
        <v>1220</v>
      </c>
    </row>
    <row r="176" spans="1:17" ht="14.45" customHeight="1" x14ac:dyDescent="0.2">
      <c r="A176" s="486" t="s">
        <v>1703</v>
      </c>
      <c r="B176" s="487" t="s">
        <v>1610</v>
      </c>
      <c r="C176" s="487" t="s">
        <v>1596</v>
      </c>
      <c r="D176" s="487" t="s">
        <v>1655</v>
      </c>
      <c r="E176" s="487" t="s">
        <v>1656</v>
      </c>
      <c r="F176" s="491">
        <v>24</v>
      </c>
      <c r="G176" s="491">
        <v>2760</v>
      </c>
      <c r="H176" s="491">
        <v>1.6995073891625616</v>
      </c>
      <c r="I176" s="491">
        <v>115</v>
      </c>
      <c r="J176" s="491">
        <v>14</v>
      </c>
      <c r="K176" s="491">
        <v>1624</v>
      </c>
      <c r="L176" s="491">
        <v>1</v>
      </c>
      <c r="M176" s="491">
        <v>116</v>
      </c>
      <c r="N176" s="491">
        <v>9</v>
      </c>
      <c r="O176" s="491">
        <v>1053</v>
      </c>
      <c r="P176" s="513">
        <v>0.64839901477832518</v>
      </c>
      <c r="Q176" s="492">
        <v>117</v>
      </c>
    </row>
    <row r="177" spans="1:17" ht="14.45" customHeight="1" x14ac:dyDescent="0.2">
      <c r="A177" s="486" t="s">
        <v>1703</v>
      </c>
      <c r="B177" s="487" t="s">
        <v>1610</v>
      </c>
      <c r="C177" s="487" t="s">
        <v>1596</v>
      </c>
      <c r="D177" s="487" t="s">
        <v>1657</v>
      </c>
      <c r="E177" s="487" t="s">
        <v>1658</v>
      </c>
      <c r="F177" s="491">
        <v>1</v>
      </c>
      <c r="G177" s="491">
        <v>347</v>
      </c>
      <c r="H177" s="491">
        <v>0.49571428571428572</v>
      </c>
      <c r="I177" s="491">
        <v>347</v>
      </c>
      <c r="J177" s="491">
        <v>2</v>
      </c>
      <c r="K177" s="491">
        <v>700</v>
      </c>
      <c r="L177" s="491">
        <v>1</v>
      </c>
      <c r="M177" s="491">
        <v>350</v>
      </c>
      <c r="N177" s="491"/>
      <c r="O177" s="491"/>
      <c r="P177" s="513"/>
      <c r="Q177" s="492"/>
    </row>
    <row r="178" spans="1:17" ht="14.45" customHeight="1" x14ac:dyDescent="0.2">
      <c r="A178" s="486" t="s">
        <v>1703</v>
      </c>
      <c r="B178" s="487" t="s">
        <v>1610</v>
      </c>
      <c r="C178" s="487" t="s">
        <v>1596</v>
      </c>
      <c r="D178" s="487" t="s">
        <v>1661</v>
      </c>
      <c r="E178" s="487" t="s">
        <v>1662</v>
      </c>
      <c r="F178" s="491">
        <v>1</v>
      </c>
      <c r="G178" s="491">
        <v>1067</v>
      </c>
      <c r="H178" s="491">
        <v>0.9925581395348837</v>
      </c>
      <c r="I178" s="491">
        <v>1067</v>
      </c>
      <c r="J178" s="491">
        <v>1</v>
      </c>
      <c r="K178" s="491">
        <v>1075</v>
      </c>
      <c r="L178" s="491">
        <v>1</v>
      </c>
      <c r="M178" s="491">
        <v>1075</v>
      </c>
      <c r="N178" s="491"/>
      <c r="O178" s="491"/>
      <c r="P178" s="513"/>
      <c r="Q178" s="492"/>
    </row>
    <row r="179" spans="1:17" ht="14.45" customHeight="1" x14ac:dyDescent="0.2">
      <c r="A179" s="486" t="s">
        <v>1609</v>
      </c>
      <c r="B179" s="487" t="s">
        <v>1610</v>
      </c>
      <c r="C179" s="487" t="s">
        <v>1596</v>
      </c>
      <c r="D179" s="487" t="s">
        <v>1611</v>
      </c>
      <c r="E179" s="487" t="s">
        <v>1612</v>
      </c>
      <c r="F179" s="491">
        <v>7</v>
      </c>
      <c r="G179" s="491">
        <v>1484</v>
      </c>
      <c r="H179" s="491">
        <v>0.77412623891497134</v>
      </c>
      <c r="I179" s="491">
        <v>212</v>
      </c>
      <c r="J179" s="491">
        <v>9</v>
      </c>
      <c r="K179" s="491">
        <v>1917</v>
      </c>
      <c r="L179" s="491">
        <v>1</v>
      </c>
      <c r="M179" s="491">
        <v>213</v>
      </c>
      <c r="N179" s="491">
        <v>6</v>
      </c>
      <c r="O179" s="491">
        <v>1290</v>
      </c>
      <c r="P179" s="513">
        <v>0.67292644757433495</v>
      </c>
      <c r="Q179" s="492">
        <v>215</v>
      </c>
    </row>
    <row r="180" spans="1:17" ht="14.45" customHeight="1" x14ac:dyDescent="0.2">
      <c r="A180" s="486" t="s">
        <v>1609</v>
      </c>
      <c r="B180" s="487" t="s">
        <v>1610</v>
      </c>
      <c r="C180" s="487" t="s">
        <v>1596</v>
      </c>
      <c r="D180" s="487" t="s">
        <v>1614</v>
      </c>
      <c r="E180" s="487" t="s">
        <v>1615</v>
      </c>
      <c r="F180" s="491">
        <v>115</v>
      </c>
      <c r="G180" s="491">
        <v>34730</v>
      </c>
      <c r="H180" s="491">
        <v>1.7366736673667367</v>
      </c>
      <c r="I180" s="491">
        <v>302</v>
      </c>
      <c r="J180" s="491">
        <v>66</v>
      </c>
      <c r="K180" s="491">
        <v>19998</v>
      </c>
      <c r="L180" s="491">
        <v>1</v>
      </c>
      <c r="M180" s="491">
        <v>303</v>
      </c>
      <c r="N180" s="491">
        <v>137</v>
      </c>
      <c r="O180" s="491">
        <v>41785</v>
      </c>
      <c r="P180" s="513">
        <v>2.0894589458945894</v>
      </c>
      <c r="Q180" s="492">
        <v>305</v>
      </c>
    </row>
    <row r="181" spans="1:17" ht="14.45" customHeight="1" x14ac:dyDescent="0.2">
      <c r="A181" s="486" t="s">
        <v>1609</v>
      </c>
      <c r="B181" s="487" t="s">
        <v>1610</v>
      </c>
      <c r="C181" s="487" t="s">
        <v>1596</v>
      </c>
      <c r="D181" s="487" t="s">
        <v>1616</v>
      </c>
      <c r="E181" s="487" t="s">
        <v>1617</v>
      </c>
      <c r="F181" s="491">
        <v>6</v>
      </c>
      <c r="G181" s="491">
        <v>600</v>
      </c>
      <c r="H181" s="491">
        <v>0.66666666666666663</v>
      </c>
      <c r="I181" s="491">
        <v>100</v>
      </c>
      <c r="J181" s="491">
        <v>9</v>
      </c>
      <c r="K181" s="491">
        <v>900</v>
      </c>
      <c r="L181" s="491">
        <v>1</v>
      </c>
      <c r="M181" s="491">
        <v>100</v>
      </c>
      <c r="N181" s="491">
        <v>12</v>
      </c>
      <c r="O181" s="491">
        <v>1212</v>
      </c>
      <c r="P181" s="513">
        <v>1.3466666666666667</v>
      </c>
      <c r="Q181" s="492">
        <v>101</v>
      </c>
    </row>
    <row r="182" spans="1:17" ht="14.45" customHeight="1" x14ac:dyDescent="0.2">
      <c r="A182" s="486" t="s">
        <v>1609</v>
      </c>
      <c r="B182" s="487" t="s">
        <v>1610</v>
      </c>
      <c r="C182" s="487" t="s">
        <v>1596</v>
      </c>
      <c r="D182" s="487" t="s">
        <v>1618</v>
      </c>
      <c r="E182" s="487" t="s">
        <v>1619</v>
      </c>
      <c r="F182" s="491">
        <v>3</v>
      </c>
      <c r="G182" s="491">
        <v>696</v>
      </c>
      <c r="H182" s="491">
        <v>0.74042553191489358</v>
      </c>
      <c r="I182" s="491">
        <v>232</v>
      </c>
      <c r="J182" s="491">
        <v>4</v>
      </c>
      <c r="K182" s="491">
        <v>940</v>
      </c>
      <c r="L182" s="491">
        <v>1</v>
      </c>
      <c r="M182" s="491">
        <v>235</v>
      </c>
      <c r="N182" s="491">
        <v>2</v>
      </c>
      <c r="O182" s="491">
        <v>474</v>
      </c>
      <c r="P182" s="513">
        <v>0.50425531914893618</v>
      </c>
      <c r="Q182" s="492">
        <v>237</v>
      </c>
    </row>
    <row r="183" spans="1:17" ht="14.45" customHeight="1" x14ac:dyDescent="0.2">
      <c r="A183" s="486" t="s">
        <v>1609</v>
      </c>
      <c r="B183" s="487" t="s">
        <v>1610</v>
      </c>
      <c r="C183" s="487" t="s">
        <v>1596</v>
      </c>
      <c r="D183" s="487" t="s">
        <v>1620</v>
      </c>
      <c r="E183" s="487" t="s">
        <v>1621</v>
      </c>
      <c r="F183" s="491">
        <v>26</v>
      </c>
      <c r="G183" s="491">
        <v>3562</v>
      </c>
      <c r="H183" s="491">
        <v>1.1222432262129804</v>
      </c>
      <c r="I183" s="491">
        <v>137</v>
      </c>
      <c r="J183" s="491">
        <v>23</v>
      </c>
      <c r="K183" s="491">
        <v>3174</v>
      </c>
      <c r="L183" s="491">
        <v>1</v>
      </c>
      <c r="M183" s="491">
        <v>138</v>
      </c>
      <c r="N183" s="491">
        <v>16</v>
      </c>
      <c r="O183" s="491">
        <v>2224</v>
      </c>
      <c r="P183" s="513">
        <v>0.70069313169502201</v>
      </c>
      <c r="Q183" s="492">
        <v>139</v>
      </c>
    </row>
    <row r="184" spans="1:17" ht="14.45" customHeight="1" x14ac:dyDescent="0.2">
      <c r="A184" s="486" t="s">
        <v>1609</v>
      </c>
      <c r="B184" s="487" t="s">
        <v>1610</v>
      </c>
      <c r="C184" s="487" t="s">
        <v>1596</v>
      </c>
      <c r="D184" s="487" t="s">
        <v>1622</v>
      </c>
      <c r="E184" s="487" t="s">
        <v>1621</v>
      </c>
      <c r="F184" s="491">
        <v>3</v>
      </c>
      <c r="G184" s="491">
        <v>552</v>
      </c>
      <c r="H184" s="491"/>
      <c r="I184" s="491">
        <v>184</v>
      </c>
      <c r="J184" s="491"/>
      <c r="K184" s="491"/>
      <c r="L184" s="491"/>
      <c r="M184" s="491"/>
      <c r="N184" s="491">
        <v>6</v>
      </c>
      <c r="O184" s="491">
        <v>1122</v>
      </c>
      <c r="P184" s="513"/>
      <c r="Q184" s="492">
        <v>187</v>
      </c>
    </row>
    <row r="185" spans="1:17" ht="14.45" customHeight="1" x14ac:dyDescent="0.2">
      <c r="A185" s="486" t="s">
        <v>1609</v>
      </c>
      <c r="B185" s="487" t="s">
        <v>1610</v>
      </c>
      <c r="C185" s="487" t="s">
        <v>1596</v>
      </c>
      <c r="D185" s="487" t="s">
        <v>1704</v>
      </c>
      <c r="E185" s="487" t="s">
        <v>1705</v>
      </c>
      <c r="F185" s="491">
        <v>7</v>
      </c>
      <c r="G185" s="491">
        <v>2093</v>
      </c>
      <c r="H185" s="491">
        <v>3.4652317880794703</v>
      </c>
      <c r="I185" s="491">
        <v>299</v>
      </c>
      <c r="J185" s="491">
        <v>2</v>
      </c>
      <c r="K185" s="491">
        <v>604</v>
      </c>
      <c r="L185" s="491">
        <v>1</v>
      </c>
      <c r="M185" s="491">
        <v>302</v>
      </c>
      <c r="N185" s="491">
        <v>6</v>
      </c>
      <c r="O185" s="491">
        <v>1830</v>
      </c>
      <c r="P185" s="513">
        <v>3.0298013245033113</v>
      </c>
      <c r="Q185" s="492">
        <v>305</v>
      </c>
    </row>
    <row r="186" spans="1:17" ht="14.45" customHeight="1" x14ac:dyDescent="0.2">
      <c r="A186" s="486" t="s">
        <v>1609</v>
      </c>
      <c r="B186" s="487" t="s">
        <v>1610</v>
      </c>
      <c r="C186" s="487" t="s">
        <v>1596</v>
      </c>
      <c r="D186" s="487" t="s">
        <v>1627</v>
      </c>
      <c r="E186" s="487" t="s">
        <v>1628</v>
      </c>
      <c r="F186" s="491">
        <v>24</v>
      </c>
      <c r="G186" s="491">
        <v>4176</v>
      </c>
      <c r="H186" s="491">
        <v>1.4036974789915966</v>
      </c>
      <c r="I186" s="491">
        <v>174</v>
      </c>
      <c r="J186" s="491">
        <v>17</v>
      </c>
      <c r="K186" s="491">
        <v>2975</v>
      </c>
      <c r="L186" s="491">
        <v>1</v>
      </c>
      <c r="M186" s="491">
        <v>175</v>
      </c>
      <c r="N186" s="491">
        <v>32</v>
      </c>
      <c r="O186" s="491">
        <v>5632</v>
      </c>
      <c r="P186" s="513">
        <v>1.893109243697479</v>
      </c>
      <c r="Q186" s="492">
        <v>176</v>
      </c>
    </row>
    <row r="187" spans="1:17" ht="14.45" customHeight="1" x14ac:dyDescent="0.2">
      <c r="A187" s="486" t="s">
        <v>1609</v>
      </c>
      <c r="B187" s="487" t="s">
        <v>1610</v>
      </c>
      <c r="C187" s="487" t="s">
        <v>1596</v>
      </c>
      <c r="D187" s="487" t="s">
        <v>1629</v>
      </c>
      <c r="E187" s="487" t="s">
        <v>1630</v>
      </c>
      <c r="F187" s="491">
        <v>8</v>
      </c>
      <c r="G187" s="491">
        <v>2776</v>
      </c>
      <c r="H187" s="491">
        <v>0.44316730523627074</v>
      </c>
      <c r="I187" s="491">
        <v>347</v>
      </c>
      <c r="J187" s="491">
        <v>18</v>
      </c>
      <c r="K187" s="491">
        <v>6264</v>
      </c>
      <c r="L187" s="491">
        <v>1</v>
      </c>
      <c r="M187" s="491">
        <v>348</v>
      </c>
      <c r="N187" s="491"/>
      <c r="O187" s="491"/>
      <c r="P187" s="513"/>
      <c r="Q187" s="492"/>
    </row>
    <row r="188" spans="1:17" ht="14.45" customHeight="1" x14ac:dyDescent="0.2">
      <c r="A188" s="486" t="s">
        <v>1609</v>
      </c>
      <c r="B188" s="487" t="s">
        <v>1610</v>
      </c>
      <c r="C188" s="487" t="s">
        <v>1596</v>
      </c>
      <c r="D188" s="487" t="s">
        <v>1631</v>
      </c>
      <c r="E188" s="487" t="s">
        <v>1632</v>
      </c>
      <c r="F188" s="491">
        <v>1504</v>
      </c>
      <c r="G188" s="491">
        <v>25568</v>
      </c>
      <c r="H188" s="491">
        <v>1.2543786488740618</v>
      </c>
      <c r="I188" s="491">
        <v>17</v>
      </c>
      <c r="J188" s="491">
        <v>1199</v>
      </c>
      <c r="K188" s="491">
        <v>20383</v>
      </c>
      <c r="L188" s="491">
        <v>1</v>
      </c>
      <c r="M188" s="491">
        <v>17</v>
      </c>
      <c r="N188" s="491">
        <v>1423</v>
      </c>
      <c r="O188" s="491">
        <v>24191</v>
      </c>
      <c r="P188" s="513">
        <v>1.1868223519599665</v>
      </c>
      <c r="Q188" s="492">
        <v>17</v>
      </c>
    </row>
    <row r="189" spans="1:17" ht="14.45" customHeight="1" x14ac:dyDescent="0.2">
      <c r="A189" s="486" t="s">
        <v>1609</v>
      </c>
      <c r="B189" s="487" t="s">
        <v>1610</v>
      </c>
      <c r="C189" s="487" t="s">
        <v>1596</v>
      </c>
      <c r="D189" s="487" t="s">
        <v>1633</v>
      </c>
      <c r="E189" s="487" t="s">
        <v>1634</v>
      </c>
      <c r="F189" s="491">
        <v>1</v>
      </c>
      <c r="G189" s="491">
        <v>274</v>
      </c>
      <c r="H189" s="491"/>
      <c r="I189" s="491">
        <v>274</v>
      </c>
      <c r="J189" s="491"/>
      <c r="K189" s="491"/>
      <c r="L189" s="491"/>
      <c r="M189" s="491"/>
      <c r="N189" s="491"/>
      <c r="O189" s="491"/>
      <c r="P189" s="513"/>
      <c r="Q189" s="492"/>
    </row>
    <row r="190" spans="1:17" ht="14.45" customHeight="1" x14ac:dyDescent="0.2">
      <c r="A190" s="486" t="s">
        <v>1609</v>
      </c>
      <c r="B190" s="487" t="s">
        <v>1610</v>
      </c>
      <c r="C190" s="487" t="s">
        <v>1596</v>
      </c>
      <c r="D190" s="487" t="s">
        <v>1635</v>
      </c>
      <c r="E190" s="487" t="s">
        <v>1636</v>
      </c>
      <c r="F190" s="491">
        <v>1</v>
      </c>
      <c r="G190" s="491">
        <v>142</v>
      </c>
      <c r="H190" s="491"/>
      <c r="I190" s="491">
        <v>142</v>
      </c>
      <c r="J190" s="491"/>
      <c r="K190" s="491"/>
      <c r="L190" s="491"/>
      <c r="M190" s="491"/>
      <c r="N190" s="491">
        <v>1</v>
      </c>
      <c r="O190" s="491">
        <v>142</v>
      </c>
      <c r="P190" s="513"/>
      <c r="Q190" s="492">
        <v>142</v>
      </c>
    </row>
    <row r="191" spans="1:17" ht="14.45" customHeight="1" x14ac:dyDescent="0.2">
      <c r="A191" s="486" t="s">
        <v>1609</v>
      </c>
      <c r="B191" s="487" t="s">
        <v>1610</v>
      </c>
      <c r="C191" s="487" t="s">
        <v>1596</v>
      </c>
      <c r="D191" s="487" t="s">
        <v>1637</v>
      </c>
      <c r="E191" s="487" t="s">
        <v>1636</v>
      </c>
      <c r="F191" s="491">
        <v>25</v>
      </c>
      <c r="G191" s="491">
        <v>1950</v>
      </c>
      <c r="H191" s="491">
        <v>1.0731975784259769</v>
      </c>
      <c r="I191" s="491">
        <v>78</v>
      </c>
      <c r="J191" s="491">
        <v>23</v>
      </c>
      <c r="K191" s="491">
        <v>1817</v>
      </c>
      <c r="L191" s="491">
        <v>1</v>
      </c>
      <c r="M191" s="491">
        <v>79</v>
      </c>
      <c r="N191" s="491">
        <v>16</v>
      </c>
      <c r="O191" s="491">
        <v>1264</v>
      </c>
      <c r="P191" s="513">
        <v>0.69565217391304346</v>
      </c>
      <c r="Q191" s="492">
        <v>79</v>
      </c>
    </row>
    <row r="192" spans="1:17" ht="14.45" customHeight="1" x14ac:dyDescent="0.2">
      <c r="A192" s="486" t="s">
        <v>1609</v>
      </c>
      <c r="B192" s="487" t="s">
        <v>1610</v>
      </c>
      <c r="C192" s="487" t="s">
        <v>1596</v>
      </c>
      <c r="D192" s="487" t="s">
        <v>1638</v>
      </c>
      <c r="E192" s="487" t="s">
        <v>1639</v>
      </c>
      <c r="F192" s="491">
        <v>1</v>
      </c>
      <c r="G192" s="491">
        <v>314</v>
      </c>
      <c r="H192" s="491"/>
      <c r="I192" s="491">
        <v>314</v>
      </c>
      <c r="J192" s="491"/>
      <c r="K192" s="491"/>
      <c r="L192" s="491"/>
      <c r="M192" s="491"/>
      <c r="N192" s="491">
        <v>1</v>
      </c>
      <c r="O192" s="491">
        <v>318</v>
      </c>
      <c r="P192" s="513"/>
      <c r="Q192" s="492">
        <v>318</v>
      </c>
    </row>
    <row r="193" spans="1:17" ht="14.45" customHeight="1" x14ac:dyDescent="0.2">
      <c r="A193" s="486" t="s">
        <v>1609</v>
      </c>
      <c r="B193" s="487" t="s">
        <v>1610</v>
      </c>
      <c r="C193" s="487" t="s">
        <v>1596</v>
      </c>
      <c r="D193" s="487" t="s">
        <v>1640</v>
      </c>
      <c r="E193" s="487" t="s">
        <v>1641</v>
      </c>
      <c r="F193" s="491">
        <v>992</v>
      </c>
      <c r="G193" s="491">
        <v>325376</v>
      </c>
      <c r="H193" s="491">
        <v>1.0726516295353699</v>
      </c>
      <c r="I193" s="491">
        <v>328</v>
      </c>
      <c r="J193" s="491">
        <v>922</v>
      </c>
      <c r="K193" s="491">
        <v>303338</v>
      </c>
      <c r="L193" s="491">
        <v>1</v>
      </c>
      <c r="M193" s="491">
        <v>329</v>
      </c>
      <c r="N193" s="491">
        <v>1362</v>
      </c>
      <c r="O193" s="491">
        <v>448098</v>
      </c>
      <c r="P193" s="513">
        <v>1.4772234273318872</v>
      </c>
      <c r="Q193" s="492">
        <v>329</v>
      </c>
    </row>
    <row r="194" spans="1:17" ht="14.45" customHeight="1" x14ac:dyDescent="0.2">
      <c r="A194" s="486" t="s">
        <v>1609</v>
      </c>
      <c r="B194" s="487" t="s">
        <v>1610</v>
      </c>
      <c r="C194" s="487" t="s">
        <v>1596</v>
      </c>
      <c r="D194" s="487" t="s">
        <v>1642</v>
      </c>
      <c r="E194" s="487" t="s">
        <v>1643</v>
      </c>
      <c r="F194" s="491">
        <v>12</v>
      </c>
      <c r="G194" s="491">
        <v>1956</v>
      </c>
      <c r="H194" s="491">
        <v>1.6935064935064934</v>
      </c>
      <c r="I194" s="491">
        <v>163</v>
      </c>
      <c r="J194" s="491">
        <v>7</v>
      </c>
      <c r="K194" s="491">
        <v>1155</v>
      </c>
      <c r="L194" s="491">
        <v>1</v>
      </c>
      <c r="M194" s="491">
        <v>165</v>
      </c>
      <c r="N194" s="491">
        <v>6</v>
      </c>
      <c r="O194" s="491">
        <v>996</v>
      </c>
      <c r="P194" s="513">
        <v>0.86233766233766229</v>
      </c>
      <c r="Q194" s="492">
        <v>166</v>
      </c>
    </row>
    <row r="195" spans="1:17" ht="14.45" customHeight="1" x14ac:dyDescent="0.2">
      <c r="A195" s="486" t="s">
        <v>1609</v>
      </c>
      <c r="B195" s="487" t="s">
        <v>1610</v>
      </c>
      <c r="C195" s="487" t="s">
        <v>1596</v>
      </c>
      <c r="D195" s="487" t="s">
        <v>1646</v>
      </c>
      <c r="E195" s="487" t="s">
        <v>1612</v>
      </c>
      <c r="F195" s="491">
        <v>24</v>
      </c>
      <c r="G195" s="491">
        <v>1728</v>
      </c>
      <c r="H195" s="491">
        <v>0.59875259875259879</v>
      </c>
      <c r="I195" s="491">
        <v>72</v>
      </c>
      <c r="J195" s="491">
        <v>39</v>
      </c>
      <c r="K195" s="491">
        <v>2886</v>
      </c>
      <c r="L195" s="491">
        <v>1</v>
      </c>
      <c r="M195" s="491">
        <v>74</v>
      </c>
      <c r="N195" s="491">
        <v>24</v>
      </c>
      <c r="O195" s="491">
        <v>1776</v>
      </c>
      <c r="P195" s="513">
        <v>0.61538461538461542</v>
      </c>
      <c r="Q195" s="492">
        <v>74</v>
      </c>
    </row>
    <row r="196" spans="1:17" ht="14.45" customHeight="1" x14ac:dyDescent="0.2">
      <c r="A196" s="486" t="s">
        <v>1609</v>
      </c>
      <c r="B196" s="487" t="s">
        <v>1610</v>
      </c>
      <c r="C196" s="487" t="s">
        <v>1596</v>
      </c>
      <c r="D196" s="487" t="s">
        <v>1653</v>
      </c>
      <c r="E196" s="487" t="s">
        <v>1654</v>
      </c>
      <c r="F196" s="491">
        <v>14</v>
      </c>
      <c r="G196" s="491">
        <v>16968</v>
      </c>
      <c r="H196" s="491">
        <v>1.5504385964912282</v>
      </c>
      <c r="I196" s="491">
        <v>1212</v>
      </c>
      <c r="J196" s="491">
        <v>9</v>
      </c>
      <c r="K196" s="491">
        <v>10944</v>
      </c>
      <c r="L196" s="491">
        <v>1</v>
      </c>
      <c r="M196" s="491">
        <v>1216</v>
      </c>
      <c r="N196" s="491">
        <v>18</v>
      </c>
      <c r="O196" s="491">
        <v>21960</v>
      </c>
      <c r="P196" s="513">
        <v>2.0065789473684212</v>
      </c>
      <c r="Q196" s="492">
        <v>1220</v>
      </c>
    </row>
    <row r="197" spans="1:17" ht="14.45" customHeight="1" x14ac:dyDescent="0.2">
      <c r="A197" s="486" t="s">
        <v>1609</v>
      </c>
      <c r="B197" s="487" t="s">
        <v>1610</v>
      </c>
      <c r="C197" s="487" t="s">
        <v>1596</v>
      </c>
      <c r="D197" s="487" t="s">
        <v>1655</v>
      </c>
      <c r="E197" s="487" t="s">
        <v>1656</v>
      </c>
      <c r="F197" s="491">
        <v>218</v>
      </c>
      <c r="G197" s="491">
        <v>25070</v>
      </c>
      <c r="H197" s="491">
        <v>1.125628591954023</v>
      </c>
      <c r="I197" s="491">
        <v>115</v>
      </c>
      <c r="J197" s="491">
        <v>192</v>
      </c>
      <c r="K197" s="491">
        <v>22272</v>
      </c>
      <c r="L197" s="491">
        <v>1</v>
      </c>
      <c r="M197" s="491">
        <v>116</v>
      </c>
      <c r="N197" s="491">
        <v>183</v>
      </c>
      <c r="O197" s="491">
        <v>21411</v>
      </c>
      <c r="P197" s="513">
        <v>0.96134159482758619</v>
      </c>
      <c r="Q197" s="492">
        <v>117</v>
      </c>
    </row>
    <row r="198" spans="1:17" ht="14.45" customHeight="1" x14ac:dyDescent="0.2">
      <c r="A198" s="486" t="s">
        <v>1609</v>
      </c>
      <c r="B198" s="487" t="s">
        <v>1610</v>
      </c>
      <c r="C198" s="487" t="s">
        <v>1596</v>
      </c>
      <c r="D198" s="487" t="s">
        <v>1657</v>
      </c>
      <c r="E198" s="487" t="s">
        <v>1658</v>
      </c>
      <c r="F198" s="491"/>
      <c r="G198" s="491"/>
      <c r="H198" s="491"/>
      <c r="I198" s="491"/>
      <c r="J198" s="491"/>
      <c r="K198" s="491"/>
      <c r="L198" s="491"/>
      <c r="M198" s="491"/>
      <c r="N198" s="491">
        <v>1</v>
      </c>
      <c r="O198" s="491">
        <v>352</v>
      </c>
      <c r="P198" s="513"/>
      <c r="Q198" s="492">
        <v>352</v>
      </c>
    </row>
    <row r="199" spans="1:17" ht="14.45" customHeight="1" x14ac:dyDescent="0.2">
      <c r="A199" s="486" t="s">
        <v>1609</v>
      </c>
      <c r="B199" s="487" t="s">
        <v>1610</v>
      </c>
      <c r="C199" s="487" t="s">
        <v>1596</v>
      </c>
      <c r="D199" s="487" t="s">
        <v>1659</v>
      </c>
      <c r="E199" s="487" t="s">
        <v>1660</v>
      </c>
      <c r="F199" s="491">
        <v>491</v>
      </c>
      <c r="G199" s="491">
        <v>74141</v>
      </c>
      <c r="H199" s="491">
        <v>1.0673298399170794</v>
      </c>
      <c r="I199" s="491">
        <v>151</v>
      </c>
      <c r="J199" s="491">
        <v>457</v>
      </c>
      <c r="K199" s="491">
        <v>69464</v>
      </c>
      <c r="L199" s="491">
        <v>1</v>
      </c>
      <c r="M199" s="491">
        <v>152</v>
      </c>
      <c r="N199" s="491">
        <v>475</v>
      </c>
      <c r="O199" s="491">
        <v>72675</v>
      </c>
      <c r="P199" s="513">
        <v>1.0462253829321664</v>
      </c>
      <c r="Q199" s="492">
        <v>153</v>
      </c>
    </row>
    <row r="200" spans="1:17" ht="14.45" customHeight="1" x14ac:dyDescent="0.2">
      <c r="A200" s="486" t="s">
        <v>1609</v>
      </c>
      <c r="B200" s="487" t="s">
        <v>1610</v>
      </c>
      <c r="C200" s="487" t="s">
        <v>1596</v>
      </c>
      <c r="D200" s="487" t="s">
        <v>1663</v>
      </c>
      <c r="E200" s="487" t="s">
        <v>1664</v>
      </c>
      <c r="F200" s="491">
        <v>1</v>
      </c>
      <c r="G200" s="491">
        <v>302</v>
      </c>
      <c r="H200" s="491">
        <v>0.33114035087719296</v>
      </c>
      <c r="I200" s="491">
        <v>302</v>
      </c>
      <c r="J200" s="491">
        <v>3</v>
      </c>
      <c r="K200" s="491">
        <v>912</v>
      </c>
      <c r="L200" s="491">
        <v>1</v>
      </c>
      <c r="M200" s="491">
        <v>304</v>
      </c>
      <c r="N200" s="491">
        <v>4</v>
      </c>
      <c r="O200" s="491">
        <v>1224</v>
      </c>
      <c r="P200" s="513">
        <v>1.3421052631578947</v>
      </c>
      <c r="Q200" s="492">
        <v>306</v>
      </c>
    </row>
    <row r="201" spans="1:17" ht="14.45" customHeight="1" x14ac:dyDescent="0.2">
      <c r="A201" s="486" t="s">
        <v>1706</v>
      </c>
      <c r="B201" s="487" t="s">
        <v>1610</v>
      </c>
      <c r="C201" s="487" t="s">
        <v>1596</v>
      </c>
      <c r="D201" s="487" t="s">
        <v>1611</v>
      </c>
      <c r="E201" s="487" t="s">
        <v>1612</v>
      </c>
      <c r="F201" s="491">
        <v>35</v>
      </c>
      <c r="G201" s="491">
        <v>7420</v>
      </c>
      <c r="H201" s="491">
        <v>0.69671361502347418</v>
      </c>
      <c r="I201" s="491">
        <v>212</v>
      </c>
      <c r="J201" s="491">
        <v>50</v>
      </c>
      <c r="K201" s="491">
        <v>10650</v>
      </c>
      <c r="L201" s="491">
        <v>1</v>
      </c>
      <c r="M201" s="491">
        <v>213</v>
      </c>
      <c r="N201" s="491">
        <v>59</v>
      </c>
      <c r="O201" s="491">
        <v>12685</v>
      </c>
      <c r="P201" s="513">
        <v>1.1910798122065727</v>
      </c>
      <c r="Q201" s="492">
        <v>215</v>
      </c>
    </row>
    <row r="202" spans="1:17" ht="14.45" customHeight="1" x14ac:dyDescent="0.2">
      <c r="A202" s="486" t="s">
        <v>1706</v>
      </c>
      <c r="B202" s="487" t="s">
        <v>1610</v>
      </c>
      <c r="C202" s="487" t="s">
        <v>1596</v>
      </c>
      <c r="D202" s="487" t="s">
        <v>1613</v>
      </c>
      <c r="E202" s="487" t="s">
        <v>1612</v>
      </c>
      <c r="F202" s="491">
        <v>3</v>
      </c>
      <c r="G202" s="491">
        <v>261</v>
      </c>
      <c r="H202" s="491"/>
      <c r="I202" s="491">
        <v>87</v>
      </c>
      <c r="J202" s="491"/>
      <c r="K202" s="491"/>
      <c r="L202" s="491"/>
      <c r="M202" s="491"/>
      <c r="N202" s="491">
        <v>5</v>
      </c>
      <c r="O202" s="491">
        <v>445</v>
      </c>
      <c r="P202" s="513"/>
      <c r="Q202" s="492">
        <v>89</v>
      </c>
    </row>
    <row r="203" spans="1:17" ht="14.45" customHeight="1" x14ac:dyDescent="0.2">
      <c r="A203" s="486" t="s">
        <v>1706</v>
      </c>
      <c r="B203" s="487" t="s">
        <v>1610</v>
      </c>
      <c r="C203" s="487" t="s">
        <v>1596</v>
      </c>
      <c r="D203" s="487" t="s">
        <v>1614</v>
      </c>
      <c r="E203" s="487" t="s">
        <v>1615</v>
      </c>
      <c r="F203" s="491">
        <v>105</v>
      </c>
      <c r="G203" s="491">
        <v>31710</v>
      </c>
      <c r="H203" s="491">
        <v>0.85781528972569387</v>
      </c>
      <c r="I203" s="491">
        <v>302</v>
      </c>
      <c r="J203" s="491">
        <v>122</v>
      </c>
      <c r="K203" s="491">
        <v>36966</v>
      </c>
      <c r="L203" s="491">
        <v>1</v>
      </c>
      <c r="M203" s="491">
        <v>303</v>
      </c>
      <c r="N203" s="491">
        <v>248</v>
      </c>
      <c r="O203" s="491">
        <v>75640</v>
      </c>
      <c r="P203" s="513">
        <v>2.0462046204620461</v>
      </c>
      <c r="Q203" s="492">
        <v>305</v>
      </c>
    </row>
    <row r="204" spans="1:17" ht="14.45" customHeight="1" x14ac:dyDescent="0.2">
      <c r="A204" s="486" t="s">
        <v>1706</v>
      </c>
      <c r="B204" s="487" t="s">
        <v>1610</v>
      </c>
      <c r="C204" s="487" t="s">
        <v>1596</v>
      </c>
      <c r="D204" s="487" t="s">
        <v>1616</v>
      </c>
      <c r="E204" s="487" t="s">
        <v>1617</v>
      </c>
      <c r="F204" s="491"/>
      <c r="G204" s="491"/>
      <c r="H204" s="491"/>
      <c r="I204" s="491"/>
      <c r="J204" s="491">
        <v>12</v>
      </c>
      <c r="K204" s="491">
        <v>1200</v>
      </c>
      <c r="L204" s="491">
        <v>1</v>
      </c>
      <c r="M204" s="491">
        <v>100</v>
      </c>
      <c r="N204" s="491">
        <v>6</v>
      </c>
      <c r="O204" s="491">
        <v>606</v>
      </c>
      <c r="P204" s="513">
        <v>0.505</v>
      </c>
      <c r="Q204" s="492">
        <v>101</v>
      </c>
    </row>
    <row r="205" spans="1:17" ht="14.45" customHeight="1" x14ac:dyDescent="0.2">
      <c r="A205" s="486" t="s">
        <v>1706</v>
      </c>
      <c r="B205" s="487" t="s">
        <v>1610</v>
      </c>
      <c r="C205" s="487" t="s">
        <v>1596</v>
      </c>
      <c r="D205" s="487" t="s">
        <v>1620</v>
      </c>
      <c r="E205" s="487" t="s">
        <v>1621</v>
      </c>
      <c r="F205" s="491">
        <v>57</v>
      </c>
      <c r="G205" s="491">
        <v>7809</v>
      </c>
      <c r="H205" s="491">
        <v>1.0676784249384741</v>
      </c>
      <c r="I205" s="491">
        <v>137</v>
      </c>
      <c r="J205" s="491">
        <v>53</v>
      </c>
      <c r="K205" s="491">
        <v>7314</v>
      </c>
      <c r="L205" s="491">
        <v>1</v>
      </c>
      <c r="M205" s="491">
        <v>138</v>
      </c>
      <c r="N205" s="491">
        <v>52</v>
      </c>
      <c r="O205" s="491">
        <v>7228</v>
      </c>
      <c r="P205" s="513">
        <v>0.98824172819250755</v>
      </c>
      <c r="Q205" s="492">
        <v>139</v>
      </c>
    </row>
    <row r="206" spans="1:17" ht="14.45" customHeight="1" x14ac:dyDescent="0.2">
      <c r="A206" s="486" t="s">
        <v>1706</v>
      </c>
      <c r="B206" s="487" t="s">
        <v>1610</v>
      </c>
      <c r="C206" s="487" t="s">
        <v>1596</v>
      </c>
      <c r="D206" s="487" t="s">
        <v>1622</v>
      </c>
      <c r="E206" s="487" t="s">
        <v>1621</v>
      </c>
      <c r="F206" s="491">
        <v>1</v>
      </c>
      <c r="G206" s="491">
        <v>184</v>
      </c>
      <c r="H206" s="491"/>
      <c r="I206" s="491">
        <v>184</v>
      </c>
      <c r="J206" s="491"/>
      <c r="K206" s="491"/>
      <c r="L206" s="491"/>
      <c r="M206" s="491"/>
      <c r="N206" s="491">
        <v>3</v>
      </c>
      <c r="O206" s="491">
        <v>561</v>
      </c>
      <c r="P206" s="513"/>
      <c r="Q206" s="492">
        <v>187</v>
      </c>
    </row>
    <row r="207" spans="1:17" ht="14.45" customHeight="1" x14ac:dyDescent="0.2">
      <c r="A207" s="486" t="s">
        <v>1706</v>
      </c>
      <c r="B207" s="487" t="s">
        <v>1610</v>
      </c>
      <c r="C207" s="487" t="s">
        <v>1596</v>
      </c>
      <c r="D207" s="487" t="s">
        <v>1623</v>
      </c>
      <c r="E207" s="487" t="s">
        <v>1624</v>
      </c>
      <c r="F207" s="491"/>
      <c r="G207" s="491"/>
      <c r="H207" s="491"/>
      <c r="I207" s="491"/>
      <c r="J207" s="491"/>
      <c r="K207" s="491"/>
      <c r="L207" s="491"/>
      <c r="M207" s="491"/>
      <c r="N207" s="491">
        <v>1</v>
      </c>
      <c r="O207" s="491">
        <v>649</v>
      </c>
      <c r="P207" s="513"/>
      <c r="Q207" s="492">
        <v>649</v>
      </c>
    </row>
    <row r="208" spans="1:17" ht="14.45" customHeight="1" x14ac:dyDescent="0.2">
      <c r="A208" s="486" t="s">
        <v>1706</v>
      </c>
      <c r="B208" s="487" t="s">
        <v>1610</v>
      </c>
      <c r="C208" s="487" t="s">
        <v>1596</v>
      </c>
      <c r="D208" s="487" t="s">
        <v>1625</v>
      </c>
      <c r="E208" s="487" t="s">
        <v>1626</v>
      </c>
      <c r="F208" s="491"/>
      <c r="G208" s="491"/>
      <c r="H208" s="491"/>
      <c r="I208" s="491"/>
      <c r="J208" s="491"/>
      <c r="K208" s="491"/>
      <c r="L208" s="491"/>
      <c r="M208" s="491"/>
      <c r="N208" s="491">
        <v>1</v>
      </c>
      <c r="O208" s="491">
        <v>618</v>
      </c>
      <c r="P208" s="513"/>
      <c r="Q208" s="492">
        <v>618</v>
      </c>
    </row>
    <row r="209" spans="1:17" ht="14.45" customHeight="1" x14ac:dyDescent="0.2">
      <c r="A209" s="486" t="s">
        <v>1706</v>
      </c>
      <c r="B209" s="487" t="s">
        <v>1610</v>
      </c>
      <c r="C209" s="487" t="s">
        <v>1596</v>
      </c>
      <c r="D209" s="487" t="s">
        <v>1627</v>
      </c>
      <c r="E209" s="487" t="s">
        <v>1628</v>
      </c>
      <c r="F209" s="491">
        <v>8</v>
      </c>
      <c r="G209" s="491">
        <v>1392</v>
      </c>
      <c r="H209" s="491">
        <v>0.41864661654135338</v>
      </c>
      <c r="I209" s="491">
        <v>174</v>
      </c>
      <c r="J209" s="491">
        <v>19</v>
      </c>
      <c r="K209" s="491">
        <v>3325</v>
      </c>
      <c r="L209" s="491">
        <v>1</v>
      </c>
      <c r="M209" s="491">
        <v>175</v>
      </c>
      <c r="N209" s="491">
        <v>16</v>
      </c>
      <c r="O209" s="491">
        <v>2816</v>
      </c>
      <c r="P209" s="513">
        <v>0.84691729323308274</v>
      </c>
      <c r="Q209" s="492">
        <v>176</v>
      </c>
    </row>
    <row r="210" spans="1:17" ht="14.45" customHeight="1" x14ac:dyDescent="0.2">
      <c r="A210" s="486" t="s">
        <v>1706</v>
      </c>
      <c r="B210" s="487" t="s">
        <v>1610</v>
      </c>
      <c r="C210" s="487" t="s">
        <v>1596</v>
      </c>
      <c r="D210" s="487" t="s">
        <v>1629</v>
      </c>
      <c r="E210" s="487" t="s">
        <v>1630</v>
      </c>
      <c r="F210" s="491"/>
      <c r="G210" s="491"/>
      <c r="H210" s="491"/>
      <c r="I210" s="491"/>
      <c r="J210" s="491">
        <v>1</v>
      </c>
      <c r="K210" s="491">
        <v>348</v>
      </c>
      <c r="L210" s="491">
        <v>1</v>
      </c>
      <c r="M210" s="491">
        <v>348</v>
      </c>
      <c r="N210" s="491"/>
      <c r="O210" s="491"/>
      <c r="P210" s="513"/>
      <c r="Q210" s="492"/>
    </row>
    <row r="211" spans="1:17" ht="14.45" customHeight="1" x14ac:dyDescent="0.2">
      <c r="A211" s="486" t="s">
        <v>1706</v>
      </c>
      <c r="B211" s="487" t="s">
        <v>1610</v>
      </c>
      <c r="C211" s="487" t="s">
        <v>1596</v>
      </c>
      <c r="D211" s="487" t="s">
        <v>1631</v>
      </c>
      <c r="E211" s="487" t="s">
        <v>1632</v>
      </c>
      <c r="F211" s="491">
        <v>119</v>
      </c>
      <c r="G211" s="491">
        <v>2023</v>
      </c>
      <c r="H211" s="491">
        <v>1.1666666666666667</v>
      </c>
      <c r="I211" s="491">
        <v>17</v>
      </c>
      <c r="J211" s="491">
        <v>102</v>
      </c>
      <c r="K211" s="491">
        <v>1734</v>
      </c>
      <c r="L211" s="491">
        <v>1</v>
      </c>
      <c r="M211" s="491">
        <v>17</v>
      </c>
      <c r="N211" s="491">
        <v>129</v>
      </c>
      <c r="O211" s="491">
        <v>2193</v>
      </c>
      <c r="P211" s="513">
        <v>1.2647058823529411</v>
      </c>
      <c r="Q211" s="492">
        <v>17</v>
      </c>
    </row>
    <row r="212" spans="1:17" ht="14.45" customHeight="1" x14ac:dyDescent="0.2">
      <c r="A212" s="486" t="s">
        <v>1706</v>
      </c>
      <c r="B212" s="487" t="s">
        <v>1610</v>
      </c>
      <c r="C212" s="487" t="s">
        <v>1596</v>
      </c>
      <c r="D212" s="487" t="s">
        <v>1633</v>
      </c>
      <c r="E212" s="487" t="s">
        <v>1634</v>
      </c>
      <c r="F212" s="491">
        <v>19</v>
      </c>
      <c r="G212" s="491">
        <v>5206</v>
      </c>
      <c r="H212" s="491">
        <v>1.0441235459286</v>
      </c>
      <c r="I212" s="491">
        <v>274</v>
      </c>
      <c r="J212" s="491">
        <v>18</v>
      </c>
      <c r="K212" s="491">
        <v>4986</v>
      </c>
      <c r="L212" s="491">
        <v>1</v>
      </c>
      <c r="M212" s="491">
        <v>277</v>
      </c>
      <c r="N212" s="491">
        <v>22</v>
      </c>
      <c r="O212" s="491">
        <v>6138</v>
      </c>
      <c r="P212" s="513">
        <v>1.2310469314079422</v>
      </c>
      <c r="Q212" s="492">
        <v>279</v>
      </c>
    </row>
    <row r="213" spans="1:17" ht="14.45" customHeight="1" x14ac:dyDescent="0.2">
      <c r="A213" s="486" t="s">
        <v>1706</v>
      </c>
      <c r="B213" s="487" t="s">
        <v>1610</v>
      </c>
      <c r="C213" s="487" t="s">
        <v>1596</v>
      </c>
      <c r="D213" s="487" t="s">
        <v>1635</v>
      </c>
      <c r="E213" s="487" t="s">
        <v>1636</v>
      </c>
      <c r="F213" s="491">
        <v>23</v>
      </c>
      <c r="G213" s="491">
        <v>3266</v>
      </c>
      <c r="H213" s="491">
        <v>0.92652482269503544</v>
      </c>
      <c r="I213" s="491">
        <v>142</v>
      </c>
      <c r="J213" s="491">
        <v>25</v>
      </c>
      <c r="K213" s="491">
        <v>3525</v>
      </c>
      <c r="L213" s="491">
        <v>1</v>
      </c>
      <c r="M213" s="491">
        <v>141</v>
      </c>
      <c r="N213" s="491">
        <v>38</v>
      </c>
      <c r="O213" s="491">
        <v>5396</v>
      </c>
      <c r="P213" s="513">
        <v>1.5307801418439717</v>
      </c>
      <c r="Q213" s="492">
        <v>142</v>
      </c>
    </row>
    <row r="214" spans="1:17" ht="14.45" customHeight="1" x14ac:dyDescent="0.2">
      <c r="A214" s="486" t="s">
        <v>1706</v>
      </c>
      <c r="B214" s="487" t="s">
        <v>1610</v>
      </c>
      <c r="C214" s="487" t="s">
        <v>1596</v>
      </c>
      <c r="D214" s="487" t="s">
        <v>1637</v>
      </c>
      <c r="E214" s="487" t="s">
        <v>1636</v>
      </c>
      <c r="F214" s="491">
        <v>52</v>
      </c>
      <c r="G214" s="491">
        <v>4056</v>
      </c>
      <c r="H214" s="491">
        <v>1.0268354430379747</v>
      </c>
      <c r="I214" s="491">
        <v>78</v>
      </c>
      <c r="J214" s="491">
        <v>50</v>
      </c>
      <c r="K214" s="491">
        <v>3950</v>
      </c>
      <c r="L214" s="491">
        <v>1</v>
      </c>
      <c r="M214" s="491">
        <v>79</v>
      </c>
      <c r="N214" s="491">
        <v>52</v>
      </c>
      <c r="O214" s="491">
        <v>4108</v>
      </c>
      <c r="P214" s="513">
        <v>1.04</v>
      </c>
      <c r="Q214" s="492">
        <v>79</v>
      </c>
    </row>
    <row r="215" spans="1:17" ht="14.45" customHeight="1" x14ac:dyDescent="0.2">
      <c r="A215" s="486" t="s">
        <v>1706</v>
      </c>
      <c r="B215" s="487" t="s">
        <v>1610</v>
      </c>
      <c r="C215" s="487" t="s">
        <v>1596</v>
      </c>
      <c r="D215" s="487" t="s">
        <v>1638</v>
      </c>
      <c r="E215" s="487" t="s">
        <v>1639</v>
      </c>
      <c r="F215" s="491">
        <v>23</v>
      </c>
      <c r="G215" s="491">
        <v>7222</v>
      </c>
      <c r="H215" s="491">
        <v>0.91417721518987338</v>
      </c>
      <c r="I215" s="491">
        <v>314</v>
      </c>
      <c r="J215" s="491">
        <v>25</v>
      </c>
      <c r="K215" s="491">
        <v>7900</v>
      </c>
      <c r="L215" s="491">
        <v>1</v>
      </c>
      <c r="M215" s="491">
        <v>316</v>
      </c>
      <c r="N215" s="491">
        <v>38</v>
      </c>
      <c r="O215" s="491">
        <v>12084</v>
      </c>
      <c r="P215" s="513">
        <v>1.5296202531645569</v>
      </c>
      <c r="Q215" s="492">
        <v>318</v>
      </c>
    </row>
    <row r="216" spans="1:17" ht="14.45" customHeight="1" x14ac:dyDescent="0.2">
      <c r="A216" s="486" t="s">
        <v>1706</v>
      </c>
      <c r="B216" s="487" t="s">
        <v>1610</v>
      </c>
      <c r="C216" s="487" t="s">
        <v>1596</v>
      </c>
      <c r="D216" s="487" t="s">
        <v>1642</v>
      </c>
      <c r="E216" s="487" t="s">
        <v>1643</v>
      </c>
      <c r="F216" s="491">
        <v>70</v>
      </c>
      <c r="G216" s="491">
        <v>11410</v>
      </c>
      <c r="H216" s="491">
        <v>1.6464646464646464</v>
      </c>
      <c r="I216" s="491">
        <v>163</v>
      </c>
      <c r="J216" s="491">
        <v>42</v>
      </c>
      <c r="K216" s="491">
        <v>6930</v>
      </c>
      <c r="L216" s="491">
        <v>1</v>
      </c>
      <c r="M216" s="491">
        <v>165</v>
      </c>
      <c r="N216" s="491">
        <v>46</v>
      </c>
      <c r="O216" s="491">
        <v>7636</v>
      </c>
      <c r="P216" s="513">
        <v>1.1018759018759019</v>
      </c>
      <c r="Q216" s="492">
        <v>166</v>
      </c>
    </row>
    <row r="217" spans="1:17" ht="14.45" customHeight="1" x14ac:dyDescent="0.2">
      <c r="A217" s="486" t="s">
        <v>1706</v>
      </c>
      <c r="B217" s="487" t="s">
        <v>1610</v>
      </c>
      <c r="C217" s="487" t="s">
        <v>1596</v>
      </c>
      <c r="D217" s="487" t="s">
        <v>1646</v>
      </c>
      <c r="E217" s="487" t="s">
        <v>1612</v>
      </c>
      <c r="F217" s="491">
        <v>74</v>
      </c>
      <c r="G217" s="491">
        <v>5328</v>
      </c>
      <c r="H217" s="491">
        <v>1.0909090909090908</v>
      </c>
      <c r="I217" s="491">
        <v>72</v>
      </c>
      <c r="J217" s="491">
        <v>66</v>
      </c>
      <c r="K217" s="491">
        <v>4884</v>
      </c>
      <c r="L217" s="491">
        <v>1</v>
      </c>
      <c r="M217" s="491">
        <v>74</v>
      </c>
      <c r="N217" s="491">
        <v>80</v>
      </c>
      <c r="O217" s="491">
        <v>5920</v>
      </c>
      <c r="P217" s="513">
        <v>1.2121212121212122</v>
      </c>
      <c r="Q217" s="492">
        <v>74</v>
      </c>
    </row>
    <row r="218" spans="1:17" ht="14.45" customHeight="1" x14ac:dyDescent="0.2">
      <c r="A218" s="486" t="s">
        <v>1706</v>
      </c>
      <c r="B218" s="487" t="s">
        <v>1610</v>
      </c>
      <c r="C218" s="487" t="s">
        <v>1596</v>
      </c>
      <c r="D218" s="487" t="s">
        <v>1651</v>
      </c>
      <c r="E218" s="487" t="s">
        <v>1652</v>
      </c>
      <c r="F218" s="491"/>
      <c r="G218" s="491"/>
      <c r="H218" s="491"/>
      <c r="I218" s="491"/>
      <c r="J218" s="491"/>
      <c r="K218" s="491"/>
      <c r="L218" s="491"/>
      <c r="M218" s="491"/>
      <c r="N218" s="491">
        <v>1</v>
      </c>
      <c r="O218" s="491">
        <v>235</v>
      </c>
      <c r="P218" s="513"/>
      <c r="Q218" s="492">
        <v>235</v>
      </c>
    </row>
    <row r="219" spans="1:17" ht="14.45" customHeight="1" x14ac:dyDescent="0.2">
      <c r="A219" s="486" t="s">
        <v>1706</v>
      </c>
      <c r="B219" s="487" t="s">
        <v>1610</v>
      </c>
      <c r="C219" s="487" t="s">
        <v>1596</v>
      </c>
      <c r="D219" s="487" t="s">
        <v>1653</v>
      </c>
      <c r="E219" s="487" t="s">
        <v>1654</v>
      </c>
      <c r="F219" s="491">
        <v>2</v>
      </c>
      <c r="G219" s="491">
        <v>2424</v>
      </c>
      <c r="H219" s="491">
        <v>0.33223684210526316</v>
      </c>
      <c r="I219" s="491">
        <v>1212</v>
      </c>
      <c r="J219" s="491">
        <v>6</v>
      </c>
      <c r="K219" s="491">
        <v>7296</v>
      </c>
      <c r="L219" s="491">
        <v>1</v>
      </c>
      <c r="M219" s="491">
        <v>1216</v>
      </c>
      <c r="N219" s="491">
        <v>10</v>
      </c>
      <c r="O219" s="491">
        <v>12200</v>
      </c>
      <c r="P219" s="513">
        <v>1.6721491228070176</v>
      </c>
      <c r="Q219" s="492">
        <v>1220</v>
      </c>
    </row>
    <row r="220" spans="1:17" ht="14.45" customHeight="1" x14ac:dyDescent="0.2">
      <c r="A220" s="486" t="s">
        <v>1706</v>
      </c>
      <c r="B220" s="487" t="s">
        <v>1610</v>
      </c>
      <c r="C220" s="487" t="s">
        <v>1596</v>
      </c>
      <c r="D220" s="487" t="s">
        <v>1655</v>
      </c>
      <c r="E220" s="487" t="s">
        <v>1656</v>
      </c>
      <c r="F220" s="491">
        <v>23</v>
      </c>
      <c r="G220" s="491">
        <v>2645</v>
      </c>
      <c r="H220" s="491">
        <v>0.95007183908045978</v>
      </c>
      <c r="I220" s="491">
        <v>115</v>
      </c>
      <c r="J220" s="491">
        <v>24</v>
      </c>
      <c r="K220" s="491">
        <v>2784</v>
      </c>
      <c r="L220" s="491">
        <v>1</v>
      </c>
      <c r="M220" s="491">
        <v>116</v>
      </c>
      <c r="N220" s="491">
        <v>19</v>
      </c>
      <c r="O220" s="491">
        <v>2223</v>
      </c>
      <c r="P220" s="513">
        <v>0.79849137931034486</v>
      </c>
      <c r="Q220" s="492">
        <v>117</v>
      </c>
    </row>
    <row r="221" spans="1:17" ht="14.45" customHeight="1" x14ac:dyDescent="0.2">
      <c r="A221" s="486" t="s">
        <v>1706</v>
      </c>
      <c r="B221" s="487" t="s">
        <v>1610</v>
      </c>
      <c r="C221" s="487" t="s">
        <v>1596</v>
      </c>
      <c r="D221" s="487" t="s">
        <v>1657</v>
      </c>
      <c r="E221" s="487" t="s">
        <v>1658</v>
      </c>
      <c r="F221" s="491"/>
      <c r="G221" s="491"/>
      <c r="H221" s="491"/>
      <c r="I221" s="491"/>
      <c r="J221" s="491"/>
      <c r="K221" s="491"/>
      <c r="L221" s="491"/>
      <c r="M221" s="491"/>
      <c r="N221" s="491">
        <v>1</v>
      </c>
      <c r="O221" s="491">
        <v>352</v>
      </c>
      <c r="P221" s="513"/>
      <c r="Q221" s="492">
        <v>352</v>
      </c>
    </row>
    <row r="222" spans="1:17" ht="14.45" customHeight="1" x14ac:dyDescent="0.2">
      <c r="A222" s="486" t="s">
        <v>1706</v>
      </c>
      <c r="B222" s="487" t="s">
        <v>1610</v>
      </c>
      <c r="C222" s="487" t="s">
        <v>1596</v>
      </c>
      <c r="D222" s="487" t="s">
        <v>1659</v>
      </c>
      <c r="E222" s="487" t="s">
        <v>1660</v>
      </c>
      <c r="F222" s="491">
        <v>13</v>
      </c>
      <c r="G222" s="491">
        <v>1963</v>
      </c>
      <c r="H222" s="491">
        <v>1.2914473684210526</v>
      </c>
      <c r="I222" s="491">
        <v>151</v>
      </c>
      <c r="J222" s="491">
        <v>10</v>
      </c>
      <c r="K222" s="491">
        <v>1520</v>
      </c>
      <c r="L222" s="491">
        <v>1</v>
      </c>
      <c r="M222" s="491">
        <v>152</v>
      </c>
      <c r="N222" s="491">
        <v>5</v>
      </c>
      <c r="O222" s="491">
        <v>765</v>
      </c>
      <c r="P222" s="513">
        <v>0.50328947368421051</v>
      </c>
      <c r="Q222" s="492">
        <v>153</v>
      </c>
    </row>
    <row r="223" spans="1:17" ht="14.45" customHeight="1" x14ac:dyDescent="0.2">
      <c r="A223" s="486" t="s">
        <v>1706</v>
      </c>
      <c r="B223" s="487" t="s">
        <v>1610</v>
      </c>
      <c r="C223" s="487" t="s">
        <v>1596</v>
      </c>
      <c r="D223" s="487" t="s">
        <v>1663</v>
      </c>
      <c r="E223" s="487" t="s">
        <v>1664</v>
      </c>
      <c r="F223" s="491"/>
      <c r="G223" s="491"/>
      <c r="H223" s="491"/>
      <c r="I223" s="491"/>
      <c r="J223" s="491"/>
      <c r="K223" s="491"/>
      <c r="L223" s="491"/>
      <c r="M223" s="491"/>
      <c r="N223" s="491">
        <v>1</v>
      </c>
      <c r="O223" s="491">
        <v>306</v>
      </c>
      <c r="P223" s="513"/>
      <c r="Q223" s="492">
        <v>306</v>
      </c>
    </row>
    <row r="224" spans="1:17" ht="14.45" customHeight="1" x14ac:dyDescent="0.2">
      <c r="A224" s="486" t="s">
        <v>1707</v>
      </c>
      <c r="B224" s="487" t="s">
        <v>1610</v>
      </c>
      <c r="C224" s="487" t="s">
        <v>1596</v>
      </c>
      <c r="D224" s="487" t="s">
        <v>1611</v>
      </c>
      <c r="E224" s="487" t="s">
        <v>1612</v>
      </c>
      <c r="F224" s="491">
        <v>92</v>
      </c>
      <c r="G224" s="491">
        <v>19504</v>
      </c>
      <c r="H224" s="491">
        <v>0.68334384415948424</v>
      </c>
      <c r="I224" s="491">
        <v>212</v>
      </c>
      <c r="J224" s="491">
        <v>134</v>
      </c>
      <c r="K224" s="491">
        <v>28542</v>
      </c>
      <c r="L224" s="491">
        <v>1</v>
      </c>
      <c r="M224" s="491">
        <v>213</v>
      </c>
      <c r="N224" s="491">
        <v>95</v>
      </c>
      <c r="O224" s="491">
        <v>20425</v>
      </c>
      <c r="P224" s="513">
        <v>0.71561208044285618</v>
      </c>
      <c r="Q224" s="492">
        <v>215</v>
      </c>
    </row>
    <row r="225" spans="1:17" ht="14.45" customHeight="1" x14ac:dyDescent="0.2">
      <c r="A225" s="486" t="s">
        <v>1707</v>
      </c>
      <c r="B225" s="487" t="s">
        <v>1610</v>
      </c>
      <c r="C225" s="487" t="s">
        <v>1596</v>
      </c>
      <c r="D225" s="487" t="s">
        <v>1613</v>
      </c>
      <c r="E225" s="487" t="s">
        <v>1612</v>
      </c>
      <c r="F225" s="491"/>
      <c r="G225" s="491"/>
      <c r="H225" s="491"/>
      <c r="I225" s="491"/>
      <c r="J225" s="491">
        <v>2</v>
      </c>
      <c r="K225" s="491">
        <v>176</v>
      </c>
      <c r="L225" s="491">
        <v>1</v>
      </c>
      <c r="M225" s="491">
        <v>88</v>
      </c>
      <c r="N225" s="491"/>
      <c r="O225" s="491"/>
      <c r="P225" s="513"/>
      <c r="Q225" s="492"/>
    </row>
    <row r="226" spans="1:17" ht="14.45" customHeight="1" x14ac:dyDescent="0.2">
      <c r="A226" s="486" t="s">
        <v>1707</v>
      </c>
      <c r="B226" s="487" t="s">
        <v>1610</v>
      </c>
      <c r="C226" s="487" t="s">
        <v>1596</v>
      </c>
      <c r="D226" s="487" t="s">
        <v>1614</v>
      </c>
      <c r="E226" s="487" t="s">
        <v>1615</v>
      </c>
      <c r="F226" s="491">
        <v>573</v>
      </c>
      <c r="G226" s="491">
        <v>173046</v>
      </c>
      <c r="H226" s="491">
        <v>0.99150852585258531</v>
      </c>
      <c r="I226" s="491">
        <v>302</v>
      </c>
      <c r="J226" s="491">
        <v>576</v>
      </c>
      <c r="K226" s="491">
        <v>174528</v>
      </c>
      <c r="L226" s="491">
        <v>1</v>
      </c>
      <c r="M226" s="491">
        <v>303</v>
      </c>
      <c r="N226" s="491">
        <v>286</v>
      </c>
      <c r="O226" s="491">
        <v>87230</v>
      </c>
      <c r="P226" s="513">
        <v>0.49980518885221853</v>
      </c>
      <c r="Q226" s="492">
        <v>305</v>
      </c>
    </row>
    <row r="227" spans="1:17" ht="14.45" customHeight="1" x14ac:dyDescent="0.2">
      <c r="A227" s="486" t="s">
        <v>1707</v>
      </c>
      <c r="B227" s="487" t="s">
        <v>1610</v>
      </c>
      <c r="C227" s="487" t="s">
        <v>1596</v>
      </c>
      <c r="D227" s="487" t="s">
        <v>1616</v>
      </c>
      <c r="E227" s="487" t="s">
        <v>1617</v>
      </c>
      <c r="F227" s="491">
        <v>3</v>
      </c>
      <c r="G227" s="491">
        <v>300</v>
      </c>
      <c r="H227" s="491">
        <v>0.5</v>
      </c>
      <c r="I227" s="491">
        <v>100</v>
      </c>
      <c r="J227" s="491">
        <v>6</v>
      </c>
      <c r="K227" s="491">
        <v>600</v>
      </c>
      <c r="L227" s="491">
        <v>1</v>
      </c>
      <c r="M227" s="491">
        <v>100</v>
      </c>
      <c r="N227" s="491">
        <v>3</v>
      </c>
      <c r="O227" s="491">
        <v>303</v>
      </c>
      <c r="P227" s="513">
        <v>0.505</v>
      </c>
      <c r="Q227" s="492">
        <v>101</v>
      </c>
    </row>
    <row r="228" spans="1:17" ht="14.45" customHeight="1" x14ac:dyDescent="0.2">
      <c r="A228" s="486" t="s">
        <v>1707</v>
      </c>
      <c r="B228" s="487" t="s">
        <v>1610</v>
      </c>
      <c r="C228" s="487" t="s">
        <v>1596</v>
      </c>
      <c r="D228" s="487" t="s">
        <v>1618</v>
      </c>
      <c r="E228" s="487" t="s">
        <v>1619</v>
      </c>
      <c r="F228" s="491"/>
      <c r="G228" s="491"/>
      <c r="H228" s="491"/>
      <c r="I228" s="491"/>
      <c r="J228" s="491">
        <v>1</v>
      </c>
      <c r="K228" s="491">
        <v>235</v>
      </c>
      <c r="L228" s="491">
        <v>1</v>
      </c>
      <c r="M228" s="491">
        <v>235</v>
      </c>
      <c r="N228" s="491"/>
      <c r="O228" s="491"/>
      <c r="P228" s="513"/>
      <c r="Q228" s="492"/>
    </row>
    <row r="229" spans="1:17" ht="14.45" customHeight="1" x14ac:dyDescent="0.2">
      <c r="A229" s="486" t="s">
        <v>1707</v>
      </c>
      <c r="B229" s="487" t="s">
        <v>1610</v>
      </c>
      <c r="C229" s="487" t="s">
        <v>1596</v>
      </c>
      <c r="D229" s="487" t="s">
        <v>1620</v>
      </c>
      <c r="E229" s="487" t="s">
        <v>1621</v>
      </c>
      <c r="F229" s="491">
        <v>357</v>
      </c>
      <c r="G229" s="491">
        <v>48909</v>
      </c>
      <c r="H229" s="491">
        <v>0.88825324180015253</v>
      </c>
      <c r="I229" s="491">
        <v>137</v>
      </c>
      <c r="J229" s="491">
        <v>399</v>
      </c>
      <c r="K229" s="491">
        <v>55062</v>
      </c>
      <c r="L229" s="491">
        <v>1</v>
      </c>
      <c r="M229" s="491">
        <v>138</v>
      </c>
      <c r="N229" s="491">
        <v>223</v>
      </c>
      <c r="O229" s="491">
        <v>30997</v>
      </c>
      <c r="P229" s="513">
        <v>0.56294722313028944</v>
      </c>
      <c r="Q229" s="492">
        <v>139</v>
      </c>
    </row>
    <row r="230" spans="1:17" ht="14.45" customHeight="1" x14ac:dyDescent="0.2">
      <c r="A230" s="486" t="s">
        <v>1707</v>
      </c>
      <c r="B230" s="487" t="s">
        <v>1610</v>
      </c>
      <c r="C230" s="487" t="s">
        <v>1596</v>
      </c>
      <c r="D230" s="487" t="s">
        <v>1622</v>
      </c>
      <c r="E230" s="487" t="s">
        <v>1621</v>
      </c>
      <c r="F230" s="491"/>
      <c r="G230" s="491"/>
      <c r="H230" s="491"/>
      <c r="I230" s="491"/>
      <c r="J230" s="491">
        <v>2</v>
      </c>
      <c r="K230" s="491">
        <v>370</v>
      </c>
      <c r="L230" s="491">
        <v>1</v>
      </c>
      <c r="M230" s="491">
        <v>185</v>
      </c>
      <c r="N230" s="491"/>
      <c r="O230" s="491"/>
      <c r="P230" s="513"/>
      <c r="Q230" s="492"/>
    </row>
    <row r="231" spans="1:17" ht="14.45" customHeight="1" x14ac:dyDescent="0.2">
      <c r="A231" s="486" t="s">
        <v>1707</v>
      </c>
      <c r="B231" s="487" t="s">
        <v>1610</v>
      </c>
      <c r="C231" s="487" t="s">
        <v>1596</v>
      </c>
      <c r="D231" s="487" t="s">
        <v>1623</v>
      </c>
      <c r="E231" s="487" t="s">
        <v>1624</v>
      </c>
      <c r="F231" s="491">
        <v>1</v>
      </c>
      <c r="G231" s="491">
        <v>640</v>
      </c>
      <c r="H231" s="491">
        <v>0.49612403100775193</v>
      </c>
      <c r="I231" s="491">
        <v>640</v>
      </c>
      <c r="J231" s="491">
        <v>2</v>
      </c>
      <c r="K231" s="491">
        <v>1290</v>
      </c>
      <c r="L231" s="491">
        <v>1</v>
      </c>
      <c r="M231" s="491">
        <v>645</v>
      </c>
      <c r="N231" s="491">
        <v>1</v>
      </c>
      <c r="O231" s="491">
        <v>649</v>
      </c>
      <c r="P231" s="513">
        <v>0.50310077519379848</v>
      </c>
      <c r="Q231" s="492">
        <v>649</v>
      </c>
    </row>
    <row r="232" spans="1:17" ht="14.45" customHeight="1" x14ac:dyDescent="0.2">
      <c r="A232" s="486" t="s">
        <v>1707</v>
      </c>
      <c r="B232" s="487" t="s">
        <v>1610</v>
      </c>
      <c r="C232" s="487" t="s">
        <v>1596</v>
      </c>
      <c r="D232" s="487" t="s">
        <v>1627</v>
      </c>
      <c r="E232" s="487" t="s">
        <v>1628</v>
      </c>
      <c r="F232" s="491">
        <v>24</v>
      </c>
      <c r="G232" s="491">
        <v>4176</v>
      </c>
      <c r="H232" s="491">
        <v>1.136326530612245</v>
      </c>
      <c r="I232" s="491">
        <v>174</v>
      </c>
      <c r="J232" s="491">
        <v>21</v>
      </c>
      <c r="K232" s="491">
        <v>3675</v>
      </c>
      <c r="L232" s="491">
        <v>1</v>
      </c>
      <c r="M232" s="491">
        <v>175</v>
      </c>
      <c r="N232" s="491">
        <v>7</v>
      </c>
      <c r="O232" s="491">
        <v>1232</v>
      </c>
      <c r="P232" s="513">
        <v>0.33523809523809522</v>
      </c>
      <c r="Q232" s="492">
        <v>176</v>
      </c>
    </row>
    <row r="233" spans="1:17" ht="14.45" customHeight="1" x14ac:dyDescent="0.2">
      <c r="A233" s="486" t="s">
        <v>1707</v>
      </c>
      <c r="B233" s="487" t="s">
        <v>1610</v>
      </c>
      <c r="C233" s="487" t="s">
        <v>1596</v>
      </c>
      <c r="D233" s="487" t="s">
        <v>1629</v>
      </c>
      <c r="E233" s="487" t="s">
        <v>1630</v>
      </c>
      <c r="F233" s="491">
        <v>24</v>
      </c>
      <c r="G233" s="491">
        <v>8328</v>
      </c>
      <c r="H233" s="491">
        <v>0.48838845883180859</v>
      </c>
      <c r="I233" s="491">
        <v>347</v>
      </c>
      <c r="J233" s="491">
        <v>49</v>
      </c>
      <c r="K233" s="491">
        <v>17052</v>
      </c>
      <c r="L233" s="491">
        <v>1</v>
      </c>
      <c r="M233" s="491">
        <v>348</v>
      </c>
      <c r="N233" s="491">
        <v>16</v>
      </c>
      <c r="O233" s="491">
        <v>5568</v>
      </c>
      <c r="P233" s="513">
        <v>0.32653061224489793</v>
      </c>
      <c r="Q233" s="492">
        <v>348</v>
      </c>
    </row>
    <row r="234" spans="1:17" ht="14.45" customHeight="1" x14ac:dyDescent="0.2">
      <c r="A234" s="486" t="s">
        <v>1707</v>
      </c>
      <c r="B234" s="487" t="s">
        <v>1610</v>
      </c>
      <c r="C234" s="487" t="s">
        <v>1596</v>
      </c>
      <c r="D234" s="487" t="s">
        <v>1631</v>
      </c>
      <c r="E234" s="487" t="s">
        <v>1632</v>
      </c>
      <c r="F234" s="491">
        <v>422</v>
      </c>
      <c r="G234" s="491">
        <v>7174</v>
      </c>
      <c r="H234" s="491">
        <v>0.86652977412731003</v>
      </c>
      <c r="I234" s="491">
        <v>17</v>
      </c>
      <c r="J234" s="491">
        <v>487</v>
      </c>
      <c r="K234" s="491">
        <v>8279</v>
      </c>
      <c r="L234" s="491">
        <v>1</v>
      </c>
      <c r="M234" s="491">
        <v>17</v>
      </c>
      <c r="N234" s="491">
        <v>270</v>
      </c>
      <c r="O234" s="491">
        <v>4590</v>
      </c>
      <c r="P234" s="513">
        <v>0.55441478439425051</v>
      </c>
      <c r="Q234" s="492">
        <v>17</v>
      </c>
    </row>
    <row r="235" spans="1:17" ht="14.45" customHeight="1" x14ac:dyDescent="0.2">
      <c r="A235" s="486" t="s">
        <v>1707</v>
      </c>
      <c r="B235" s="487" t="s">
        <v>1610</v>
      </c>
      <c r="C235" s="487" t="s">
        <v>1596</v>
      </c>
      <c r="D235" s="487" t="s">
        <v>1633</v>
      </c>
      <c r="E235" s="487" t="s">
        <v>1634</v>
      </c>
      <c r="F235" s="491">
        <v>27</v>
      </c>
      <c r="G235" s="491">
        <v>7398</v>
      </c>
      <c r="H235" s="491">
        <v>0.9538421866941722</v>
      </c>
      <c r="I235" s="491">
        <v>274</v>
      </c>
      <c r="J235" s="491">
        <v>28</v>
      </c>
      <c r="K235" s="491">
        <v>7756</v>
      </c>
      <c r="L235" s="491">
        <v>1</v>
      </c>
      <c r="M235" s="491">
        <v>277</v>
      </c>
      <c r="N235" s="491">
        <v>26</v>
      </c>
      <c r="O235" s="491">
        <v>7254</v>
      </c>
      <c r="P235" s="513">
        <v>0.93527591542031974</v>
      </c>
      <c r="Q235" s="492">
        <v>279</v>
      </c>
    </row>
    <row r="236" spans="1:17" ht="14.45" customHeight="1" x14ac:dyDescent="0.2">
      <c r="A236" s="486" t="s">
        <v>1707</v>
      </c>
      <c r="B236" s="487" t="s">
        <v>1610</v>
      </c>
      <c r="C236" s="487" t="s">
        <v>1596</v>
      </c>
      <c r="D236" s="487" t="s">
        <v>1635</v>
      </c>
      <c r="E236" s="487" t="s">
        <v>1636</v>
      </c>
      <c r="F236" s="491">
        <v>29</v>
      </c>
      <c r="G236" s="491">
        <v>4118</v>
      </c>
      <c r="H236" s="491">
        <v>1.0430597771023302</v>
      </c>
      <c r="I236" s="491">
        <v>142</v>
      </c>
      <c r="J236" s="491">
        <v>28</v>
      </c>
      <c r="K236" s="491">
        <v>3948</v>
      </c>
      <c r="L236" s="491">
        <v>1</v>
      </c>
      <c r="M236" s="491">
        <v>141</v>
      </c>
      <c r="N236" s="491">
        <v>28</v>
      </c>
      <c r="O236" s="491">
        <v>3976</v>
      </c>
      <c r="P236" s="513">
        <v>1.0070921985815602</v>
      </c>
      <c r="Q236" s="492">
        <v>142</v>
      </c>
    </row>
    <row r="237" spans="1:17" ht="14.45" customHeight="1" x14ac:dyDescent="0.2">
      <c r="A237" s="486" t="s">
        <v>1707</v>
      </c>
      <c r="B237" s="487" t="s">
        <v>1610</v>
      </c>
      <c r="C237" s="487" t="s">
        <v>1596</v>
      </c>
      <c r="D237" s="487" t="s">
        <v>1637</v>
      </c>
      <c r="E237" s="487" t="s">
        <v>1636</v>
      </c>
      <c r="F237" s="491">
        <v>357</v>
      </c>
      <c r="G237" s="491">
        <v>27846</v>
      </c>
      <c r="H237" s="491">
        <v>0.88341105929380415</v>
      </c>
      <c r="I237" s="491">
        <v>78</v>
      </c>
      <c r="J237" s="491">
        <v>399</v>
      </c>
      <c r="K237" s="491">
        <v>31521</v>
      </c>
      <c r="L237" s="491">
        <v>1</v>
      </c>
      <c r="M237" s="491">
        <v>79</v>
      </c>
      <c r="N237" s="491">
        <v>223</v>
      </c>
      <c r="O237" s="491">
        <v>17617</v>
      </c>
      <c r="P237" s="513">
        <v>0.55889724310776945</v>
      </c>
      <c r="Q237" s="492">
        <v>79</v>
      </c>
    </row>
    <row r="238" spans="1:17" ht="14.45" customHeight="1" x14ac:dyDescent="0.2">
      <c r="A238" s="486" t="s">
        <v>1707</v>
      </c>
      <c r="B238" s="487" t="s">
        <v>1610</v>
      </c>
      <c r="C238" s="487" t="s">
        <v>1596</v>
      </c>
      <c r="D238" s="487" t="s">
        <v>1638</v>
      </c>
      <c r="E238" s="487" t="s">
        <v>1639</v>
      </c>
      <c r="F238" s="491">
        <v>29</v>
      </c>
      <c r="G238" s="491">
        <v>9106</v>
      </c>
      <c r="H238" s="491">
        <v>1.0291591320072333</v>
      </c>
      <c r="I238" s="491">
        <v>314</v>
      </c>
      <c r="J238" s="491">
        <v>28</v>
      </c>
      <c r="K238" s="491">
        <v>8848</v>
      </c>
      <c r="L238" s="491">
        <v>1</v>
      </c>
      <c r="M238" s="491">
        <v>316</v>
      </c>
      <c r="N238" s="491">
        <v>28</v>
      </c>
      <c r="O238" s="491">
        <v>8904</v>
      </c>
      <c r="P238" s="513">
        <v>1.0063291139240507</v>
      </c>
      <c r="Q238" s="492">
        <v>318</v>
      </c>
    </row>
    <row r="239" spans="1:17" ht="14.45" customHeight="1" x14ac:dyDescent="0.2">
      <c r="A239" s="486" t="s">
        <v>1707</v>
      </c>
      <c r="B239" s="487" t="s">
        <v>1610</v>
      </c>
      <c r="C239" s="487" t="s">
        <v>1596</v>
      </c>
      <c r="D239" s="487" t="s">
        <v>1640</v>
      </c>
      <c r="E239" s="487" t="s">
        <v>1641</v>
      </c>
      <c r="F239" s="491">
        <v>24</v>
      </c>
      <c r="G239" s="491">
        <v>7872</v>
      </c>
      <c r="H239" s="491">
        <v>0.48830717697413312</v>
      </c>
      <c r="I239" s="491">
        <v>328</v>
      </c>
      <c r="J239" s="491">
        <v>49</v>
      </c>
      <c r="K239" s="491">
        <v>16121</v>
      </c>
      <c r="L239" s="491">
        <v>1</v>
      </c>
      <c r="M239" s="491">
        <v>329</v>
      </c>
      <c r="N239" s="491">
        <v>16</v>
      </c>
      <c r="O239" s="491">
        <v>5264</v>
      </c>
      <c r="P239" s="513">
        <v>0.32653061224489793</v>
      </c>
      <c r="Q239" s="492">
        <v>329</v>
      </c>
    </row>
    <row r="240" spans="1:17" ht="14.45" customHeight="1" x14ac:dyDescent="0.2">
      <c r="A240" s="486" t="s">
        <v>1707</v>
      </c>
      <c r="B240" s="487" t="s">
        <v>1610</v>
      </c>
      <c r="C240" s="487" t="s">
        <v>1596</v>
      </c>
      <c r="D240" s="487" t="s">
        <v>1642</v>
      </c>
      <c r="E240" s="487" t="s">
        <v>1643</v>
      </c>
      <c r="F240" s="491">
        <v>327</v>
      </c>
      <c r="G240" s="491">
        <v>53301</v>
      </c>
      <c r="H240" s="491">
        <v>0.8923656454043194</v>
      </c>
      <c r="I240" s="491">
        <v>163</v>
      </c>
      <c r="J240" s="491">
        <v>362</v>
      </c>
      <c r="K240" s="491">
        <v>59730</v>
      </c>
      <c r="L240" s="491">
        <v>1</v>
      </c>
      <c r="M240" s="491">
        <v>165</v>
      </c>
      <c r="N240" s="491">
        <v>212</v>
      </c>
      <c r="O240" s="491">
        <v>35192</v>
      </c>
      <c r="P240" s="513">
        <v>0.58918466432278582</v>
      </c>
      <c r="Q240" s="492">
        <v>166</v>
      </c>
    </row>
    <row r="241" spans="1:17" ht="14.45" customHeight="1" x14ac:dyDescent="0.2">
      <c r="A241" s="486" t="s">
        <v>1707</v>
      </c>
      <c r="B241" s="487" t="s">
        <v>1610</v>
      </c>
      <c r="C241" s="487" t="s">
        <v>1596</v>
      </c>
      <c r="D241" s="487" t="s">
        <v>1646</v>
      </c>
      <c r="E241" s="487" t="s">
        <v>1612</v>
      </c>
      <c r="F241" s="491">
        <v>1058</v>
      </c>
      <c r="G241" s="491">
        <v>76176</v>
      </c>
      <c r="H241" s="491">
        <v>0.82089745247639989</v>
      </c>
      <c r="I241" s="491">
        <v>72</v>
      </c>
      <c r="J241" s="491">
        <v>1254</v>
      </c>
      <c r="K241" s="491">
        <v>92796</v>
      </c>
      <c r="L241" s="491">
        <v>1</v>
      </c>
      <c r="M241" s="491">
        <v>74</v>
      </c>
      <c r="N241" s="491">
        <v>624</v>
      </c>
      <c r="O241" s="491">
        <v>46176</v>
      </c>
      <c r="P241" s="513">
        <v>0.49760765550239233</v>
      </c>
      <c r="Q241" s="492">
        <v>74</v>
      </c>
    </row>
    <row r="242" spans="1:17" ht="14.45" customHeight="1" x14ac:dyDescent="0.2">
      <c r="A242" s="486" t="s">
        <v>1707</v>
      </c>
      <c r="B242" s="487" t="s">
        <v>1610</v>
      </c>
      <c r="C242" s="487" t="s">
        <v>1596</v>
      </c>
      <c r="D242" s="487" t="s">
        <v>1651</v>
      </c>
      <c r="E242" s="487" t="s">
        <v>1652</v>
      </c>
      <c r="F242" s="491"/>
      <c r="G242" s="491"/>
      <c r="H242" s="491"/>
      <c r="I242" s="491"/>
      <c r="J242" s="491">
        <v>2</v>
      </c>
      <c r="K242" s="491">
        <v>466</v>
      </c>
      <c r="L242" s="491">
        <v>1</v>
      </c>
      <c r="M242" s="491">
        <v>233</v>
      </c>
      <c r="N242" s="491"/>
      <c r="O242" s="491"/>
      <c r="P242" s="513"/>
      <c r="Q242" s="492"/>
    </row>
    <row r="243" spans="1:17" ht="14.45" customHeight="1" x14ac:dyDescent="0.2">
      <c r="A243" s="486" t="s">
        <v>1707</v>
      </c>
      <c r="B243" s="487" t="s">
        <v>1610</v>
      </c>
      <c r="C243" s="487" t="s">
        <v>1596</v>
      </c>
      <c r="D243" s="487" t="s">
        <v>1653</v>
      </c>
      <c r="E243" s="487" t="s">
        <v>1654</v>
      </c>
      <c r="F243" s="491">
        <v>29</v>
      </c>
      <c r="G243" s="491">
        <v>35148</v>
      </c>
      <c r="H243" s="491">
        <v>0.8758971291866029</v>
      </c>
      <c r="I243" s="491">
        <v>1212</v>
      </c>
      <c r="J243" s="491">
        <v>33</v>
      </c>
      <c r="K243" s="491">
        <v>40128</v>
      </c>
      <c r="L243" s="491">
        <v>1</v>
      </c>
      <c r="M243" s="491">
        <v>1216</v>
      </c>
      <c r="N243" s="491">
        <v>12</v>
      </c>
      <c r="O243" s="491">
        <v>14640</v>
      </c>
      <c r="P243" s="513">
        <v>0.36483253588516745</v>
      </c>
      <c r="Q243" s="492">
        <v>1220</v>
      </c>
    </row>
    <row r="244" spans="1:17" ht="14.45" customHeight="1" x14ac:dyDescent="0.2">
      <c r="A244" s="486" t="s">
        <v>1707</v>
      </c>
      <c r="B244" s="487" t="s">
        <v>1610</v>
      </c>
      <c r="C244" s="487" t="s">
        <v>1596</v>
      </c>
      <c r="D244" s="487" t="s">
        <v>1655</v>
      </c>
      <c r="E244" s="487" t="s">
        <v>1656</v>
      </c>
      <c r="F244" s="491">
        <v>20</v>
      </c>
      <c r="G244" s="491">
        <v>2300</v>
      </c>
      <c r="H244" s="491">
        <v>0.99137931034482762</v>
      </c>
      <c r="I244" s="491">
        <v>115</v>
      </c>
      <c r="J244" s="491">
        <v>20</v>
      </c>
      <c r="K244" s="491">
        <v>2320</v>
      </c>
      <c r="L244" s="491">
        <v>1</v>
      </c>
      <c r="M244" s="491">
        <v>116</v>
      </c>
      <c r="N244" s="491">
        <v>8</v>
      </c>
      <c r="O244" s="491">
        <v>936</v>
      </c>
      <c r="P244" s="513">
        <v>0.40344827586206894</v>
      </c>
      <c r="Q244" s="492">
        <v>117</v>
      </c>
    </row>
    <row r="245" spans="1:17" ht="14.45" customHeight="1" x14ac:dyDescent="0.2">
      <c r="A245" s="486" t="s">
        <v>1707</v>
      </c>
      <c r="B245" s="487" t="s">
        <v>1610</v>
      </c>
      <c r="C245" s="487" t="s">
        <v>1596</v>
      </c>
      <c r="D245" s="487" t="s">
        <v>1657</v>
      </c>
      <c r="E245" s="487" t="s">
        <v>1658</v>
      </c>
      <c r="F245" s="491"/>
      <c r="G245" s="491"/>
      <c r="H245" s="491"/>
      <c r="I245" s="491"/>
      <c r="J245" s="491">
        <v>1</v>
      </c>
      <c r="K245" s="491">
        <v>350</v>
      </c>
      <c r="L245" s="491">
        <v>1</v>
      </c>
      <c r="M245" s="491">
        <v>350</v>
      </c>
      <c r="N245" s="491">
        <v>1</v>
      </c>
      <c r="O245" s="491">
        <v>352</v>
      </c>
      <c r="P245" s="513">
        <v>1.0057142857142858</v>
      </c>
      <c r="Q245" s="492">
        <v>352</v>
      </c>
    </row>
    <row r="246" spans="1:17" ht="14.45" customHeight="1" x14ac:dyDescent="0.2">
      <c r="A246" s="486" t="s">
        <v>1707</v>
      </c>
      <c r="B246" s="487" t="s">
        <v>1610</v>
      </c>
      <c r="C246" s="487" t="s">
        <v>1596</v>
      </c>
      <c r="D246" s="487" t="s">
        <v>1661</v>
      </c>
      <c r="E246" s="487" t="s">
        <v>1662</v>
      </c>
      <c r="F246" s="491"/>
      <c r="G246" s="491"/>
      <c r="H246" s="491"/>
      <c r="I246" s="491"/>
      <c r="J246" s="491">
        <v>2</v>
      </c>
      <c r="K246" s="491">
        <v>2150</v>
      </c>
      <c r="L246" s="491">
        <v>1</v>
      </c>
      <c r="M246" s="491">
        <v>1075</v>
      </c>
      <c r="N246" s="491"/>
      <c r="O246" s="491"/>
      <c r="P246" s="513"/>
      <c r="Q246" s="492"/>
    </row>
    <row r="247" spans="1:17" ht="14.45" customHeight="1" x14ac:dyDescent="0.2">
      <c r="A247" s="486" t="s">
        <v>1707</v>
      </c>
      <c r="B247" s="487" t="s">
        <v>1610</v>
      </c>
      <c r="C247" s="487" t="s">
        <v>1596</v>
      </c>
      <c r="D247" s="487" t="s">
        <v>1663</v>
      </c>
      <c r="E247" s="487" t="s">
        <v>1664</v>
      </c>
      <c r="F247" s="491"/>
      <c r="G247" s="491"/>
      <c r="H247" s="491"/>
      <c r="I247" s="491"/>
      <c r="J247" s="491">
        <v>1</v>
      </c>
      <c r="K247" s="491">
        <v>304</v>
      </c>
      <c r="L247" s="491">
        <v>1</v>
      </c>
      <c r="M247" s="491">
        <v>304</v>
      </c>
      <c r="N247" s="491"/>
      <c r="O247" s="491"/>
      <c r="P247" s="513"/>
      <c r="Q247" s="492"/>
    </row>
    <row r="248" spans="1:17" ht="14.45" customHeight="1" x14ac:dyDescent="0.2">
      <c r="A248" s="486" t="s">
        <v>1708</v>
      </c>
      <c r="B248" s="487" t="s">
        <v>1610</v>
      </c>
      <c r="C248" s="487" t="s">
        <v>1596</v>
      </c>
      <c r="D248" s="487" t="s">
        <v>1611</v>
      </c>
      <c r="E248" s="487" t="s">
        <v>1612</v>
      </c>
      <c r="F248" s="491">
        <v>135</v>
      </c>
      <c r="G248" s="491">
        <v>28620</v>
      </c>
      <c r="H248" s="491">
        <v>1.2105062809288161</v>
      </c>
      <c r="I248" s="491">
        <v>212</v>
      </c>
      <c r="J248" s="491">
        <v>111</v>
      </c>
      <c r="K248" s="491">
        <v>23643</v>
      </c>
      <c r="L248" s="491">
        <v>1</v>
      </c>
      <c r="M248" s="491">
        <v>213</v>
      </c>
      <c r="N248" s="491">
        <v>155</v>
      </c>
      <c r="O248" s="491">
        <v>33325</v>
      </c>
      <c r="P248" s="513">
        <v>1.4095080996489446</v>
      </c>
      <c r="Q248" s="492">
        <v>215</v>
      </c>
    </row>
    <row r="249" spans="1:17" ht="14.45" customHeight="1" x14ac:dyDescent="0.2">
      <c r="A249" s="486" t="s">
        <v>1708</v>
      </c>
      <c r="B249" s="487" t="s">
        <v>1610</v>
      </c>
      <c r="C249" s="487" t="s">
        <v>1596</v>
      </c>
      <c r="D249" s="487" t="s">
        <v>1613</v>
      </c>
      <c r="E249" s="487" t="s">
        <v>1612</v>
      </c>
      <c r="F249" s="491"/>
      <c r="G249" s="491"/>
      <c r="H249" s="491"/>
      <c r="I249" s="491"/>
      <c r="J249" s="491">
        <v>1</v>
      </c>
      <c r="K249" s="491">
        <v>88</v>
      </c>
      <c r="L249" s="491">
        <v>1</v>
      </c>
      <c r="M249" s="491">
        <v>88</v>
      </c>
      <c r="N249" s="491"/>
      <c r="O249" s="491"/>
      <c r="P249" s="513"/>
      <c r="Q249" s="492"/>
    </row>
    <row r="250" spans="1:17" ht="14.45" customHeight="1" x14ac:dyDescent="0.2">
      <c r="A250" s="486" t="s">
        <v>1708</v>
      </c>
      <c r="B250" s="487" t="s">
        <v>1610</v>
      </c>
      <c r="C250" s="487" t="s">
        <v>1596</v>
      </c>
      <c r="D250" s="487" t="s">
        <v>1614</v>
      </c>
      <c r="E250" s="487" t="s">
        <v>1615</v>
      </c>
      <c r="F250" s="491">
        <v>397</v>
      </c>
      <c r="G250" s="491">
        <v>119894</v>
      </c>
      <c r="H250" s="491">
        <v>1.072329997227365</v>
      </c>
      <c r="I250" s="491">
        <v>302</v>
      </c>
      <c r="J250" s="491">
        <v>369</v>
      </c>
      <c r="K250" s="491">
        <v>111807</v>
      </c>
      <c r="L250" s="491">
        <v>1</v>
      </c>
      <c r="M250" s="491">
        <v>303</v>
      </c>
      <c r="N250" s="491">
        <v>528</v>
      </c>
      <c r="O250" s="491">
        <v>161040</v>
      </c>
      <c r="P250" s="513">
        <v>1.4403391558668062</v>
      </c>
      <c r="Q250" s="492">
        <v>305</v>
      </c>
    </row>
    <row r="251" spans="1:17" ht="14.45" customHeight="1" x14ac:dyDescent="0.2">
      <c r="A251" s="486" t="s">
        <v>1708</v>
      </c>
      <c r="B251" s="487" t="s">
        <v>1610</v>
      </c>
      <c r="C251" s="487" t="s">
        <v>1596</v>
      </c>
      <c r="D251" s="487" t="s">
        <v>1616</v>
      </c>
      <c r="E251" s="487" t="s">
        <v>1617</v>
      </c>
      <c r="F251" s="491">
        <v>6</v>
      </c>
      <c r="G251" s="491">
        <v>600</v>
      </c>
      <c r="H251" s="491">
        <v>1</v>
      </c>
      <c r="I251" s="491">
        <v>100</v>
      </c>
      <c r="J251" s="491">
        <v>6</v>
      </c>
      <c r="K251" s="491">
        <v>600</v>
      </c>
      <c r="L251" s="491">
        <v>1</v>
      </c>
      <c r="M251" s="491">
        <v>100</v>
      </c>
      <c r="N251" s="491">
        <v>6</v>
      </c>
      <c r="O251" s="491">
        <v>606</v>
      </c>
      <c r="P251" s="513">
        <v>1.01</v>
      </c>
      <c r="Q251" s="492">
        <v>101</v>
      </c>
    </row>
    <row r="252" spans="1:17" ht="14.45" customHeight="1" x14ac:dyDescent="0.2">
      <c r="A252" s="486" t="s">
        <v>1708</v>
      </c>
      <c r="B252" s="487" t="s">
        <v>1610</v>
      </c>
      <c r="C252" s="487" t="s">
        <v>1596</v>
      </c>
      <c r="D252" s="487" t="s">
        <v>1618</v>
      </c>
      <c r="E252" s="487" t="s">
        <v>1619</v>
      </c>
      <c r="F252" s="491"/>
      <c r="G252" s="491"/>
      <c r="H252" s="491"/>
      <c r="I252" s="491"/>
      <c r="J252" s="491">
        <v>1</v>
      </c>
      <c r="K252" s="491">
        <v>235</v>
      </c>
      <c r="L252" s="491">
        <v>1</v>
      </c>
      <c r="M252" s="491">
        <v>235</v>
      </c>
      <c r="N252" s="491"/>
      <c r="O252" s="491"/>
      <c r="P252" s="513"/>
      <c r="Q252" s="492"/>
    </row>
    <row r="253" spans="1:17" ht="14.45" customHeight="1" x14ac:dyDescent="0.2">
      <c r="A253" s="486" t="s">
        <v>1708</v>
      </c>
      <c r="B253" s="487" t="s">
        <v>1610</v>
      </c>
      <c r="C253" s="487" t="s">
        <v>1596</v>
      </c>
      <c r="D253" s="487" t="s">
        <v>1620</v>
      </c>
      <c r="E253" s="487" t="s">
        <v>1621</v>
      </c>
      <c r="F253" s="491">
        <v>272</v>
      </c>
      <c r="G253" s="491">
        <v>37264</v>
      </c>
      <c r="H253" s="491">
        <v>0.89710626414367567</v>
      </c>
      <c r="I253" s="491">
        <v>137</v>
      </c>
      <c r="J253" s="491">
        <v>301</v>
      </c>
      <c r="K253" s="491">
        <v>41538</v>
      </c>
      <c r="L253" s="491">
        <v>1</v>
      </c>
      <c r="M253" s="491">
        <v>138</v>
      </c>
      <c r="N253" s="491">
        <v>255</v>
      </c>
      <c r="O253" s="491">
        <v>35445</v>
      </c>
      <c r="P253" s="513">
        <v>0.85331503683374255</v>
      </c>
      <c r="Q253" s="492">
        <v>139</v>
      </c>
    </row>
    <row r="254" spans="1:17" ht="14.45" customHeight="1" x14ac:dyDescent="0.2">
      <c r="A254" s="486" t="s">
        <v>1708</v>
      </c>
      <c r="B254" s="487" t="s">
        <v>1610</v>
      </c>
      <c r="C254" s="487" t="s">
        <v>1596</v>
      </c>
      <c r="D254" s="487" t="s">
        <v>1622</v>
      </c>
      <c r="E254" s="487" t="s">
        <v>1621</v>
      </c>
      <c r="F254" s="491"/>
      <c r="G254" s="491"/>
      <c r="H254" s="491"/>
      <c r="I254" s="491"/>
      <c r="J254" s="491">
        <v>1</v>
      </c>
      <c r="K254" s="491">
        <v>185</v>
      </c>
      <c r="L254" s="491">
        <v>1</v>
      </c>
      <c r="M254" s="491">
        <v>185</v>
      </c>
      <c r="N254" s="491"/>
      <c r="O254" s="491"/>
      <c r="P254" s="513"/>
      <c r="Q254" s="492"/>
    </row>
    <row r="255" spans="1:17" ht="14.45" customHeight="1" x14ac:dyDescent="0.2">
      <c r="A255" s="486" t="s">
        <v>1708</v>
      </c>
      <c r="B255" s="487" t="s">
        <v>1610</v>
      </c>
      <c r="C255" s="487" t="s">
        <v>1596</v>
      </c>
      <c r="D255" s="487" t="s">
        <v>1623</v>
      </c>
      <c r="E255" s="487" t="s">
        <v>1624</v>
      </c>
      <c r="F255" s="491">
        <v>2</v>
      </c>
      <c r="G255" s="491">
        <v>1280</v>
      </c>
      <c r="H255" s="491">
        <v>0.99224806201550386</v>
      </c>
      <c r="I255" s="491">
        <v>640</v>
      </c>
      <c r="J255" s="491">
        <v>2</v>
      </c>
      <c r="K255" s="491">
        <v>1290</v>
      </c>
      <c r="L255" s="491">
        <v>1</v>
      </c>
      <c r="M255" s="491">
        <v>645</v>
      </c>
      <c r="N255" s="491">
        <v>2</v>
      </c>
      <c r="O255" s="491">
        <v>1298</v>
      </c>
      <c r="P255" s="513">
        <v>1.006201550387597</v>
      </c>
      <c r="Q255" s="492">
        <v>649</v>
      </c>
    </row>
    <row r="256" spans="1:17" ht="14.45" customHeight="1" x14ac:dyDescent="0.2">
      <c r="A256" s="486" t="s">
        <v>1708</v>
      </c>
      <c r="B256" s="487" t="s">
        <v>1610</v>
      </c>
      <c r="C256" s="487" t="s">
        <v>1596</v>
      </c>
      <c r="D256" s="487" t="s">
        <v>1625</v>
      </c>
      <c r="E256" s="487" t="s">
        <v>1626</v>
      </c>
      <c r="F256" s="491"/>
      <c r="G256" s="491"/>
      <c r="H256" s="491"/>
      <c r="I256" s="491"/>
      <c r="J256" s="491">
        <v>1</v>
      </c>
      <c r="K256" s="491">
        <v>614</v>
      </c>
      <c r="L256" s="491">
        <v>1</v>
      </c>
      <c r="M256" s="491">
        <v>614</v>
      </c>
      <c r="N256" s="491"/>
      <c r="O256" s="491"/>
      <c r="P256" s="513"/>
      <c r="Q256" s="492"/>
    </row>
    <row r="257" spans="1:17" ht="14.45" customHeight="1" x14ac:dyDescent="0.2">
      <c r="A257" s="486" t="s">
        <v>1708</v>
      </c>
      <c r="B257" s="487" t="s">
        <v>1610</v>
      </c>
      <c r="C257" s="487" t="s">
        <v>1596</v>
      </c>
      <c r="D257" s="487" t="s">
        <v>1627</v>
      </c>
      <c r="E257" s="487" t="s">
        <v>1628</v>
      </c>
      <c r="F257" s="491">
        <v>15</v>
      </c>
      <c r="G257" s="491">
        <v>2610</v>
      </c>
      <c r="H257" s="491">
        <v>0.87731092436974789</v>
      </c>
      <c r="I257" s="491">
        <v>174</v>
      </c>
      <c r="J257" s="491">
        <v>17</v>
      </c>
      <c r="K257" s="491">
        <v>2975</v>
      </c>
      <c r="L257" s="491">
        <v>1</v>
      </c>
      <c r="M257" s="491">
        <v>175</v>
      </c>
      <c r="N257" s="491">
        <v>18</v>
      </c>
      <c r="O257" s="491">
        <v>3168</v>
      </c>
      <c r="P257" s="513">
        <v>1.0648739495798318</v>
      </c>
      <c r="Q257" s="492">
        <v>176</v>
      </c>
    </row>
    <row r="258" spans="1:17" ht="14.45" customHeight="1" x14ac:dyDescent="0.2">
      <c r="A258" s="486" t="s">
        <v>1708</v>
      </c>
      <c r="B258" s="487" t="s">
        <v>1610</v>
      </c>
      <c r="C258" s="487" t="s">
        <v>1596</v>
      </c>
      <c r="D258" s="487" t="s">
        <v>1629</v>
      </c>
      <c r="E258" s="487" t="s">
        <v>1630</v>
      </c>
      <c r="F258" s="491">
        <v>8</v>
      </c>
      <c r="G258" s="491">
        <v>2776</v>
      </c>
      <c r="H258" s="491">
        <v>1.3295019157088122</v>
      </c>
      <c r="I258" s="491">
        <v>347</v>
      </c>
      <c r="J258" s="491">
        <v>6</v>
      </c>
      <c r="K258" s="491">
        <v>2088</v>
      </c>
      <c r="L258" s="491">
        <v>1</v>
      </c>
      <c r="M258" s="491">
        <v>348</v>
      </c>
      <c r="N258" s="491">
        <v>4</v>
      </c>
      <c r="O258" s="491">
        <v>1392</v>
      </c>
      <c r="P258" s="513">
        <v>0.66666666666666663</v>
      </c>
      <c r="Q258" s="492">
        <v>348</v>
      </c>
    </row>
    <row r="259" spans="1:17" ht="14.45" customHeight="1" x14ac:dyDescent="0.2">
      <c r="A259" s="486" t="s">
        <v>1708</v>
      </c>
      <c r="B259" s="487" t="s">
        <v>1610</v>
      </c>
      <c r="C259" s="487" t="s">
        <v>1596</v>
      </c>
      <c r="D259" s="487" t="s">
        <v>1631</v>
      </c>
      <c r="E259" s="487" t="s">
        <v>1632</v>
      </c>
      <c r="F259" s="491">
        <v>320</v>
      </c>
      <c r="G259" s="491">
        <v>5440</v>
      </c>
      <c r="H259" s="491">
        <v>0.93023255813953487</v>
      </c>
      <c r="I259" s="491">
        <v>17</v>
      </c>
      <c r="J259" s="491">
        <v>344</v>
      </c>
      <c r="K259" s="491">
        <v>5848</v>
      </c>
      <c r="L259" s="491">
        <v>1</v>
      </c>
      <c r="M259" s="491">
        <v>17</v>
      </c>
      <c r="N259" s="491">
        <v>304</v>
      </c>
      <c r="O259" s="491">
        <v>5168</v>
      </c>
      <c r="P259" s="513">
        <v>0.88372093023255816</v>
      </c>
      <c r="Q259" s="492">
        <v>17</v>
      </c>
    </row>
    <row r="260" spans="1:17" ht="14.45" customHeight="1" x14ac:dyDescent="0.2">
      <c r="A260" s="486" t="s">
        <v>1708</v>
      </c>
      <c r="B260" s="487" t="s">
        <v>1610</v>
      </c>
      <c r="C260" s="487" t="s">
        <v>1596</v>
      </c>
      <c r="D260" s="487" t="s">
        <v>1633</v>
      </c>
      <c r="E260" s="487" t="s">
        <v>1634</v>
      </c>
      <c r="F260" s="491">
        <v>35</v>
      </c>
      <c r="G260" s="491">
        <v>9590</v>
      </c>
      <c r="H260" s="491">
        <v>1.1540312876052947</v>
      </c>
      <c r="I260" s="491">
        <v>274</v>
      </c>
      <c r="J260" s="491">
        <v>30</v>
      </c>
      <c r="K260" s="491">
        <v>8310</v>
      </c>
      <c r="L260" s="491">
        <v>1</v>
      </c>
      <c r="M260" s="491">
        <v>277</v>
      </c>
      <c r="N260" s="491">
        <v>37</v>
      </c>
      <c r="O260" s="491">
        <v>10323</v>
      </c>
      <c r="P260" s="513">
        <v>1.2422382671480143</v>
      </c>
      <c r="Q260" s="492">
        <v>279</v>
      </c>
    </row>
    <row r="261" spans="1:17" ht="14.45" customHeight="1" x14ac:dyDescent="0.2">
      <c r="A261" s="486" t="s">
        <v>1708</v>
      </c>
      <c r="B261" s="487" t="s">
        <v>1610</v>
      </c>
      <c r="C261" s="487" t="s">
        <v>1596</v>
      </c>
      <c r="D261" s="487" t="s">
        <v>1635</v>
      </c>
      <c r="E261" s="487" t="s">
        <v>1636</v>
      </c>
      <c r="F261" s="491">
        <v>39</v>
      </c>
      <c r="G261" s="491">
        <v>5538</v>
      </c>
      <c r="H261" s="491">
        <v>0.98191489361702122</v>
      </c>
      <c r="I261" s="491">
        <v>142</v>
      </c>
      <c r="J261" s="491">
        <v>40</v>
      </c>
      <c r="K261" s="491">
        <v>5640</v>
      </c>
      <c r="L261" s="491">
        <v>1</v>
      </c>
      <c r="M261" s="491">
        <v>141</v>
      </c>
      <c r="N261" s="491">
        <v>44</v>
      </c>
      <c r="O261" s="491">
        <v>6248</v>
      </c>
      <c r="P261" s="513">
        <v>1.1078014184397162</v>
      </c>
      <c r="Q261" s="492">
        <v>142</v>
      </c>
    </row>
    <row r="262" spans="1:17" ht="14.45" customHeight="1" x14ac:dyDescent="0.2">
      <c r="A262" s="486" t="s">
        <v>1708</v>
      </c>
      <c r="B262" s="487" t="s">
        <v>1610</v>
      </c>
      <c r="C262" s="487" t="s">
        <v>1596</v>
      </c>
      <c r="D262" s="487" t="s">
        <v>1637</v>
      </c>
      <c r="E262" s="487" t="s">
        <v>1636</v>
      </c>
      <c r="F262" s="491">
        <v>272</v>
      </c>
      <c r="G262" s="491">
        <v>21216</v>
      </c>
      <c r="H262" s="491">
        <v>0.89221582068211447</v>
      </c>
      <c r="I262" s="491">
        <v>78</v>
      </c>
      <c r="J262" s="491">
        <v>301</v>
      </c>
      <c r="K262" s="491">
        <v>23779</v>
      </c>
      <c r="L262" s="491">
        <v>1</v>
      </c>
      <c r="M262" s="491">
        <v>79</v>
      </c>
      <c r="N262" s="491">
        <v>255</v>
      </c>
      <c r="O262" s="491">
        <v>20145</v>
      </c>
      <c r="P262" s="513">
        <v>0.84717607973421927</v>
      </c>
      <c r="Q262" s="492">
        <v>79</v>
      </c>
    </row>
    <row r="263" spans="1:17" ht="14.45" customHeight="1" x14ac:dyDescent="0.2">
      <c r="A263" s="486" t="s">
        <v>1708</v>
      </c>
      <c r="B263" s="487" t="s">
        <v>1610</v>
      </c>
      <c r="C263" s="487" t="s">
        <v>1596</v>
      </c>
      <c r="D263" s="487" t="s">
        <v>1638</v>
      </c>
      <c r="E263" s="487" t="s">
        <v>1639</v>
      </c>
      <c r="F263" s="491">
        <v>39</v>
      </c>
      <c r="G263" s="491">
        <v>12246</v>
      </c>
      <c r="H263" s="491">
        <v>0.96882911392405058</v>
      </c>
      <c r="I263" s="491">
        <v>314</v>
      </c>
      <c r="J263" s="491">
        <v>40</v>
      </c>
      <c r="K263" s="491">
        <v>12640</v>
      </c>
      <c r="L263" s="491">
        <v>1</v>
      </c>
      <c r="M263" s="491">
        <v>316</v>
      </c>
      <c r="N263" s="491">
        <v>44</v>
      </c>
      <c r="O263" s="491">
        <v>13992</v>
      </c>
      <c r="P263" s="513">
        <v>1.1069620253164556</v>
      </c>
      <c r="Q263" s="492">
        <v>318</v>
      </c>
    </row>
    <row r="264" spans="1:17" ht="14.45" customHeight="1" x14ac:dyDescent="0.2">
      <c r="A264" s="486" t="s">
        <v>1708</v>
      </c>
      <c r="B264" s="487" t="s">
        <v>1610</v>
      </c>
      <c r="C264" s="487" t="s">
        <v>1596</v>
      </c>
      <c r="D264" s="487" t="s">
        <v>1640</v>
      </c>
      <c r="E264" s="487" t="s">
        <v>1641</v>
      </c>
      <c r="F264" s="491">
        <v>8</v>
      </c>
      <c r="G264" s="491">
        <v>2624</v>
      </c>
      <c r="H264" s="491">
        <v>1.3292806484295847</v>
      </c>
      <c r="I264" s="491">
        <v>328</v>
      </c>
      <c r="J264" s="491">
        <v>6</v>
      </c>
      <c r="K264" s="491">
        <v>1974</v>
      </c>
      <c r="L264" s="491">
        <v>1</v>
      </c>
      <c r="M264" s="491">
        <v>329</v>
      </c>
      <c r="N264" s="491">
        <v>4</v>
      </c>
      <c r="O264" s="491">
        <v>1316</v>
      </c>
      <c r="P264" s="513">
        <v>0.66666666666666663</v>
      </c>
      <c r="Q264" s="492">
        <v>329</v>
      </c>
    </row>
    <row r="265" spans="1:17" ht="14.45" customHeight="1" x14ac:dyDescent="0.2">
      <c r="A265" s="486" t="s">
        <v>1708</v>
      </c>
      <c r="B265" s="487" t="s">
        <v>1610</v>
      </c>
      <c r="C265" s="487" t="s">
        <v>1596</v>
      </c>
      <c r="D265" s="487" t="s">
        <v>1642</v>
      </c>
      <c r="E265" s="487" t="s">
        <v>1643</v>
      </c>
      <c r="F265" s="491">
        <v>263</v>
      </c>
      <c r="G265" s="491">
        <v>42869</v>
      </c>
      <c r="H265" s="491">
        <v>0.93122624090366024</v>
      </c>
      <c r="I265" s="491">
        <v>163</v>
      </c>
      <c r="J265" s="491">
        <v>279</v>
      </c>
      <c r="K265" s="491">
        <v>46035</v>
      </c>
      <c r="L265" s="491">
        <v>1</v>
      </c>
      <c r="M265" s="491">
        <v>165</v>
      </c>
      <c r="N265" s="491">
        <v>248</v>
      </c>
      <c r="O265" s="491">
        <v>41168</v>
      </c>
      <c r="P265" s="513">
        <v>0.89427609427609422</v>
      </c>
      <c r="Q265" s="492">
        <v>166</v>
      </c>
    </row>
    <row r="266" spans="1:17" ht="14.45" customHeight="1" x14ac:dyDescent="0.2">
      <c r="A266" s="486" t="s">
        <v>1708</v>
      </c>
      <c r="B266" s="487" t="s">
        <v>1610</v>
      </c>
      <c r="C266" s="487" t="s">
        <v>1596</v>
      </c>
      <c r="D266" s="487" t="s">
        <v>1646</v>
      </c>
      <c r="E266" s="487" t="s">
        <v>1612</v>
      </c>
      <c r="F266" s="491">
        <v>596</v>
      </c>
      <c r="G266" s="491">
        <v>42912</v>
      </c>
      <c r="H266" s="491">
        <v>0.88263606071825251</v>
      </c>
      <c r="I266" s="491">
        <v>72</v>
      </c>
      <c r="J266" s="491">
        <v>657</v>
      </c>
      <c r="K266" s="491">
        <v>48618</v>
      </c>
      <c r="L266" s="491">
        <v>1</v>
      </c>
      <c r="M266" s="491">
        <v>74</v>
      </c>
      <c r="N266" s="491">
        <v>583</v>
      </c>
      <c r="O266" s="491">
        <v>43142</v>
      </c>
      <c r="P266" s="513">
        <v>0.88736681887366819</v>
      </c>
      <c r="Q266" s="492">
        <v>74</v>
      </c>
    </row>
    <row r="267" spans="1:17" ht="14.45" customHeight="1" x14ac:dyDescent="0.2">
      <c r="A267" s="486" t="s">
        <v>1708</v>
      </c>
      <c r="B267" s="487" t="s">
        <v>1610</v>
      </c>
      <c r="C267" s="487" t="s">
        <v>1596</v>
      </c>
      <c r="D267" s="487" t="s">
        <v>1651</v>
      </c>
      <c r="E267" s="487" t="s">
        <v>1652</v>
      </c>
      <c r="F267" s="491"/>
      <c r="G267" s="491"/>
      <c r="H267" s="491"/>
      <c r="I267" s="491"/>
      <c r="J267" s="491">
        <v>1</v>
      </c>
      <c r="K267" s="491">
        <v>233</v>
      </c>
      <c r="L267" s="491">
        <v>1</v>
      </c>
      <c r="M267" s="491">
        <v>233</v>
      </c>
      <c r="N267" s="491"/>
      <c r="O267" s="491"/>
      <c r="P267" s="513"/>
      <c r="Q267" s="492"/>
    </row>
    <row r="268" spans="1:17" ht="14.45" customHeight="1" x14ac:dyDescent="0.2">
      <c r="A268" s="486" t="s">
        <v>1708</v>
      </c>
      <c r="B268" s="487" t="s">
        <v>1610</v>
      </c>
      <c r="C268" s="487" t="s">
        <v>1596</v>
      </c>
      <c r="D268" s="487" t="s">
        <v>1653</v>
      </c>
      <c r="E268" s="487" t="s">
        <v>1654</v>
      </c>
      <c r="F268" s="491">
        <v>16</v>
      </c>
      <c r="G268" s="491">
        <v>19392</v>
      </c>
      <c r="H268" s="491">
        <v>0.72488038277511957</v>
      </c>
      <c r="I268" s="491">
        <v>1212</v>
      </c>
      <c r="J268" s="491">
        <v>22</v>
      </c>
      <c r="K268" s="491">
        <v>26752</v>
      </c>
      <c r="L268" s="491">
        <v>1</v>
      </c>
      <c r="M268" s="491">
        <v>1216</v>
      </c>
      <c r="N268" s="491">
        <v>22</v>
      </c>
      <c r="O268" s="491">
        <v>26840</v>
      </c>
      <c r="P268" s="513">
        <v>1.0032894736842106</v>
      </c>
      <c r="Q268" s="492">
        <v>1220</v>
      </c>
    </row>
    <row r="269" spans="1:17" ht="14.45" customHeight="1" x14ac:dyDescent="0.2">
      <c r="A269" s="486" t="s">
        <v>1708</v>
      </c>
      <c r="B269" s="487" t="s">
        <v>1610</v>
      </c>
      <c r="C269" s="487" t="s">
        <v>1596</v>
      </c>
      <c r="D269" s="487" t="s">
        <v>1655</v>
      </c>
      <c r="E269" s="487" t="s">
        <v>1656</v>
      </c>
      <c r="F269" s="491">
        <v>10</v>
      </c>
      <c r="G269" s="491">
        <v>1150</v>
      </c>
      <c r="H269" s="491">
        <v>0.70812807881773399</v>
      </c>
      <c r="I269" s="491">
        <v>115</v>
      </c>
      <c r="J269" s="491">
        <v>14</v>
      </c>
      <c r="K269" s="491">
        <v>1624</v>
      </c>
      <c r="L269" s="491">
        <v>1</v>
      </c>
      <c r="M269" s="491">
        <v>116</v>
      </c>
      <c r="N269" s="491">
        <v>11</v>
      </c>
      <c r="O269" s="491">
        <v>1287</v>
      </c>
      <c r="P269" s="513">
        <v>0.79248768472906406</v>
      </c>
      <c r="Q269" s="492">
        <v>117</v>
      </c>
    </row>
    <row r="270" spans="1:17" ht="14.45" customHeight="1" x14ac:dyDescent="0.2">
      <c r="A270" s="486" t="s">
        <v>1708</v>
      </c>
      <c r="B270" s="487" t="s">
        <v>1610</v>
      </c>
      <c r="C270" s="487" t="s">
        <v>1596</v>
      </c>
      <c r="D270" s="487" t="s">
        <v>1657</v>
      </c>
      <c r="E270" s="487" t="s">
        <v>1658</v>
      </c>
      <c r="F270" s="491"/>
      <c r="G270" s="491"/>
      <c r="H270" s="491"/>
      <c r="I270" s="491"/>
      <c r="J270" s="491">
        <v>1</v>
      </c>
      <c r="K270" s="491">
        <v>350</v>
      </c>
      <c r="L270" s="491">
        <v>1</v>
      </c>
      <c r="M270" s="491">
        <v>350</v>
      </c>
      <c r="N270" s="491"/>
      <c r="O270" s="491"/>
      <c r="P270" s="513"/>
      <c r="Q270" s="492"/>
    </row>
    <row r="271" spans="1:17" ht="14.45" customHeight="1" x14ac:dyDescent="0.2">
      <c r="A271" s="486" t="s">
        <v>1708</v>
      </c>
      <c r="B271" s="487" t="s">
        <v>1610</v>
      </c>
      <c r="C271" s="487" t="s">
        <v>1596</v>
      </c>
      <c r="D271" s="487" t="s">
        <v>1661</v>
      </c>
      <c r="E271" s="487" t="s">
        <v>1662</v>
      </c>
      <c r="F271" s="491"/>
      <c r="G271" s="491"/>
      <c r="H271" s="491"/>
      <c r="I271" s="491"/>
      <c r="J271" s="491">
        <v>1</v>
      </c>
      <c r="K271" s="491">
        <v>1075</v>
      </c>
      <c r="L271" s="491">
        <v>1</v>
      </c>
      <c r="M271" s="491">
        <v>1075</v>
      </c>
      <c r="N271" s="491"/>
      <c r="O271" s="491"/>
      <c r="P271" s="513"/>
      <c r="Q271" s="492"/>
    </row>
    <row r="272" spans="1:17" ht="14.45" customHeight="1" x14ac:dyDescent="0.2">
      <c r="A272" s="486" t="s">
        <v>1708</v>
      </c>
      <c r="B272" s="487" t="s">
        <v>1610</v>
      </c>
      <c r="C272" s="487" t="s">
        <v>1596</v>
      </c>
      <c r="D272" s="487" t="s">
        <v>1663</v>
      </c>
      <c r="E272" s="487" t="s">
        <v>1664</v>
      </c>
      <c r="F272" s="491">
        <v>1</v>
      </c>
      <c r="G272" s="491">
        <v>302</v>
      </c>
      <c r="H272" s="491">
        <v>0.99342105263157898</v>
      </c>
      <c r="I272" s="491">
        <v>302</v>
      </c>
      <c r="J272" s="491">
        <v>1</v>
      </c>
      <c r="K272" s="491">
        <v>304</v>
      </c>
      <c r="L272" s="491">
        <v>1</v>
      </c>
      <c r="M272" s="491">
        <v>304</v>
      </c>
      <c r="N272" s="491"/>
      <c r="O272" s="491"/>
      <c r="P272" s="513"/>
      <c r="Q272" s="492"/>
    </row>
    <row r="273" spans="1:17" ht="14.45" customHeight="1" x14ac:dyDescent="0.2">
      <c r="A273" s="486" t="s">
        <v>1709</v>
      </c>
      <c r="B273" s="487" t="s">
        <v>1610</v>
      </c>
      <c r="C273" s="487" t="s">
        <v>1596</v>
      </c>
      <c r="D273" s="487" t="s">
        <v>1611</v>
      </c>
      <c r="E273" s="487" t="s">
        <v>1612</v>
      </c>
      <c r="F273" s="491">
        <v>6</v>
      </c>
      <c r="G273" s="491">
        <v>1272</v>
      </c>
      <c r="H273" s="491">
        <v>0.3512841756420878</v>
      </c>
      <c r="I273" s="491">
        <v>212</v>
      </c>
      <c r="J273" s="491">
        <v>17</v>
      </c>
      <c r="K273" s="491">
        <v>3621</v>
      </c>
      <c r="L273" s="491">
        <v>1</v>
      </c>
      <c r="M273" s="491">
        <v>213</v>
      </c>
      <c r="N273" s="491">
        <v>3</v>
      </c>
      <c r="O273" s="491">
        <v>645</v>
      </c>
      <c r="P273" s="513">
        <v>0.17812758906379453</v>
      </c>
      <c r="Q273" s="492">
        <v>215</v>
      </c>
    </row>
    <row r="274" spans="1:17" ht="14.45" customHeight="1" x14ac:dyDescent="0.2">
      <c r="A274" s="486" t="s">
        <v>1709</v>
      </c>
      <c r="B274" s="487" t="s">
        <v>1610</v>
      </c>
      <c r="C274" s="487" t="s">
        <v>1596</v>
      </c>
      <c r="D274" s="487" t="s">
        <v>1613</v>
      </c>
      <c r="E274" s="487" t="s">
        <v>1612</v>
      </c>
      <c r="F274" s="491"/>
      <c r="G274" s="491"/>
      <c r="H274" s="491"/>
      <c r="I274" s="491"/>
      <c r="J274" s="491"/>
      <c r="K274" s="491"/>
      <c r="L274" s="491"/>
      <c r="M274" s="491"/>
      <c r="N274" s="491">
        <v>6</v>
      </c>
      <c r="O274" s="491">
        <v>534</v>
      </c>
      <c r="P274" s="513"/>
      <c r="Q274" s="492">
        <v>89</v>
      </c>
    </row>
    <row r="275" spans="1:17" ht="14.45" customHeight="1" x14ac:dyDescent="0.2">
      <c r="A275" s="486" t="s">
        <v>1709</v>
      </c>
      <c r="B275" s="487" t="s">
        <v>1610</v>
      </c>
      <c r="C275" s="487" t="s">
        <v>1596</v>
      </c>
      <c r="D275" s="487" t="s">
        <v>1614</v>
      </c>
      <c r="E275" s="487" t="s">
        <v>1615</v>
      </c>
      <c r="F275" s="491">
        <v>32</v>
      </c>
      <c r="G275" s="491">
        <v>9664</v>
      </c>
      <c r="H275" s="491">
        <v>3.543821048771544</v>
      </c>
      <c r="I275" s="491">
        <v>302</v>
      </c>
      <c r="J275" s="491">
        <v>9</v>
      </c>
      <c r="K275" s="491">
        <v>2727</v>
      </c>
      <c r="L275" s="491">
        <v>1</v>
      </c>
      <c r="M275" s="491">
        <v>303</v>
      </c>
      <c r="N275" s="491">
        <v>22</v>
      </c>
      <c r="O275" s="491">
        <v>6710</v>
      </c>
      <c r="P275" s="513">
        <v>2.4605793912724607</v>
      </c>
      <c r="Q275" s="492">
        <v>305</v>
      </c>
    </row>
    <row r="276" spans="1:17" ht="14.45" customHeight="1" x14ac:dyDescent="0.2">
      <c r="A276" s="486" t="s">
        <v>1709</v>
      </c>
      <c r="B276" s="487" t="s">
        <v>1610</v>
      </c>
      <c r="C276" s="487" t="s">
        <v>1596</v>
      </c>
      <c r="D276" s="487" t="s">
        <v>1620</v>
      </c>
      <c r="E276" s="487" t="s">
        <v>1621</v>
      </c>
      <c r="F276" s="491">
        <v>19</v>
      </c>
      <c r="G276" s="491">
        <v>2603</v>
      </c>
      <c r="H276" s="491">
        <v>0.78592995169082125</v>
      </c>
      <c r="I276" s="491">
        <v>137</v>
      </c>
      <c r="J276" s="491">
        <v>24</v>
      </c>
      <c r="K276" s="491">
        <v>3312</v>
      </c>
      <c r="L276" s="491">
        <v>1</v>
      </c>
      <c r="M276" s="491">
        <v>138</v>
      </c>
      <c r="N276" s="491">
        <v>24</v>
      </c>
      <c r="O276" s="491">
        <v>3336</v>
      </c>
      <c r="P276" s="513">
        <v>1.0072463768115942</v>
      </c>
      <c r="Q276" s="492">
        <v>139</v>
      </c>
    </row>
    <row r="277" spans="1:17" ht="14.45" customHeight="1" x14ac:dyDescent="0.2">
      <c r="A277" s="486" t="s">
        <v>1709</v>
      </c>
      <c r="B277" s="487" t="s">
        <v>1610</v>
      </c>
      <c r="C277" s="487" t="s">
        <v>1596</v>
      </c>
      <c r="D277" s="487" t="s">
        <v>1623</v>
      </c>
      <c r="E277" s="487" t="s">
        <v>1624</v>
      </c>
      <c r="F277" s="491">
        <v>1</v>
      </c>
      <c r="G277" s="491">
        <v>640</v>
      </c>
      <c r="H277" s="491"/>
      <c r="I277" s="491">
        <v>640</v>
      </c>
      <c r="J277" s="491"/>
      <c r="K277" s="491"/>
      <c r="L277" s="491"/>
      <c r="M277" s="491"/>
      <c r="N277" s="491"/>
      <c r="O277" s="491"/>
      <c r="P277" s="513"/>
      <c r="Q277" s="492"/>
    </row>
    <row r="278" spans="1:17" ht="14.45" customHeight="1" x14ac:dyDescent="0.2">
      <c r="A278" s="486" t="s">
        <v>1709</v>
      </c>
      <c r="B278" s="487" t="s">
        <v>1610</v>
      </c>
      <c r="C278" s="487" t="s">
        <v>1596</v>
      </c>
      <c r="D278" s="487" t="s">
        <v>1627</v>
      </c>
      <c r="E278" s="487" t="s">
        <v>1628</v>
      </c>
      <c r="F278" s="491">
        <v>1</v>
      </c>
      <c r="G278" s="491">
        <v>174</v>
      </c>
      <c r="H278" s="491">
        <v>0.99428571428571433</v>
      </c>
      <c r="I278" s="491">
        <v>174</v>
      </c>
      <c r="J278" s="491">
        <v>1</v>
      </c>
      <c r="K278" s="491">
        <v>175</v>
      </c>
      <c r="L278" s="491">
        <v>1</v>
      </c>
      <c r="M278" s="491">
        <v>175</v>
      </c>
      <c r="N278" s="491">
        <v>2</v>
      </c>
      <c r="O278" s="491">
        <v>352</v>
      </c>
      <c r="P278" s="513">
        <v>2.0114285714285716</v>
      </c>
      <c r="Q278" s="492">
        <v>176</v>
      </c>
    </row>
    <row r="279" spans="1:17" ht="14.45" customHeight="1" x14ac:dyDescent="0.2">
      <c r="A279" s="486" t="s">
        <v>1709</v>
      </c>
      <c r="B279" s="487" t="s">
        <v>1610</v>
      </c>
      <c r="C279" s="487" t="s">
        <v>1596</v>
      </c>
      <c r="D279" s="487" t="s">
        <v>1631</v>
      </c>
      <c r="E279" s="487" t="s">
        <v>1632</v>
      </c>
      <c r="F279" s="491">
        <v>22</v>
      </c>
      <c r="G279" s="491">
        <v>374</v>
      </c>
      <c r="H279" s="491">
        <v>0.73333333333333328</v>
      </c>
      <c r="I279" s="491">
        <v>17</v>
      </c>
      <c r="J279" s="491">
        <v>30</v>
      </c>
      <c r="K279" s="491">
        <v>510</v>
      </c>
      <c r="L279" s="491">
        <v>1</v>
      </c>
      <c r="M279" s="491">
        <v>17</v>
      </c>
      <c r="N279" s="491">
        <v>26</v>
      </c>
      <c r="O279" s="491">
        <v>442</v>
      </c>
      <c r="P279" s="513">
        <v>0.8666666666666667</v>
      </c>
      <c r="Q279" s="492">
        <v>17</v>
      </c>
    </row>
    <row r="280" spans="1:17" ht="14.45" customHeight="1" x14ac:dyDescent="0.2">
      <c r="A280" s="486" t="s">
        <v>1709</v>
      </c>
      <c r="B280" s="487" t="s">
        <v>1610</v>
      </c>
      <c r="C280" s="487" t="s">
        <v>1596</v>
      </c>
      <c r="D280" s="487" t="s">
        <v>1633</v>
      </c>
      <c r="E280" s="487" t="s">
        <v>1634</v>
      </c>
      <c r="F280" s="491">
        <v>3</v>
      </c>
      <c r="G280" s="491">
        <v>822</v>
      </c>
      <c r="H280" s="491">
        <v>0.98916967509025266</v>
      </c>
      <c r="I280" s="491">
        <v>274</v>
      </c>
      <c r="J280" s="491">
        <v>3</v>
      </c>
      <c r="K280" s="491">
        <v>831</v>
      </c>
      <c r="L280" s="491">
        <v>1</v>
      </c>
      <c r="M280" s="491">
        <v>277</v>
      </c>
      <c r="N280" s="491">
        <v>1</v>
      </c>
      <c r="O280" s="491">
        <v>279</v>
      </c>
      <c r="P280" s="513">
        <v>0.33574007220216606</v>
      </c>
      <c r="Q280" s="492">
        <v>279</v>
      </c>
    </row>
    <row r="281" spans="1:17" ht="14.45" customHeight="1" x14ac:dyDescent="0.2">
      <c r="A281" s="486" t="s">
        <v>1709</v>
      </c>
      <c r="B281" s="487" t="s">
        <v>1610</v>
      </c>
      <c r="C281" s="487" t="s">
        <v>1596</v>
      </c>
      <c r="D281" s="487" t="s">
        <v>1635</v>
      </c>
      <c r="E281" s="487" t="s">
        <v>1636</v>
      </c>
      <c r="F281" s="491">
        <v>3</v>
      </c>
      <c r="G281" s="491">
        <v>426</v>
      </c>
      <c r="H281" s="491">
        <v>0.75531914893617025</v>
      </c>
      <c r="I281" s="491">
        <v>142</v>
      </c>
      <c r="J281" s="491">
        <v>4</v>
      </c>
      <c r="K281" s="491">
        <v>564</v>
      </c>
      <c r="L281" s="491">
        <v>1</v>
      </c>
      <c r="M281" s="491">
        <v>141</v>
      </c>
      <c r="N281" s="491">
        <v>1</v>
      </c>
      <c r="O281" s="491">
        <v>142</v>
      </c>
      <c r="P281" s="513">
        <v>0.25177304964539005</v>
      </c>
      <c r="Q281" s="492">
        <v>142</v>
      </c>
    </row>
    <row r="282" spans="1:17" ht="14.45" customHeight="1" x14ac:dyDescent="0.2">
      <c r="A282" s="486" t="s">
        <v>1709</v>
      </c>
      <c r="B282" s="487" t="s">
        <v>1610</v>
      </c>
      <c r="C282" s="487" t="s">
        <v>1596</v>
      </c>
      <c r="D282" s="487" t="s">
        <v>1637</v>
      </c>
      <c r="E282" s="487" t="s">
        <v>1636</v>
      </c>
      <c r="F282" s="491">
        <v>19</v>
      </c>
      <c r="G282" s="491">
        <v>1482</v>
      </c>
      <c r="H282" s="491">
        <v>0.78164556962025311</v>
      </c>
      <c r="I282" s="491">
        <v>78</v>
      </c>
      <c r="J282" s="491">
        <v>24</v>
      </c>
      <c r="K282" s="491">
        <v>1896</v>
      </c>
      <c r="L282" s="491">
        <v>1</v>
      </c>
      <c r="M282" s="491">
        <v>79</v>
      </c>
      <c r="N282" s="491">
        <v>24</v>
      </c>
      <c r="O282" s="491">
        <v>1896</v>
      </c>
      <c r="P282" s="513">
        <v>1</v>
      </c>
      <c r="Q282" s="492">
        <v>79</v>
      </c>
    </row>
    <row r="283" spans="1:17" ht="14.45" customHeight="1" x14ac:dyDescent="0.2">
      <c r="A283" s="486" t="s">
        <v>1709</v>
      </c>
      <c r="B283" s="487" t="s">
        <v>1610</v>
      </c>
      <c r="C283" s="487" t="s">
        <v>1596</v>
      </c>
      <c r="D283" s="487" t="s">
        <v>1638</v>
      </c>
      <c r="E283" s="487" t="s">
        <v>1639</v>
      </c>
      <c r="F283" s="491">
        <v>3</v>
      </c>
      <c r="G283" s="491">
        <v>942</v>
      </c>
      <c r="H283" s="491">
        <v>0.745253164556962</v>
      </c>
      <c r="I283" s="491">
        <v>314</v>
      </c>
      <c r="J283" s="491">
        <v>4</v>
      </c>
      <c r="K283" s="491">
        <v>1264</v>
      </c>
      <c r="L283" s="491">
        <v>1</v>
      </c>
      <c r="M283" s="491">
        <v>316</v>
      </c>
      <c r="N283" s="491">
        <v>1</v>
      </c>
      <c r="O283" s="491">
        <v>318</v>
      </c>
      <c r="P283" s="513">
        <v>0.25158227848101267</v>
      </c>
      <c r="Q283" s="492">
        <v>318</v>
      </c>
    </row>
    <row r="284" spans="1:17" ht="14.45" customHeight="1" x14ac:dyDescent="0.2">
      <c r="A284" s="486" t="s">
        <v>1709</v>
      </c>
      <c r="B284" s="487" t="s">
        <v>1610</v>
      </c>
      <c r="C284" s="487" t="s">
        <v>1596</v>
      </c>
      <c r="D284" s="487" t="s">
        <v>1642</v>
      </c>
      <c r="E284" s="487" t="s">
        <v>1643</v>
      </c>
      <c r="F284" s="491">
        <v>20</v>
      </c>
      <c r="G284" s="491">
        <v>3260</v>
      </c>
      <c r="H284" s="491">
        <v>0.85902503293807642</v>
      </c>
      <c r="I284" s="491">
        <v>163</v>
      </c>
      <c r="J284" s="491">
        <v>23</v>
      </c>
      <c r="K284" s="491">
        <v>3795</v>
      </c>
      <c r="L284" s="491">
        <v>1</v>
      </c>
      <c r="M284" s="491">
        <v>165</v>
      </c>
      <c r="N284" s="491">
        <v>23</v>
      </c>
      <c r="O284" s="491">
        <v>3818</v>
      </c>
      <c r="P284" s="513">
        <v>1.0060606060606061</v>
      </c>
      <c r="Q284" s="492">
        <v>166</v>
      </c>
    </row>
    <row r="285" spans="1:17" ht="14.45" customHeight="1" x14ac:dyDescent="0.2">
      <c r="A285" s="486" t="s">
        <v>1709</v>
      </c>
      <c r="B285" s="487" t="s">
        <v>1610</v>
      </c>
      <c r="C285" s="487" t="s">
        <v>1596</v>
      </c>
      <c r="D285" s="487" t="s">
        <v>1646</v>
      </c>
      <c r="E285" s="487" t="s">
        <v>1612</v>
      </c>
      <c r="F285" s="491">
        <v>46</v>
      </c>
      <c r="G285" s="491">
        <v>3312</v>
      </c>
      <c r="H285" s="491">
        <v>0.79922779922779918</v>
      </c>
      <c r="I285" s="491">
        <v>72</v>
      </c>
      <c r="J285" s="491">
        <v>56</v>
      </c>
      <c r="K285" s="491">
        <v>4144</v>
      </c>
      <c r="L285" s="491">
        <v>1</v>
      </c>
      <c r="M285" s="491">
        <v>74</v>
      </c>
      <c r="N285" s="491">
        <v>54</v>
      </c>
      <c r="O285" s="491">
        <v>3996</v>
      </c>
      <c r="P285" s="513">
        <v>0.9642857142857143</v>
      </c>
      <c r="Q285" s="492">
        <v>74</v>
      </c>
    </row>
    <row r="286" spans="1:17" ht="14.45" customHeight="1" x14ac:dyDescent="0.2">
      <c r="A286" s="486" t="s">
        <v>1709</v>
      </c>
      <c r="B286" s="487" t="s">
        <v>1610</v>
      </c>
      <c r="C286" s="487" t="s">
        <v>1596</v>
      </c>
      <c r="D286" s="487" t="s">
        <v>1653</v>
      </c>
      <c r="E286" s="487" t="s">
        <v>1654</v>
      </c>
      <c r="F286" s="491">
        <v>2</v>
      </c>
      <c r="G286" s="491">
        <v>2424</v>
      </c>
      <c r="H286" s="491"/>
      <c r="I286" s="491">
        <v>1212</v>
      </c>
      <c r="J286" s="491"/>
      <c r="K286" s="491"/>
      <c r="L286" s="491"/>
      <c r="M286" s="491"/>
      <c r="N286" s="491">
        <v>3</v>
      </c>
      <c r="O286" s="491">
        <v>3660</v>
      </c>
      <c r="P286" s="513"/>
      <c r="Q286" s="492">
        <v>1220</v>
      </c>
    </row>
    <row r="287" spans="1:17" ht="14.45" customHeight="1" x14ac:dyDescent="0.2">
      <c r="A287" s="486" t="s">
        <v>1709</v>
      </c>
      <c r="B287" s="487" t="s">
        <v>1610</v>
      </c>
      <c r="C287" s="487" t="s">
        <v>1596</v>
      </c>
      <c r="D287" s="487" t="s">
        <v>1655</v>
      </c>
      <c r="E287" s="487" t="s">
        <v>1656</v>
      </c>
      <c r="F287" s="491">
        <v>1</v>
      </c>
      <c r="G287" s="491">
        <v>115</v>
      </c>
      <c r="H287" s="491"/>
      <c r="I287" s="491">
        <v>115</v>
      </c>
      <c r="J287" s="491"/>
      <c r="K287" s="491"/>
      <c r="L287" s="491"/>
      <c r="M287" s="491"/>
      <c r="N287" s="491">
        <v>2</v>
      </c>
      <c r="O287" s="491">
        <v>234</v>
      </c>
      <c r="P287" s="513"/>
      <c r="Q287" s="492">
        <v>117</v>
      </c>
    </row>
    <row r="288" spans="1:17" ht="14.45" customHeight="1" x14ac:dyDescent="0.2">
      <c r="A288" s="486" t="s">
        <v>1710</v>
      </c>
      <c r="B288" s="487" t="s">
        <v>1610</v>
      </c>
      <c r="C288" s="487" t="s">
        <v>1596</v>
      </c>
      <c r="D288" s="487" t="s">
        <v>1620</v>
      </c>
      <c r="E288" s="487" t="s">
        <v>1621</v>
      </c>
      <c r="F288" s="491">
        <v>1</v>
      </c>
      <c r="G288" s="491">
        <v>137</v>
      </c>
      <c r="H288" s="491"/>
      <c r="I288" s="491">
        <v>137</v>
      </c>
      <c r="J288" s="491"/>
      <c r="K288" s="491"/>
      <c r="L288" s="491"/>
      <c r="M288" s="491"/>
      <c r="N288" s="491"/>
      <c r="O288" s="491"/>
      <c r="P288" s="513"/>
      <c r="Q288" s="492"/>
    </row>
    <row r="289" spans="1:17" ht="14.45" customHeight="1" x14ac:dyDescent="0.2">
      <c r="A289" s="486" t="s">
        <v>1710</v>
      </c>
      <c r="B289" s="487" t="s">
        <v>1610</v>
      </c>
      <c r="C289" s="487" t="s">
        <v>1596</v>
      </c>
      <c r="D289" s="487" t="s">
        <v>1631</v>
      </c>
      <c r="E289" s="487" t="s">
        <v>1632</v>
      </c>
      <c r="F289" s="491">
        <v>1</v>
      </c>
      <c r="G289" s="491">
        <v>17</v>
      </c>
      <c r="H289" s="491"/>
      <c r="I289" s="491">
        <v>17</v>
      </c>
      <c r="J289" s="491"/>
      <c r="K289" s="491"/>
      <c r="L289" s="491"/>
      <c r="M289" s="491"/>
      <c r="N289" s="491"/>
      <c r="O289" s="491"/>
      <c r="P289" s="513"/>
      <c r="Q289" s="492"/>
    </row>
    <row r="290" spans="1:17" ht="14.45" customHeight="1" x14ac:dyDescent="0.2">
      <c r="A290" s="486" t="s">
        <v>1710</v>
      </c>
      <c r="B290" s="487" t="s">
        <v>1610</v>
      </c>
      <c r="C290" s="487" t="s">
        <v>1596</v>
      </c>
      <c r="D290" s="487" t="s">
        <v>1637</v>
      </c>
      <c r="E290" s="487" t="s">
        <v>1636</v>
      </c>
      <c r="F290" s="491">
        <v>1</v>
      </c>
      <c r="G290" s="491">
        <v>78</v>
      </c>
      <c r="H290" s="491"/>
      <c r="I290" s="491">
        <v>78</v>
      </c>
      <c r="J290" s="491"/>
      <c r="K290" s="491"/>
      <c r="L290" s="491"/>
      <c r="M290" s="491"/>
      <c r="N290" s="491"/>
      <c r="O290" s="491"/>
      <c r="P290" s="513"/>
      <c r="Q290" s="492"/>
    </row>
    <row r="291" spans="1:17" ht="14.45" customHeight="1" x14ac:dyDescent="0.2">
      <c r="A291" s="486" t="s">
        <v>1710</v>
      </c>
      <c r="B291" s="487" t="s">
        <v>1610</v>
      </c>
      <c r="C291" s="487" t="s">
        <v>1596</v>
      </c>
      <c r="D291" s="487" t="s">
        <v>1642</v>
      </c>
      <c r="E291" s="487" t="s">
        <v>1643</v>
      </c>
      <c r="F291" s="491">
        <v>2</v>
      </c>
      <c r="G291" s="491">
        <v>326</v>
      </c>
      <c r="H291" s="491"/>
      <c r="I291" s="491">
        <v>163</v>
      </c>
      <c r="J291" s="491"/>
      <c r="K291" s="491"/>
      <c r="L291" s="491"/>
      <c r="M291" s="491"/>
      <c r="N291" s="491"/>
      <c r="O291" s="491"/>
      <c r="P291" s="513"/>
      <c r="Q291" s="492"/>
    </row>
    <row r="292" spans="1:17" ht="14.45" customHeight="1" x14ac:dyDescent="0.2">
      <c r="A292" s="486" t="s">
        <v>1710</v>
      </c>
      <c r="B292" s="487" t="s">
        <v>1610</v>
      </c>
      <c r="C292" s="487" t="s">
        <v>1596</v>
      </c>
      <c r="D292" s="487" t="s">
        <v>1646</v>
      </c>
      <c r="E292" s="487" t="s">
        <v>1612</v>
      </c>
      <c r="F292" s="491">
        <v>1</v>
      </c>
      <c r="G292" s="491">
        <v>72</v>
      </c>
      <c r="H292" s="491"/>
      <c r="I292" s="491">
        <v>72</v>
      </c>
      <c r="J292" s="491"/>
      <c r="K292" s="491"/>
      <c r="L292" s="491"/>
      <c r="M292" s="491"/>
      <c r="N292" s="491"/>
      <c r="O292" s="491"/>
      <c r="P292" s="513"/>
      <c r="Q292" s="492"/>
    </row>
    <row r="293" spans="1:17" ht="14.45" customHeight="1" x14ac:dyDescent="0.2">
      <c r="A293" s="486" t="s">
        <v>1711</v>
      </c>
      <c r="B293" s="487" t="s">
        <v>1610</v>
      </c>
      <c r="C293" s="487" t="s">
        <v>1596</v>
      </c>
      <c r="D293" s="487" t="s">
        <v>1611</v>
      </c>
      <c r="E293" s="487" t="s">
        <v>1612</v>
      </c>
      <c r="F293" s="491">
        <v>23</v>
      </c>
      <c r="G293" s="491">
        <v>4876</v>
      </c>
      <c r="H293" s="491">
        <v>2.8615023474178405</v>
      </c>
      <c r="I293" s="491">
        <v>212</v>
      </c>
      <c r="J293" s="491">
        <v>8</v>
      </c>
      <c r="K293" s="491">
        <v>1704</v>
      </c>
      <c r="L293" s="491">
        <v>1</v>
      </c>
      <c r="M293" s="491">
        <v>213</v>
      </c>
      <c r="N293" s="491">
        <v>40</v>
      </c>
      <c r="O293" s="491">
        <v>8600</v>
      </c>
      <c r="P293" s="513">
        <v>5.046948356807512</v>
      </c>
      <c r="Q293" s="492">
        <v>215</v>
      </c>
    </row>
    <row r="294" spans="1:17" ht="14.45" customHeight="1" x14ac:dyDescent="0.2">
      <c r="A294" s="486" t="s">
        <v>1711</v>
      </c>
      <c r="B294" s="487" t="s">
        <v>1610</v>
      </c>
      <c r="C294" s="487" t="s">
        <v>1596</v>
      </c>
      <c r="D294" s="487" t="s">
        <v>1613</v>
      </c>
      <c r="E294" s="487" t="s">
        <v>1612</v>
      </c>
      <c r="F294" s="491"/>
      <c r="G294" s="491"/>
      <c r="H294" s="491"/>
      <c r="I294" s="491"/>
      <c r="J294" s="491"/>
      <c r="K294" s="491"/>
      <c r="L294" s="491"/>
      <c r="M294" s="491"/>
      <c r="N294" s="491">
        <v>2</v>
      </c>
      <c r="O294" s="491">
        <v>178</v>
      </c>
      <c r="P294" s="513"/>
      <c r="Q294" s="492">
        <v>89</v>
      </c>
    </row>
    <row r="295" spans="1:17" ht="14.45" customHeight="1" x14ac:dyDescent="0.2">
      <c r="A295" s="486" t="s">
        <v>1711</v>
      </c>
      <c r="B295" s="487" t="s">
        <v>1610</v>
      </c>
      <c r="C295" s="487" t="s">
        <v>1596</v>
      </c>
      <c r="D295" s="487" t="s">
        <v>1614</v>
      </c>
      <c r="E295" s="487" t="s">
        <v>1615</v>
      </c>
      <c r="F295" s="491">
        <v>265</v>
      </c>
      <c r="G295" s="491">
        <v>80030</v>
      </c>
      <c r="H295" s="491">
        <v>5.7418567943750896</v>
      </c>
      <c r="I295" s="491">
        <v>302</v>
      </c>
      <c r="J295" s="491">
        <v>46</v>
      </c>
      <c r="K295" s="491">
        <v>13938</v>
      </c>
      <c r="L295" s="491">
        <v>1</v>
      </c>
      <c r="M295" s="491">
        <v>303</v>
      </c>
      <c r="N295" s="491">
        <v>195</v>
      </c>
      <c r="O295" s="491">
        <v>59475</v>
      </c>
      <c r="P295" s="513">
        <v>4.2671114937580716</v>
      </c>
      <c r="Q295" s="492">
        <v>305</v>
      </c>
    </row>
    <row r="296" spans="1:17" ht="14.45" customHeight="1" x14ac:dyDescent="0.2">
      <c r="A296" s="486" t="s">
        <v>1711</v>
      </c>
      <c r="B296" s="487" t="s">
        <v>1610</v>
      </c>
      <c r="C296" s="487" t="s">
        <v>1596</v>
      </c>
      <c r="D296" s="487" t="s">
        <v>1616</v>
      </c>
      <c r="E296" s="487" t="s">
        <v>1617</v>
      </c>
      <c r="F296" s="491">
        <v>9</v>
      </c>
      <c r="G296" s="491">
        <v>900</v>
      </c>
      <c r="H296" s="491">
        <v>3</v>
      </c>
      <c r="I296" s="491">
        <v>100</v>
      </c>
      <c r="J296" s="491">
        <v>3</v>
      </c>
      <c r="K296" s="491">
        <v>300</v>
      </c>
      <c r="L296" s="491">
        <v>1</v>
      </c>
      <c r="M296" s="491">
        <v>100</v>
      </c>
      <c r="N296" s="491">
        <v>18</v>
      </c>
      <c r="O296" s="491">
        <v>1818</v>
      </c>
      <c r="P296" s="513">
        <v>6.06</v>
      </c>
      <c r="Q296" s="492">
        <v>101</v>
      </c>
    </row>
    <row r="297" spans="1:17" ht="14.45" customHeight="1" x14ac:dyDescent="0.2">
      <c r="A297" s="486" t="s">
        <v>1711</v>
      </c>
      <c r="B297" s="487" t="s">
        <v>1610</v>
      </c>
      <c r="C297" s="487" t="s">
        <v>1596</v>
      </c>
      <c r="D297" s="487" t="s">
        <v>1620</v>
      </c>
      <c r="E297" s="487" t="s">
        <v>1621</v>
      </c>
      <c r="F297" s="491">
        <v>68</v>
      </c>
      <c r="G297" s="491">
        <v>9316</v>
      </c>
      <c r="H297" s="491">
        <v>1.4363243909959913</v>
      </c>
      <c r="I297" s="491">
        <v>137</v>
      </c>
      <c r="J297" s="491">
        <v>47</v>
      </c>
      <c r="K297" s="491">
        <v>6486</v>
      </c>
      <c r="L297" s="491">
        <v>1</v>
      </c>
      <c r="M297" s="491">
        <v>138</v>
      </c>
      <c r="N297" s="491">
        <v>76</v>
      </c>
      <c r="O297" s="491">
        <v>10564</v>
      </c>
      <c r="P297" s="513">
        <v>1.6287388220783225</v>
      </c>
      <c r="Q297" s="492">
        <v>139</v>
      </c>
    </row>
    <row r="298" spans="1:17" ht="14.45" customHeight="1" x14ac:dyDescent="0.2">
      <c r="A298" s="486" t="s">
        <v>1711</v>
      </c>
      <c r="B298" s="487" t="s">
        <v>1610</v>
      </c>
      <c r="C298" s="487" t="s">
        <v>1596</v>
      </c>
      <c r="D298" s="487" t="s">
        <v>1622</v>
      </c>
      <c r="E298" s="487" t="s">
        <v>1621</v>
      </c>
      <c r="F298" s="491"/>
      <c r="G298" s="491"/>
      <c r="H298" s="491"/>
      <c r="I298" s="491"/>
      <c r="J298" s="491"/>
      <c r="K298" s="491"/>
      <c r="L298" s="491"/>
      <c r="M298" s="491"/>
      <c r="N298" s="491">
        <v>2</v>
      </c>
      <c r="O298" s="491">
        <v>374</v>
      </c>
      <c r="P298" s="513"/>
      <c r="Q298" s="492">
        <v>187</v>
      </c>
    </row>
    <row r="299" spans="1:17" ht="14.45" customHeight="1" x14ac:dyDescent="0.2">
      <c r="A299" s="486" t="s">
        <v>1711</v>
      </c>
      <c r="B299" s="487" t="s">
        <v>1610</v>
      </c>
      <c r="C299" s="487" t="s">
        <v>1596</v>
      </c>
      <c r="D299" s="487" t="s">
        <v>1623</v>
      </c>
      <c r="E299" s="487" t="s">
        <v>1624</v>
      </c>
      <c r="F299" s="491"/>
      <c r="G299" s="491"/>
      <c r="H299" s="491"/>
      <c r="I299" s="491"/>
      <c r="J299" s="491"/>
      <c r="K299" s="491"/>
      <c r="L299" s="491"/>
      <c r="M299" s="491"/>
      <c r="N299" s="491">
        <v>3</v>
      </c>
      <c r="O299" s="491">
        <v>1947</v>
      </c>
      <c r="P299" s="513"/>
      <c r="Q299" s="492">
        <v>649</v>
      </c>
    </row>
    <row r="300" spans="1:17" ht="14.45" customHeight="1" x14ac:dyDescent="0.2">
      <c r="A300" s="486" t="s">
        <v>1711</v>
      </c>
      <c r="B300" s="487" t="s">
        <v>1610</v>
      </c>
      <c r="C300" s="487" t="s">
        <v>1596</v>
      </c>
      <c r="D300" s="487" t="s">
        <v>1627</v>
      </c>
      <c r="E300" s="487" t="s">
        <v>1628</v>
      </c>
      <c r="F300" s="491">
        <v>9</v>
      </c>
      <c r="G300" s="491">
        <v>1566</v>
      </c>
      <c r="H300" s="491">
        <v>4.4742857142857142</v>
      </c>
      <c r="I300" s="491">
        <v>174</v>
      </c>
      <c r="J300" s="491">
        <v>2</v>
      </c>
      <c r="K300" s="491">
        <v>350</v>
      </c>
      <c r="L300" s="491">
        <v>1</v>
      </c>
      <c r="M300" s="491">
        <v>175</v>
      </c>
      <c r="N300" s="491">
        <v>9</v>
      </c>
      <c r="O300" s="491">
        <v>1584</v>
      </c>
      <c r="P300" s="513">
        <v>4.5257142857142858</v>
      </c>
      <c r="Q300" s="492">
        <v>176</v>
      </c>
    </row>
    <row r="301" spans="1:17" ht="14.45" customHeight="1" x14ac:dyDescent="0.2">
      <c r="A301" s="486" t="s">
        <v>1711</v>
      </c>
      <c r="B301" s="487" t="s">
        <v>1610</v>
      </c>
      <c r="C301" s="487" t="s">
        <v>1596</v>
      </c>
      <c r="D301" s="487" t="s">
        <v>1629</v>
      </c>
      <c r="E301" s="487" t="s">
        <v>1630</v>
      </c>
      <c r="F301" s="491">
        <v>2</v>
      </c>
      <c r="G301" s="491">
        <v>694</v>
      </c>
      <c r="H301" s="491"/>
      <c r="I301" s="491">
        <v>347</v>
      </c>
      <c r="J301" s="491"/>
      <c r="K301" s="491"/>
      <c r="L301" s="491"/>
      <c r="M301" s="491"/>
      <c r="N301" s="491"/>
      <c r="O301" s="491"/>
      <c r="P301" s="513"/>
      <c r="Q301" s="492"/>
    </row>
    <row r="302" spans="1:17" ht="14.45" customHeight="1" x14ac:dyDescent="0.2">
      <c r="A302" s="486" t="s">
        <v>1711</v>
      </c>
      <c r="B302" s="487" t="s">
        <v>1610</v>
      </c>
      <c r="C302" s="487" t="s">
        <v>1596</v>
      </c>
      <c r="D302" s="487" t="s">
        <v>1631</v>
      </c>
      <c r="E302" s="487" t="s">
        <v>1632</v>
      </c>
      <c r="F302" s="491">
        <v>108</v>
      </c>
      <c r="G302" s="491">
        <v>1836</v>
      </c>
      <c r="H302" s="491">
        <v>1.4794520547945205</v>
      </c>
      <c r="I302" s="491">
        <v>17</v>
      </c>
      <c r="J302" s="491">
        <v>73</v>
      </c>
      <c r="K302" s="491">
        <v>1241</v>
      </c>
      <c r="L302" s="491">
        <v>1</v>
      </c>
      <c r="M302" s="491">
        <v>17</v>
      </c>
      <c r="N302" s="491">
        <v>100</v>
      </c>
      <c r="O302" s="491">
        <v>1700</v>
      </c>
      <c r="P302" s="513">
        <v>1.3698630136986301</v>
      </c>
      <c r="Q302" s="492">
        <v>17</v>
      </c>
    </row>
    <row r="303" spans="1:17" ht="14.45" customHeight="1" x14ac:dyDescent="0.2">
      <c r="A303" s="486" t="s">
        <v>1711</v>
      </c>
      <c r="B303" s="487" t="s">
        <v>1610</v>
      </c>
      <c r="C303" s="487" t="s">
        <v>1596</v>
      </c>
      <c r="D303" s="487" t="s">
        <v>1633</v>
      </c>
      <c r="E303" s="487" t="s">
        <v>1634</v>
      </c>
      <c r="F303" s="491">
        <v>5</v>
      </c>
      <c r="G303" s="491">
        <v>1370</v>
      </c>
      <c r="H303" s="491">
        <v>2.4729241877256318</v>
      </c>
      <c r="I303" s="491">
        <v>274</v>
      </c>
      <c r="J303" s="491">
        <v>2</v>
      </c>
      <c r="K303" s="491">
        <v>554</v>
      </c>
      <c r="L303" s="491">
        <v>1</v>
      </c>
      <c r="M303" s="491">
        <v>277</v>
      </c>
      <c r="N303" s="491">
        <v>9</v>
      </c>
      <c r="O303" s="491">
        <v>2511</v>
      </c>
      <c r="P303" s="513">
        <v>4.5324909747292415</v>
      </c>
      <c r="Q303" s="492">
        <v>279</v>
      </c>
    </row>
    <row r="304" spans="1:17" ht="14.45" customHeight="1" x14ac:dyDescent="0.2">
      <c r="A304" s="486" t="s">
        <v>1711</v>
      </c>
      <c r="B304" s="487" t="s">
        <v>1610</v>
      </c>
      <c r="C304" s="487" t="s">
        <v>1596</v>
      </c>
      <c r="D304" s="487" t="s">
        <v>1635</v>
      </c>
      <c r="E304" s="487" t="s">
        <v>1636</v>
      </c>
      <c r="F304" s="491">
        <v>6</v>
      </c>
      <c r="G304" s="491">
        <v>852</v>
      </c>
      <c r="H304" s="491">
        <v>3.021276595744681</v>
      </c>
      <c r="I304" s="491">
        <v>142</v>
      </c>
      <c r="J304" s="491">
        <v>2</v>
      </c>
      <c r="K304" s="491">
        <v>282</v>
      </c>
      <c r="L304" s="491">
        <v>1</v>
      </c>
      <c r="M304" s="491">
        <v>141</v>
      </c>
      <c r="N304" s="491">
        <v>11</v>
      </c>
      <c r="O304" s="491">
        <v>1562</v>
      </c>
      <c r="P304" s="513">
        <v>5.5390070921985819</v>
      </c>
      <c r="Q304" s="492">
        <v>142</v>
      </c>
    </row>
    <row r="305" spans="1:17" ht="14.45" customHeight="1" x14ac:dyDescent="0.2">
      <c r="A305" s="486" t="s">
        <v>1711</v>
      </c>
      <c r="B305" s="487" t="s">
        <v>1610</v>
      </c>
      <c r="C305" s="487" t="s">
        <v>1596</v>
      </c>
      <c r="D305" s="487" t="s">
        <v>1637</v>
      </c>
      <c r="E305" s="487" t="s">
        <v>1636</v>
      </c>
      <c r="F305" s="491">
        <v>68</v>
      </c>
      <c r="G305" s="491">
        <v>5304</v>
      </c>
      <c r="H305" s="491">
        <v>1.4284944788580662</v>
      </c>
      <c r="I305" s="491">
        <v>78</v>
      </c>
      <c r="J305" s="491">
        <v>47</v>
      </c>
      <c r="K305" s="491">
        <v>3713</v>
      </c>
      <c r="L305" s="491">
        <v>1</v>
      </c>
      <c r="M305" s="491">
        <v>79</v>
      </c>
      <c r="N305" s="491">
        <v>76</v>
      </c>
      <c r="O305" s="491">
        <v>6004</v>
      </c>
      <c r="P305" s="513">
        <v>1.6170212765957446</v>
      </c>
      <c r="Q305" s="492">
        <v>79</v>
      </c>
    </row>
    <row r="306" spans="1:17" ht="14.45" customHeight="1" x14ac:dyDescent="0.2">
      <c r="A306" s="486" t="s">
        <v>1711</v>
      </c>
      <c r="B306" s="487" t="s">
        <v>1610</v>
      </c>
      <c r="C306" s="487" t="s">
        <v>1596</v>
      </c>
      <c r="D306" s="487" t="s">
        <v>1638</v>
      </c>
      <c r="E306" s="487" t="s">
        <v>1639</v>
      </c>
      <c r="F306" s="491">
        <v>6</v>
      </c>
      <c r="G306" s="491">
        <v>1884</v>
      </c>
      <c r="H306" s="491">
        <v>2.981012658227848</v>
      </c>
      <c r="I306" s="491">
        <v>314</v>
      </c>
      <c r="J306" s="491">
        <v>2</v>
      </c>
      <c r="K306" s="491">
        <v>632</v>
      </c>
      <c r="L306" s="491">
        <v>1</v>
      </c>
      <c r="M306" s="491">
        <v>316</v>
      </c>
      <c r="N306" s="491">
        <v>11</v>
      </c>
      <c r="O306" s="491">
        <v>3498</v>
      </c>
      <c r="P306" s="513">
        <v>5.5348101265822782</v>
      </c>
      <c r="Q306" s="492">
        <v>318</v>
      </c>
    </row>
    <row r="307" spans="1:17" ht="14.45" customHeight="1" x14ac:dyDescent="0.2">
      <c r="A307" s="486" t="s">
        <v>1711</v>
      </c>
      <c r="B307" s="487" t="s">
        <v>1610</v>
      </c>
      <c r="C307" s="487" t="s">
        <v>1596</v>
      </c>
      <c r="D307" s="487" t="s">
        <v>1640</v>
      </c>
      <c r="E307" s="487" t="s">
        <v>1641</v>
      </c>
      <c r="F307" s="491">
        <v>2</v>
      </c>
      <c r="G307" s="491">
        <v>656</v>
      </c>
      <c r="H307" s="491"/>
      <c r="I307" s="491">
        <v>328</v>
      </c>
      <c r="J307" s="491"/>
      <c r="K307" s="491"/>
      <c r="L307" s="491"/>
      <c r="M307" s="491"/>
      <c r="N307" s="491"/>
      <c r="O307" s="491"/>
      <c r="P307" s="513"/>
      <c r="Q307" s="492"/>
    </row>
    <row r="308" spans="1:17" ht="14.45" customHeight="1" x14ac:dyDescent="0.2">
      <c r="A308" s="486" t="s">
        <v>1711</v>
      </c>
      <c r="B308" s="487" t="s">
        <v>1610</v>
      </c>
      <c r="C308" s="487" t="s">
        <v>1596</v>
      </c>
      <c r="D308" s="487" t="s">
        <v>1642</v>
      </c>
      <c r="E308" s="487" t="s">
        <v>1643</v>
      </c>
      <c r="F308" s="491">
        <v>94</v>
      </c>
      <c r="G308" s="491">
        <v>15322</v>
      </c>
      <c r="H308" s="491">
        <v>1.6010449320794149</v>
      </c>
      <c r="I308" s="491">
        <v>163</v>
      </c>
      <c r="J308" s="491">
        <v>58</v>
      </c>
      <c r="K308" s="491">
        <v>9570</v>
      </c>
      <c r="L308" s="491">
        <v>1</v>
      </c>
      <c r="M308" s="491">
        <v>165</v>
      </c>
      <c r="N308" s="491">
        <v>67</v>
      </c>
      <c r="O308" s="491">
        <v>11122</v>
      </c>
      <c r="P308" s="513">
        <v>1.1621734587251829</v>
      </c>
      <c r="Q308" s="492">
        <v>166</v>
      </c>
    </row>
    <row r="309" spans="1:17" ht="14.45" customHeight="1" x14ac:dyDescent="0.2">
      <c r="A309" s="486" t="s">
        <v>1711</v>
      </c>
      <c r="B309" s="487" t="s">
        <v>1610</v>
      </c>
      <c r="C309" s="487" t="s">
        <v>1596</v>
      </c>
      <c r="D309" s="487" t="s">
        <v>1646</v>
      </c>
      <c r="E309" s="487" t="s">
        <v>1612</v>
      </c>
      <c r="F309" s="491">
        <v>166</v>
      </c>
      <c r="G309" s="491">
        <v>11952</v>
      </c>
      <c r="H309" s="491">
        <v>1.6314496314496314</v>
      </c>
      <c r="I309" s="491">
        <v>72</v>
      </c>
      <c r="J309" s="491">
        <v>99</v>
      </c>
      <c r="K309" s="491">
        <v>7326</v>
      </c>
      <c r="L309" s="491">
        <v>1</v>
      </c>
      <c r="M309" s="491">
        <v>74</v>
      </c>
      <c r="N309" s="491">
        <v>166</v>
      </c>
      <c r="O309" s="491">
        <v>12284</v>
      </c>
      <c r="P309" s="513">
        <v>1.6767676767676767</v>
      </c>
      <c r="Q309" s="492">
        <v>74</v>
      </c>
    </row>
    <row r="310" spans="1:17" ht="14.45" customHeight="1" x14ac:dyDescent="0.2">
      <c r="A310" s="486" t="s">
        <v>1711</v>
      </c>
      <c r="B310" s="487" t="s">
        <v>1610</v>
      </c>
      <c r="C310" s="487" t="s">
        <v>1596</v>
      </c>
      <c r="D310" s="487" t="s">
        <v>1651</v>
      </c>
      <c r="E310" s="487" t="s">
        <v>1652</v>
      </c>
      <c r="F310" s="491"/>
      <c r="G310" s="491"/>
      <c r="H310" s="491"/>
      <c r="I310" s="491"/>
      <c r="J310" s="491"/>
      <c r="K310" s="491"/>
      <c r="L310" s="491"/>
      <c r="M310" s="491"/>
      <c r="N310" s="491">
        <v>1</v>
      </c>
      <c r="O310" s="491">
        <v>235</v>
      </c>
      <c r="P310" s="513"/>
      <c r="Q310" s="492">
        <v>235</v>
      </c>
    </row>
    <row r="311" spans="1:17" ht="14.45" customHeight="1" x14ac:dyDescent="0.2">
      <c r="A311" s="486" t="s">
        <v>1711</v>
      </c>
      <c r="B311" s="487" t="s">
        <v>1610</v>
      </c>
      <c r="C311" s="487" t="s">
        <v>1596</v>
      </c>
      <c r="D311" s="487" t="s">
        <v>1653</v>
      </c>
      <c r="E311" s="487" t="s">
        <v>1654</v>
      </c>
      <c r="F311" s="491">
        <v>10</v>
      </c>
      <c r="G311" s="491">
        <v>12120</v>
      </c>
      <c r="H311" s="491">
        <v>2.4917763157894739</v>
      </c>
      <c r="I311" s="491">
        <v>1212</v>
      </c>
      <c r="J311" s="491">
        <v>4</v>
      </c>
      <c r="K311" s="491">
        <v>4864</v>
      </c>
      <c r="L311" s="491">
        <v>1</v>
      </c>
      <c r="M311" s="491">
        <v>1216</v>
      </c>
      <c r="N311" s="491">
        <v>15</v>
      </c>
      <c r="O311" s="491">
        <v>18300</v>
      </c>
      <c r="P311" s="513">
        <v>3.7623355263157894</v>
      </c>
      <c r="Q311" s="492">
        <v>1220</v>
      </c>
    </row>
    <row r="312" spans="1:17" ht="14.45" customHeight="1" x14ac:dyDescent="0.2">
      <c r="A312" s="486" t="s">
        <v>1711</v>
      </c>
      <c r="B312" s="487" t="s">
        <v>1610</v>
      </c>
      <c r="C312" s="487" t="s">
        <v>1596</v>
      </c>
      <c r="D312" s="487" t="s">
        <v>1655</v>
      </c>
      <c r="E312" s="487" t="s">
        <v>1656</v>
      </c>
      <c r="F312" s="491">
        <v>6</v>
      </c>
      <c r="G312" s="491">
        <v>690</v>
      </c>
      <c r="H312" s="491">
        <v>2.9741379310344827</v>
      </c>
      <c r="I312" s="491">
        <v>115</v>
      </c>
      <c r="J312" s="491">
        <v>2</v>
      </c>
      <c r="K312" s="491">
        <v>232</v>
      </c>
      <c r="L312" s="491">
        <v>1</v>
      </c>
      <c r="M312" s="491">
        <v>116</v>
      </c>
      <c r="N312" s="491">
        <v>9</v>
      </c>
      <c r="O312" s="491">
        <v>1053</v>
      </c>
      <c r="P312" s="513">
        <v>4.5387931034482758</v>
      </c>
      <c r="Q312" s="492">
        <v>117</v>
      </c>
    </row>
    <row r="313" spans="1:17" ht="14.45" customHeight="1" x14ac:dyDescent="0.2">
      <c r="A313" s="486" t="s">
        <v>1711</v>
      </c>
      <c r="B313" s="487" t="s">
        <v>1610</v>
      </c>
      <c r="C313" s="487" t="s">
        <v>1596</v>
      </c>
      <c r="D313" s="487" t="s">
        <v>1657</v>
      </c>
      <c r="E313" s="487" t="s">
        <v>1658</v>
      </c>
      <c r="F313" s="491"/>
      <c r="G313" s="491"/>
      <c r="H313" s="491"/>
      <c r="I313" s="491"/>
      <c r="J313" s="491"/>
      <c r="K313" s="491"/>
      <c r="L313" s="491"/>
      <c r="M313" s="491"/>
      <c r="N313" s="491">
        <v>1</v>
      </c>
      <c r="O313" s="491">
        <v>352</v>
      </c>
      <c r="P313" s="513"/>
      <c r="Q313" s="492">
        <v>352</v>
      </c>
    </row>
    <row r="314" spans="1:17" ht="14.45" customHeight="1" x14ac:dyDescent="0.2">
      <c r="A314" s="486" t="s">
        <v>1711</v>
      </c>
      <c r="B314" s="487" t="s">
        <v>1610</v>
      </c>
      <c r="C314" s="487" t="s">
        <v>1596</v>
      </c>
      <c r="D314" s="487" t="s">
        <v>1661</v>
      </c>
      <c r="E314" s="487" t="s">
        <v>1662</v>
      </c>
      <c r="F314" s="491"/>
      <c r="G314" s="491"/>
      <c r="H314" s="491"/>
      <c r="I314" s="491"/>
      <c r="J314" s="491"/>
      <c r="K314" s="491"/>
      <c r="L314" s="491"/>
      <c r="M314" s="491"/>
      <c r="N314" s="491">
        <v>1</v>
      </c>
      <c r="O314" s="491">
        <v>1082</v>
      </c>
      <c r="P314" s="513"/>
      <c r="Q314" s="492">
        <v>1082</v>
      </c>
    </row>
    <row r="315" spans="1:17" ht="14.45" customHeight="1" x14ac:dyDescent="0.2">
      <c r="A315" s="486" t="s">
        <v>1712</v>
      </c>
      <c r="B315" s="487" t="s">
        <v>1610</v>
      </c>
      <c r="C315" s="487" t="s">
        <v>1596</v>
      </c>
      <c r="D315" s="487" t="s">
        <v>1611</v>
      </c>
      <c r="E315" s="487" t="s">
        <v>1612</v>
      </c>
      <c r="F315" s="491">
        <v>38</v>
      </c>
      <c r="G315" s="491">
        <v>8056</v>
      </c>
      <c r="H315" s="491">
        <v>1.5758998435054774</v>
      </c>
      <c r="I315" s="491">
        <v>212</v>
      </c>
      <c r="J315" s="491">
        <v>24</v>
      </c>
      <c r="K315" s="491">
        <v>5112</v>
      </c>
      <c r="L315" s="491">
        <v>1</v>
      </c>
      <c r="M315" s="491">
        <v>213</v>
      </c>
      <c r="N315" s="491">
        <v>21</v>
      </c>
      <c r="O315" s="491">
        <v>4515</v>
      </c>
      <c r="P315" s="513">
        <v>0.88321596244131451</v>
      </c>
      <c r="Q315" s="492">
        <v>215</v>
      </c>
    </row>
    <row r="316" spans="1:17" ht="14.45" customHeight="1" x14ac:dyDescent="0.2">
      <c r="A316" s="486" t="s">
        <v>1712</v>
      </c>
      <c r="B316" s="487" t="s">
        <v>1610</v>
      </c>
      <c r="C316" s="487" t="s">
        <v>1596</v>
      </c>
      <c r="D316" s="487" t="s">
        <v>1613</v>
      </c>
      <c r="E316" s="487" t="s">
        <v>1612</v>
      </c>
      <c r="F316" s="491"/>
      <c r="G316" s="491"/>
      <c r="H316" s="491"/>
      <c r="I316" s="491"/>
      <c r="J316" s="491"/>
      <c r="K316" s="491"/>
      <c r="L316" s="491"/>
      <c r="M316" s="491"/>
      <c r="N316" s="491">
        <v>1</v>
      </c>
      <c r="O316" s="491">
        <v>89</v>
      </c>
      <c r="P316" s="513"/>
      <c r="Q316" s="492">
        <v>89</v>
      </c>
    </row>
    <row r="317" spans="1:17" ht="14.45" customHeight="1" x14ac:dyDescent="0.2">
      <c r="A317" s="486" t="s">
        <v>1712</v>
      </c>
      <c r="B317" s="487" t="s">
        <v>1610</v>
      </c>
      <c r="C317" s="487" t="s">
        <v>1596</v>
      </c>
      <c r="D317" s="487" t="s">
        <v>1614</v>
      </c>
      <c r="E317" s="487" t="s">
        <v>1615</v>
      </c>
      <c r="F317" s="491">
        <v>31</v>
      </c>
      <c r="G317" s="491">
        <v>9362</v>
      </c>
      <c r="H317" s="491">
        <v>0.61795379537953798</v>
      </c>
      <c r="I317" s="491">
        <v>302</v>
      </c>
      <c r="J317" s="491">
        <v>50</v>
      </c>
      <c r="K317" s="491">
        <v>15150</v>
      </c>
      <c r="L317" s="491">
        <v>1</v>
      </c>
      <c r="M317" s="491">
        <v>303</v>
      </c>
      <c r="N317" s="491">
        <v>29</v>
      </c>
      <c r="O317" s="491">
        <v>8845</v>
      </c>
      <c r="P317" s="513">
        <v>0.58382838283828387</v>
      </c>
      <c r="Q317" s="492">
        <v>305</v>
      </c>
    </row>
    <row r="318" spans="1:17" ht="14.45" customHeight="1" x14ac:dyDescent="0.2">
      <c r="A318" s="486" t="s">
        <v>1712</v>
      </c>
      <c r="B318" s="487" t="s">
        <v>1610</v>
      </c>
      <c r="C318" s="487" t="s">
        <v>1596</v>
      </c>
      <c r="D318" s="487" t="s">
        <v>1616</v>
      </c>
      <c r="E318" s="487" t="s">
        <v>1617</v>
      </c>
      <c r="F318" s="491"/>
      <c r="G318" s="491"/>
      <c r="H318" s="491"/>
      <c r="I318" s="491"/>
      <c r="J318" s="491"/>
      <c r="K318" s="491"/>
      <c r="L318" s="491"/>
      <c r="M318" s="491"/>
      <c r="N318" s="491">
        <v>3</v>
      </c>
      <c r="O318" s="491">
        <v>303</v>
      </c>
      <c r="P318" s="513"/>
      <c r="Q318" s="492">
        <v>101</v>
      </c>
    </row>
    <row r="319" spans="1:17" ht="14.45" customHeight="1" x14ac:dyDescent="0.2">
      <c r="A319" s="486" t="s">
        <v>1712</v>
      </c>
      <c r="B319" s="487" t="s">
        <v>1610</v>
      </c>
      <c r="C319" s="487" t="s">
        <v>1596</v>
      </c>
      <c r="D319" s="487" t="s">
        <v>1620</v>
      </c>
      <c r="E319" s="487" t="s">
        <v>1621</v>
      </c>
      <c r="F319" s="491">
        <v>4</v>
      </c>
      <c r="G319" s="491">
        <v>548</v>
      </c>
      <c r="H319" s="491">
        <v>0.79420289855072468</v>
      </c>
      <c r="I319" s="491">
        <v>137</v>
      </c>
      <c r="J319" s="491">
        <v>5</v>
      </c>
      <c r="K319" s="491">
        <v>690</v>
      </c>
      <c r="L319" s="491">
        <v>1</v>
      </c>
      <c r="M319" s="491">
        <v>138</v>
      </c>
      <c r="N319" s="491"/>
      <c r="O319" s="491"/>
      <c r="P319" s="513"/>
      <c r="Q319" s="492"/>
    </row>
    <row r="320" spans="1:17" ht="14.45" customHeight="1" x14ac:dyDescent="0.2">
      <c r="A320" s="486" t="s">
        <v>1712</v>
      </c>
      <c r="B320" s="487" t="s">
        <v>1610</v>
      </c>
      <c r="C320" s="487" t="s">
        <v>1596</v>
      </c>
      <c r="D320" s="487" t="s">
        <v>1622</v>
      </c>
      <c r="E320" s="487" t="s">
        <v>1621</v>
      </c>
      <c r="F320" s="491"/>
      <c r="G320" s="491"/>
      <c r="H320" s="491"/>
      <c r="I320" s="491"/>
      <c r="J320" s="491"/>
      <c r="K320" s="491"/>
      <c r="L320" s="491"/>
      <c r="M320" s="491"/>
      <c r="N320" s="491">
        <v>1</v>
      </c>
      <c r="O320" s="491">
        <v>187</v>
      </c>
      <c r="P320" s="513"/>
      <c r="Q320" s="492">
        <v>187</v>
      </c>
    </row>
    <row r="321" spans="1:17" ht="14.45" customHeight="1" x14ac:dyDescent="0.2">
      <c r="A321" s="486" t="s">
        <v>1712</v>
      </c>
      <c r="B321" s="487" t="s">
        <v>1610</v>
      </c>
      <c r="C321" s="487" t="s">
        <v>1596</v>
      </c>
      <c r="D321" s="487" t="s">
        <v>1627</v>
      </c>
      <c r="E321" s="487" t="s">
        <v>1628</v>
      </c>
      <c r="F321" s="491">
        <v>2</v>
      </c>
      <c r="G321" s="491">
        <v>348</v>
      </c>
      <c r="H321" s="491">
        <v>0.99428571428571433</v>
      </c>
      <c r="I321" s="491">
        <v>174</v>
      </c>
      <c r="J321" s="491">
        <v>2</v>
      </c>
      <c r="K321" s="491">
        <v>350</v>
      </c>
      <c r="L321" s="491">
        <v>1</v>
      </c>
      <c r="M321" s="491">
        <v>175</v>
      </c>
      <c r="N321" s="491">
        <v>1</v>
      </c>
      <c r="O321" s="491">
        <v>176</v>
      </c>
      <c r="P321" s="513">
        <v>0.50285714285714289</v>
      </c>
      <c r="Q321" s="492">
        <v>176</v>
      </c>
    </row>
    <row r="322" spans="1:17" ht="14.45" customHeight="1" x14ac:dyDescent="0.2">
      <c r="A322" s="486" t="s">
        <v>1712</v>
      </c>
      <c r="B322" s="487" t="s">
        <v>1610</v>
      </c>
      <c r="C322" s="487" t="s">
        <v>1596</v>
      </c>
      <c r="D322" s="487" t="s">
        <v>1629</v>
      </c>
      <c r="E322" s="487" t="s">
        <v>1630</v>
      </c>
      <c r="F322" s="491"/>
      <c r="G322" s="491"/>
      <c r="H322" s="491"/>
      <c r="I322" s="491"/>
      <c r="J322" s="491">
        <v>1</v>
      </c>
      <c r="K322" s="491">
        <v>348</v>
      </c>
      <c r="L322" s="491">
        <v>1</v>
      </c>
      <c r="M322" s="491">
        <v>348</v>
      </c>
      <c r="N322" s="491"/>
      <c r="O322" s="491"/>
      <c r="P322" s="513"/>
      <c r="Q322" s="492"/>
    </row>
    <row r="323" spans="1:17" ht="14.45" customHeight="1" x14ac:dyDescent="0.2">
      <c r="A323" s="486" t="s">
        <v>1712</v>
      </c>
      <c r="B323" s="487" t="s">
        <v>1610</v>
      </c>
      <c r="C323" s="487" t="s">
        <v>1596</v>
      </c>
      <c r="D323" s="487" t="s">
        <v>1631</v>
      </c>
      <c r="E323" s="487" t="s">
        <v>1632</v>
      </c>
      <c r="F323" s="491">
        <v>23</v>
      </c>
      <c r="G323" s="491">
        <v>391</v>
      </c>
      <c r="H323" s="491">
        <v>1.0454545454545454</v>
      </c>
      <c r="I323" s="491">
        <v>17</v>
      </c>
      <c r="J323" s="491">
        <v>22</v>
      </c>
      <c r="K323" s="491">
        <v>374</v>
      </c>
      <c r="L323" s="491">
        <v>1</v>
      </c>
      <c r="M323" s="491">
        <v>17</v>
      </c>
      <c r="N323" s="491">
        <v>14</v>
      </c>
      <c r="O323" s="491">
        <v>238</v>
      </c>
      <c r="P323" s="513">
        <v>0.63636363636363635</v>
      </c>
      <c r="Q323" s="492">
        <v>17</v>
      </c>
    </row>
    <row r="324" spans="1:17" ht="14.45" customHeight="1" x14ac:dyDescent="0.2">
      <c r="A324" s="486" t="s">
        <v>1712</v>
      </c>
      <c r="B324" s="487" t="s">
        <v>1610</v>
      </c>
      <c r="C324" s="487" t="s">
        <v>1596</v>
      </c>
      <c r="D324" s="487" t="s">
        <v>1633</v>
      </c>
      <c r="E324" s="487" t="s">
        <v>1634</v>
      </c>
      <c r="F324" s="491">
        <v>12</v>
      </c>
      <c r="G324" s="491">
        <v>3288</v>
      </c>
      <c r="H324" s="491">
        <v>1.4837545126353791</v>
      </c>
      <c r="I324" s="491">
        <v>274</v>
      </c>
      <c r="J324" s="491">
        <v>8</v>
      </c>
      <c r="K324" s="491">
        <v>2216</v>
      </c>
      <c r="L324" s="491">
        <v>1</v>
      </c>
      <c r="M324" s="491">
        <v>277</v>
      </c>
      <c r="N324" s="491">
        <v>10</v>
      </c>
      <c r="O324" s="491">
        <v>2790</v>
      </c>
      <c r="P324" s="513">
        <v>1.2590252707581226</v>
      </c>
      <c r="Q324" s="492">
        <v>279</v>
      </c>
    </row>
    <row r="325" spans="1:17" ht="14.45" customHeight="1" x14ac:dyDescent="0.2">
      <c r="A325" s="486" t="s">
        <v>1712</v>
      </c>
      <c r="B325" s="487" t="s">
        <v>1610</v>
      </c>
      <c r="C325" s="487" t="s">
        <v>1596</v>
      </c>
      <c r="D325" s="487" t="s">
        <v>1635</v>
      </c>
      <c r="E325" s="487" t="s">
        <v>1636</v>
      </c>
      <c r="F325" s="491">
        <v>16</v>
      </c>
      <c r="G325" s="491">
        <v>2272</v>
      </c>
      <c r="H325" s="491">
        <v>1.7903861308116626</v>
      </c>
      <c r="I325" s="491">
        <v>142</v>
      </c>
      <c r="J325" s="491">
        <v>9</v>
      </c>
      <c r="K325" s="491">
        <v>1269</v>
      </c>
      <c r="L325" s="491">
        <v>1</v>
      </c>
      <c r="M325" s="491">
        <v>141</v>
      </c>
      <c r="N325" s="491">
        <v>10</v>
      </c>
      <c r="O325" s="491">
        <v>1420</v>
      </c>
      <c r="P325" s="513">
        <v>1.1189913317572893</v>
      </c>
      <c r="Q325" s="492">
        <v>142</v>
      </c>
    </row>
    <row r="326" spans="1:17" ht="14.45" customHeight="1" x14ac:dyDescent="0.2">
      <c r="A326" s="486" t="s">
        <v>1712</v>
      </c>
      <c r="B326" s="487" t="s">
        <v>1610</v>
      </c>
      <c r="C326" s="487" t="s">
        <v>1596</v>
      </c>
      <c r="D326" s="487" t="s">
        <v>1637</v>
      </c>
      <c r="E326" s="487" t="s">
        <v>1636</v>
      </c>
      <c r="F326" s="491">
        <v>4</v>
      </c>
      <c r="G326" s="491">
        <v>312</v>
      </c>
      <c r="H326" s="491">
        <v>0.78987341772151898</v>
      </c>
      <c r="I326" s="491">
        <v>78</v>
      </c>
      <c r="J326" s="491">
        <v>5</v>
      </c>
      <c r="K326" s="491">
        <v>395</v>
      </c>
      <c r="L326" s="491">
        <v>1</v>
      </c>
      <c r="M326" s="491">
        <v>79</v>
      </c>
      <c r="N326" s="491"/>
      <c r="O326" s="491"/>
      <c r="P326" s="513"/>
      <c r="Q326" s="492"/>
    </row>
    <row r="327" spans="1:17" ht="14.45" customHeight="1" x14ac:dyDescent="0.2">
      <c r="A327" s="486" t="s">
        <v>1712</v>
      </c>
      <c r="B327" s="487" t="s">
        <v>1610</v>
      </c>
      <c r="C327" s="487" t="s">
        <v>1596</v>
      </c>
      <c r="D327" s="487" t="s">
        <v>1638</v>
      </c>
      <c r="E327" s="487" t="s">
        <v>1639</v>
      </c>
      <c r="F327" s="491">
        <v>16</v>
      </c>
      <c r="G327" s="491">
        <v>5024</v>
      </c>
      <c r="H327" s="491">
        <v>1.7665260196905765</v>
      </c>
      <c r="I327" s="491">
        <v>314</v>
      </c>
      <c r="J327" s="491">
        <v>9</v>
      </c>
      <c r="K327" s="491">
        <v>2844</v>
      </c>
      <c r="L327" s="491">
        <v>1</v>
      </c>
      <c r="M327" s="491">
        <v>316</v>
      </c>
      <c r="N327" s="491">
        <v>10</v>
      </c>
      <c r="O327" s="491">
        <v>3180</v>
      </c>
      <c r="P327" s="513">
        <v>1.1181434599156117</v>
      </c>
      <c r="Q327" s="492">
        <v>318</v>
      </c>
    </row>
    <row r="328" spans="1:17" ht="14.45" customHeight="1" x14ac:dyDescent="0.2">
      <c r="A328" s="486" t="s">
        <v>1712</v>
      </c>
      <c r="B328" s="487" t="s">
        <v>1610</v>
      </c>
      <c r="C328" s="487" t="s">
        <v>1596</v>
      </c>
      <c r="D328" s="487" t="s">
        <v>1642</v>
      </c>
      <c r="E328" s="487" t="s">
        <v>1643</v>
      </c>
      <c r="F328" s="491">
        <v>5</v>
      </c>
      <c r="G328" s="491">
        <v>815</v>
      </c>
      <c r="H328" s="491">
        <v>0.44903581267217629</v>
      </c>
      <c r="I328" s="491">
        <v>163</v>
      </c>
      <c r="J328" s="491">
        <v>11</v>
      </c>
      <c r="K328" s="491">
        <v>1815</v>
      </c>
      <c r="L328" s="491">
        <v>1</v>
      </c>
      <c r="M328" s="491">
        <v>165</v>
      </c>
      <c r="N328" s="491">
        <v>6</v>
      </c>
      <c r="O328" s="491">
        <v>996</v>
      </c>
      <c r="P328" s="513">
        <v>0.54876033057851237</v>
      </c>
      <c r="Q328" s="492">
        <v>166</v>
      </c>
    </row>
    <row r="329" spans="1:17" ht="14.45" customHeight="1" x14ac:dyDescent="0.2">
      <c r="A329" s="486" t="s">
        <v>1712</v>
      </c>
      <c r="B329" s="487" t="s">
        <v>1610</v>
      </c>
      <c r="C329" s="487" t="s">
        <v>1596</v>
      </c>
      <c r="D329" s="487" t="s">
        <v>1646</v>
      </c>
      <c r="E329" s="487" t="s">
        <v>1612</v>
      </c>
      <c r="F329" s="491">
        <v>15</v>
      </c>
      <c r="G329" s="491">
        <v>1080</v>
      </c>
      <c r="H329" s="491">
        <v>1.3267813267813269</v>
      </c>
      <c r="I329" s="491">
        <v>72</v>
      </c>
      <c r="J329" s="491">
        <v>11</v>
      </c>
      <c r="K329" s="491">
        <v>814</v>
      </c>
      <c r="L329" s="491">
        <v>1</v>
      </c>
      <c r="M329" s="491">
        <v>74</v>
      </c>
      <c r="N329" s="491">
        <v>6</v>
      </c>
      <c r="O329" s="491">
        <v>444</v>
      </c>
      <c r="P329" s="513">
        <v>0.54545454545454541</v>
      </c>
      <c r="Q329" s="492">
        <v>74</v>
      </c>
    </row>
    <row r="330" spans="1:17" ht="14.45" customHeight="1" x14ac:dyDescent="0.2">
      <c r="A330" s="486" t="s">
        <v>1712</v>
      </c>
      <c r="B330" s="487" t="s">
        <v>1610</v>
      </c>
      <c r="C330" s="487" t="s">
        <v>1596</v>
      </c>
      <c r="D330" s="487" t="s">
        <v>1653</v>
      </c>
      <c r="E330" s="487" t="s">
        <v>1654</v>
      </c>
      <c r="F330" s="491">
        <v>2</v>
      </c>
      <c r="G330" s="491">
        <v>2424</v>
      </c>
      <c r="H330" s="491"/>
      <c r="I330" s="491">
        <v>1212</v>
      </c>
      <c r="J330" s="491"/>
      <c r="K330" s="491"/>
      <c r="L330" s="491"/>
      <c r="M330" s="491"/>
      <c r="N330" s="491">
        <v>2</v>
      </c>
      <c r="O330" s="491">
        <v>2440</v>
      </c>
      <c r="P330" s="513"/>
      <c r="Q330" s="492">
        <v>1220</v>
      </c>
    </row>
    <row r="331" spans="1:17" ht="14.45" customHeight="1" x14ac:dyDescent="0.2">
      <c r="A331" s="486" t="s">
        <v>1712</v>
      </c>
      <c r="B331" s="487" t="s">
        <v>1610</v>
      </c>
      <c r="C331" s="487" t="s">
        <v>1596</v>
      </c>
      <c r="D331" s="487" t="s">
        <v>1655</v>
      </c>
      <c r="E331" s="487" t="s">
        <v>1656</v>
      </c>
      <c r="F331" s="491">
        <v>1</v>
      </c>
      <c r="G331" s="491">
        <v>115</v>
      </c>
      <c r="H331" s="491"/>
      <c r="I331" s="491">
        <v>115</v>
      </c>
      <c r="J331" s="491"/>
      <c r="K331" s="491"/>
      <c r="L331" s="491"/>
      <c r="M331" s="491"/>
      <c r="N331" s="491">
        <v>1</v>
      </c>
      <c r="O331" s="491">
        <v>117</v>
      </c>
      <c r="P331" s="513"/>
      <c r="Q331" s="492">
        <v>117</v>
      </c>
    </row>
    <row r="332" spans="1:17" ht="14.45" customHeight="1" x14ac:dyDescent="0.2">
      <c r="A332" s="486" t="s">
        <v>1712</v>
      </c>
      <c r="B332" s="487" t="s">
        <v>1610</v>
      </c>
      <c r="C332" s="487" t="s">
        <v>1596</v>
      </c>
      <c r="D332" s="487" t="s">
        <v>1661</v>
      </c>
      <c r="E332" s="487" t="s">
        <v>1662</v>
      </c>
      <c r="F332" s="491"/>
      <c r="G332" s="491"/>
      <c r="H332" s="491"/>
      <c r="I332" s="491"/>
      <c r="J332" s="491"/>
      <c r="K332" s="491"/>
      <c r="L332" s="491"/>
      <c r="M332" s="491"/>
      <c r="N332" s="491">
        <v>1</v>
      </c>
      <c r="O332" s="491">
        <v>1082</v>
      </c>
      <c r="P332" s="513"/>
      <c r="Q332" s="492">
        <v>1082</v>
      </c>
    </row>
    <row r="333" spans="1:17" ht="14.45" customHeight="1" x14ac:dyDescent="0.2">
      <c r="A333" s="486" t="s">
        <v>1713</v>
      </c>
      <c r="B333" s="487" t="s">
        <v>1610</v>
      </c>
      <c r="C333" s="487" t="s">
        <v>1596</v>
      </c>
      <c r="D333" s="487" t="s">
        <v>1620</v>
      </c>
      <c r="E333" s="487" t="s">
        <v>1621</v>
      </c>
      <c r="F333" s="491"/>
      <c r="G333" s="491"/>
      <c r="H333" s="491"/>
      <c r="I333" s="491"/>
      <c r="J333" s="491"/>
      <c r="K333" s="491"/>
      <c r="L333" s="491"/>
      <c r="M333" s="491"/>
      <c r="N333" s="491">
        <v>1</v>
      </c>
      <c r="O333" s="491">
        <v>139</v>
      </c>
      <c r="P333" s="513"/>
      <c r="Q333" s="492">
        <v>139</v>
      </c>
    </row>
    <row r="334" spans="1:17" ht="14.45" customHeight="1" x14ac:dyDescent="0.2">
      <c r="A334" s="486" t="s">
        <v>1713</v>
      </c>
      <c r="B334" s="487" t="s">
        <v>1610</v>
      </c>
      <c r="C334" s="487" t="s">
        <v>1596</v>
      </c>
      <c r="D334" s="487" t="s">
        <v>1631</v>
      </c>
      <c r="E334" s="487" t="s">
        <v>1632</v>
      </c>
      <c r="F334" s="491"/>
      <c r="G334" s="491"/>
      <c r="H334" s="491"/>
      <c r="I334" s="491"/>
      <c r="J334" s="491"/>
      <c r="K334" s="491"/>
      <c r="L334" s="491"/>
      <c r="M334" s="491"/>
      <c r="N334" s="491">
        <v>1</v>
      </c>
      <c r="O334" s="491">
        <v>17</v>
      </c>
      <c r="P334" s="513"/>
      <c r="Q334" s="492">
        <v>17</v>
      </c>
    </row>
    <row r="335" spans="1:17" ht="14.45" customHeight="1" x14ac:dyDescent="0.2">
      <c r="A335" s="486" t="s">
        <v>1713</v>
      </c>
      <c r="B335" s="487" t="s">
        <v>1610</v>
      </c>
      <c r="C335" s="487" t="s">
        <v>1596</v>
      </c>
      <c r="D335" s="487" t="s">
        <v>1637</v>
      </c>
      <c r="E335" s="487" t="s">
        <v>1636</v>
      </c>
      <c r="F335" s="491"/>
      <c r="G335" s="491"/>
      <c r="H335" s="491"/>
      <c r="I335" s="491"/>
      <c r="J335" s="491"/>
      <c r="K335" s="491"/>
      <c r="L335" s="491"/>
      <c r="M335" s="491"/>
      <c r="N335" s="491">
        <v>1</v>
      </c>
      <c r="O335" s="491">
        <v>79</v>
      </c>
      <c r="P335" s="513"/>
      <c r="Q335" s="492">
        <v>79</v>
      </c>
    </row>
    <row r="336" spans="1:17" ht="14.45" customHeight="1" x14ac:dyDescent="0.2">
      <c r="A336" s="486" t="s">
        <v>1713</v>
      </c>
      <c r="B336" s="487" t="s">
        <v>1610</v>
      </c>
      <c r="C336" s="487" t="s">
        <v>1596</v>
      </c>
      <c r="D336" s="487" t="s">
        <v>1642</v>
      </c>
      <c r="E336" s="487" t="s">
        <v>1643</v>
      </c>
      <c r="F336" s="491"/>
      <c r="G336" s="491"/>
      <c r="H336" s="491"/>
      <c r="I336" s="491"/>
      <c r="J336" s="491"/>
      <c r="K336" s="491"/>
      <c r="L336" s="491"/>
      <c r="M336" s="491"/>
      <c r="N336" s="491">
        <v>1</v>
      </c>
      <c r="O336" s="491">
        <v>166</v>
      </c>
      <c r="P336" s="513"/>
      <c r="Q336" s="492">
        <v>166</v>
      </c>
    </row>
    <row r="337" spans="1:17" ht="14.45" customHeight="1" x14ac:dyDescent="0.2">
      <c r="A337" s="486" t="s">
        <v>1713</v>
      </c>
      <c r="B337" s="487" t="s">
        <v>1610</v>
      </c>
      <c r="C337" s="487" t="s">
        <v>1596</v>
      </c>
      <c r="D337" s="487" t="s">
        <v>1646</v>
      </c>
      <c r="E337" s="487" t="s">
        <v>1612</v>
      </c>
      <c r="F337" s="491"/>
      <c r="G337" s="491"/>
      <c r="H337" s="491"/>
      <c r="I337" s="491"/>
      <c r="J337" s="491"/>
      <c r="K337" s="491"/>
      <c r="L337" s="491"/>
      <c r="M337" s="491"/>
      <c r="N337" s="491">
        <v>2</v>
      </c>
      <c r="O337" s="491">
        <v>148</v>
      </c>
      <c r="P337" s="513"/>
      <c r="Q337" s="492">
        <v>74</v>
      </c>
    </row>
    <row r="338" spans="1:17" ht="14.45" customHeight="1" x14ac:dyDescent="0.2">
      <c r="A338" s="486" t="s">
        <v>1714</v>
      </c>
      <c r="B338" s="487" t="s">
        <v>1610</v>
      </c>
      <c r="C338" s="487" t="s">
        <v>1596</v>
      </c>
      <c r="D338" s="487" t="s">
        <v>1611</v>
      </c>
      <c r="E338" s="487" t="s">
        <v>1612</v>
      </c>
      <c r="F338" s="491">
        <v>3</v>
      </c>
      <c r="G338" s="491">
        <v>636</v>
      </c>
      <c r="H338" s="491">
        <v>2.9859154929577465</v>
      </c>
      <c r="I338" s="491">
        <v>212</v>
      </c>
      <c r="J338" s="491">
        <v>1</v>
      </c>
      <c r="K338" s="491">
        <v>213</v>
      </c>
      <c r="L338" s="491">
        <v>1</v>
      </c>
      <c r="M338" s="491">
        <v>213</v>
      </c>
      <c r="N338" s="491">
        <v>7</v>
      </c>
      <c r="O338" s="491">
        <v>1505</v>
      </c>
      <c r="P338" s="513">
        <v>7.065727699530516</v>
      </c>
      <c r="Q338" s="492">
        <v>215</v>
      </c>
    </row>
    <row r="339" spans="1:17" ht="14.45" customHeight="1" x14ac:dyDescent="0.2">
      <c r="A339" s="486" t="s">
        <v>1714</v>
      </c>
      <c r="B339" s="487" t="s">
        <v>1610</v>
      </c>
      <c r="C339" s="487" t="s">
        <v>1596</v>
      </c>
      <c r="D339" s="487" t="s">
        <v>1613</v>
      </c>
      <c r="E339" s="487" t="s">
        <v>1612</v>
      </c>
      <c r="F339" s="491">
        <v>1</v>
      </c>
      <c r="G339" s="491">
        <v>87</v>
      </c>
      <c r="H339" s="491">
        <v>0.98863636363636365</v>
      </c>
      <c r="I339" s="491">
        <v>87</v>
      </c>
      <c r="J339" s="491">
        <v>1</v>
      </c>
      <c r="K339" s="491">
        <v>88</v>
      </c>
      <c r="L339" s="491">
        <v>1</v>
      </c>
      <c r="M339" s="491">
        <v>88</v>
      </c>
      <c r="N339" s="491"/>
      <c r="O339" s="491"/>
      <c r="P339" s="513"/>
      <c r="Q339" s="492"/>
    </row>
    <row r="340" spans="1:17" ht="14.45" customHeight="1" x14ac:dyDescent="0.2">
      <c r="A340" s="486" t="s">
        <v>1714</v>
      </c>
      <c r="B340" s="487" t="s">
        <v>1610</v>
      </c>
      <c r="C340" s="487" t="s">
        <v>1596</v>
      </c>
      <c r="D340" s="487" t="s">
        <v>1620</v>
      </c>
      <c r="E340" s="487" t="s">
        <v>1621</v>
      </c>
      <c r="F340" s="491">
        <v>1</v>
      </c>
      <c r="G340" s="491">
        <v>137</v>
      </c>
      <c r="H340" s="491"/>
      <c r="I340" s="491">
        <v>137</v>
      </c>
      <c r="J340" s="491"/>
      <c r="K340" s="491"/>
      <c r="L340" s="491"/>
      <c r="M340" s="491"/>
      <c r="N340" s="491">
        <v>5</v>
      </c>
      <c r="O340" s="491">
        <v>695</v>
      </c>
      <c r="P340" s="513"/>
      <c r="Q340" s="492">
        <v>139</v>
      </c>
    </row>
    <row r="341" spans="1:17" ht="14.45" customHeight="1" x14ac:dyDescent="0.2">
      <c r="A341" s="486" t="s">
        <v>1714</v>
      </c>
      <c r="B341" s="487" t="s">
        <v>1610</v>
      </c>
      <c r="C341" s="487" t="s">
        <v>1596</v>
      </c>
      <c r="D341" s="487" t="s">
        <v>1622</v>
      </c>
      <c r="E341" s="487" t="s">
        <v>1621</v>
      </c>
      <c r="F341" s="491">
        <v>1</v>
      </c>
      <c r="G341" s="491">
        <v>184</v>
      </c>
      <c r="H341" s="491">
        <v>0.99459459459459465</v>
      </c>
      <c r="I341" s="491">
        <v>184</v>
      </c>
      <c r="J341" s="491">
        <v>1</v>
      </c>
      <c r="K341" s="491">
        <v>185</v>
      </c>
      <c r="L341" s="491">
        <v>1</v>
      </c>
      <c r="M341" s="491">
        <v>185</v>
      </c>
      <c r="N341" s="491"/>
      <c r="O341" s="491"/>
      <c r="P341" s="513"/>
      <c r="Q341" s="492"/>
    </row>
    <row r="342" spans="1:17" ht="14.45" customHeight="1" x14ac:dyDescent="0.2">
      <c r="A342" s="486" t="s">
        <v>1714</v>
      </c>
      <c r="B342" s="487" t="s">
        <v>1610</v>
      </c>
      <c r="C342" s="487" t="s">
        <v>1596</v>
      </c>
      <c r="D342" s="487" t="s">
        <v>1625</v>
      </c>
      <c r="E342" s="487" t="s">
        <v>1626</v>
      </c>
      <c r="F342" s="491">
        <v>1</v>
      </c>
      <c r="G342" s="491">
        <v>609</v>
      </c>
      <c r="H342" s="491"/>
      <c r="I342" s="491">
        <v>609</v>
      </c>
      <c r="J342" s="491"/>
      <c r="K342" s="491"/>
      <c r="L342" s="491"/>
      <c r="M342" s="491"/>
      <c r="N342" s="491"/>
      <c r="O342" s="491"/>
      <c r="P342" s="513"/>
      <c r="Q342" s="492"/>
    </row>
    <row r="343" spans="1:17" ht="14.45" customHeight="1" x14ac:dyDescent="0.2">
      <c r="A343" s="486" t="s">
        <v>1714</v>
      </c>
      <c r="B343" s="487" t="s">
        <v>1610</v>
      </c>
      <c r="C343" s="487" t="s">
        <v>1596</v>
      </c>
      <c r="D343" s="487" t="s">
        <v>1627</v>
      </c>
      <c r="E343" s="487" t="s">
        <v>1628</v>
      </c>
      <c r="F343" s="491">
        <v>1</v>
      </c>
      <c r="G343" s="491">
        <v>174</v>
      </c>
      <c r="H343" s="491"/>
      <c r="I343" s="491">
        <v>174</v>
      </c>
      <c r="J343" s="491"/>
      <c r="K343" s="491"/>
      <c r="L343" s="491"/>
      <c r="M343" s="491"/>
      <c r="N343" s="491"/>
      <c r="O343" s="491"/>
      <c r="P343" s="513"/>
      <c r="Q343" s="492"/>
    </row>
    <row r="344" spans="1:17" ht="14.45" customHeight="1" x14ac:dyDescent="0.2">
      <c r="A344" s="486" t="s">
        <v>1714</v>
      </c>
      <c r="B344" s="487" t="s">
        <v>1610</v>
      </c>
      <c r="C344" s="487" t="s">
        <v>1596</v>
      </c>
      <c r="D344" s="487" t="s">
        <v>1631</v>
      </c>
      <c r="E344" s="487" t="s">
        <v>1632</v>
      </c>
      <c r="F344" s="491">
        <v>2</v>
      </c>
      <c r="G344" s="491">
        <v>34</v>
      </c>
      <c r="H344" s="491">
        <v>1</v>
      </c>
      <c r="I344" s="491">
        <v>17</v>
      </c>
      <c r="J344" s="491">
        <v>2</v>
      </c>
      <c r="K344" s="491">
        <v>34</v>
      </c>
      <c r="L344" s="491">
        <v>1</v>
      </c>
      <c r="M344" s="491">
        <v>17</v>
      </c>
      <c r="N344" s="491">
        <v>11</v>
      </c>
      <c r="O344" s="491">
        <v>187</v>
      </c>
      <c r="P344" s="513">
        <v>5.5</v>
      </c>
      <c r="Q344" s="492">
        <v>17</v>
      </c>
    </row>
    <row r="345" spans="1:17" ht="14.45" customHeight="1" x14ac:dyDescent="0.2">
      <c r="A345" s="486" t="s">
        <v>1714</v>
      </c>
      <c r="B345" s="487" t="s">
        <v>1610</v>
      </c>
      <c r="C345" s="487" t="s">
        <v>1596</v>
      </c>
      <c r="D345" s="487" t="s">
        <v>1633</v>
      </c>
      <c r="E345" s="487" t="s">
        <v>1634</v>
      </c>
      <c r="F345" s="491"/>
      <c r="G345" s="491"/>
      <c r="H345" s="491"/>
      <c r="I345" s="491"/>
      <c r="J345" s="491">
        <v>1</v>
      </c>
      <c r="K345" s="491">
        <v>277</v>
      </c>
      <c r="L345" s="491">
        <v>1</v>
      </c>
      <c r="M345" s="491">
        <v>277</v>
      </c>
      <c r="N345" s="491">
        <v>2</v>
      </c>
      <c r="O345" s="491">
        <v>558</v>
      </c>
      <c r="P345" s="513">
        <v>2.0144404332129966</v>
      </c>
      <c r="Q345" s="492">
        <v>279</v>
      </c>
    </row>
    <row r="346" spans="1:17" ht="14.45" customHeight="1" x14ac:dyDescent="0.2">
      <c r="A346" s="486" t="s">
        <v>1714</v>
      </c>
      <c r="B346" s="487" t="s">
        <v>1610</v>
      </c>
      <c r="C346" s="487" t="s">
        <v>1596</v>
      </c>
      <c r="D346" s="487" t="s">
        <v>1635</v>
      </c>
      <c r="E346" s="487" t="s">
        <v>1636</v>
      </c>
      <c r="F346" s="491"/>
      <c r="G346" s="491"/>
      <c r="H346" s="491"/>
      <c r="I346" s="491"/>
      <c r="J346" s="491">
        <v>1</v>
      </c>
      <c r="K346" s="491">
        <v>141</v>
      </c>
      <c r="L346" s="491">
        <v>1</v>
      </c>
      <c r="M346" s="491">
        <v>141</v>
      </c>
      <c r="N346" s="491">
        <v>4</v>
      </c>
      <c r="O346" s="491">
        <v>568</v>
      </c>
      <c r="P346" s="513">
        <v>4.0283687943262407</v>
      </c>
      <c r="Q346" s="492">
        <v>142</v>
      </c>
    </row>
    <row r="347" spans="1:17" ht="14.45" customHeight="1" x14ac:dyDescent="0.2">
      <c r="A347" s="486" t="s">
        <v>1714</v>
      </c>
      <c r="B347" s="487" t="s">
        <v>1610</v>
      </c>
      <c r="C347" s="487" t="s">
        <v>1596</v>
      </c>
      <c r="D347" s="487" t="s">
        <v>1637</v>
      </c>
      <c r="E347" s="487" t="s">
        <v>1636</v>
      </c>
      <c r="F347" s="491">
        <v>1</v>
      </c>
      <c r="G347" s="491">
        <v>78</v>
      </c>
      <c r="H347" s="491"/>
      <c r="I347" s="491">
        <v>78</v>
      </c>
      <c r="J347" s="491"/>
      <c r="K347" s="491"/>
      <c r="L347" s="491"/>
      <c r="M347" s="491"/>
      <c r="N347" s="491">
        <v>5</v>
      </c>
      <c r="O347" s="491">
        <v>395</v>
      </c>
      <c r="P347" s="513"/>
      <c r="Q347" s="492">
        <v>79</v>
      </c>
    </row>
    <row r="348" spans="1:17" ht="14.45" customHeight="1" x14ac:dyDescent="0.2">
      <c r="A348" s="486" t="s">
        <v>1714</v>
      </c>
      <c r="B348" s="487" t="s">
        <v>1610</v>
      </c>
      <c r="C348" s="487" t="s">
        <v>1596</v>
      </c>
      <c r="D348" s="487" t="s">
        <v>1638</v>
      </c>
      <c r="E348" s="487" t="s">
        <v>1639</v>
      </c>
      <c r="F348" s="491"/>
      <c r="G348" s="491"/>
      <c r="H348" s="491"/>
      <c r="I348" s="491"/>
      <c r="J348" s="491">
        <v>1</v>
      </c>
      <c r="K348" s="491">
        <v>316</v>
      </c>
      <c r="L348" s="491">
        <v>1</v>
      </c>
      <c r="M348" s="491">
        <v>316</v>
      </c>
      <c r="N348" s="491">
        <v>4</v>
      </c>
      <c r="O348" s="491">
        <v>1272</v>
      </c>
      <c r="P348" s="513">
        <v>4.0253164556962027</v>
      </c>
      <c r="Q348" s="492">
        <v>318</v>
      </c>
    </row>
    <row r="349" spans="1:17" ht="14.45" customHeight="1" x14ac:dyDescent="0.2">
      <c r="A349" s="486" t="s">
        <v>1714</v>
      </c>
      <c r="B349" s="487" t="s">
        <v>1610</v>
      </c>
      <c r="C349" s="487" t="s">
        <v>1596</v>
      </c>
      <c r="D349" s="487" t="s">
        <v>1642</v>
      </c>
      <c r="E349" s="487" t="s">
        <v>1643</v>
      </c>
      <c r="F349" s="491">
        <v>1</v>
      </c>
      <c r="G349" s="491">
        <v>163</v>
      </c>
      <c r="H349" s="491"/>
      <c r="I349" s="491">
        <v>163</v>
      </c>
      <c r="J349" s="491"/>
      <c r="K349" s="491"/>
      <c r="L349" s="491"/>
      <c r="M349" s="491"/>
      <c r="N349" s="491">
        <v>6</v>
      </c>
      <c r="O349" s="491">
        <v>996</v>
      </c>
      <c r="P349" s="513"/>
      <c r="Q349" s="492">
        <v>166</v>
      </c>
    </row>
    <row r="350" spans="1:17" ht="14.45" customHeight="1" x14ac:dyDescent="0.2">
      <c r="A350" s="486" t="s">
        <v>1714</v>
      </c>
      <c r="B350" s="487" t="s">
        <v>1610</v>
      </c>
      <c r="C350" s="487" t="s">
        <v>1596</v>
      </c>
      <c r="D350" s="487" t="s">
        <v>1646</v>
      </c>
      <c r="E350" s="487" t="s">
        <v>1612</v>
      </c>
      <c r="F350" s="491">
        <v>1</v>
      </c>
      <c r="G350" s="491">
        <v>72</v>
      </c>
      <c r="H350" s="491"/>
      <c r="I350" s="491">
        <v>72</v>
      </c>
      <c r="J350" s="491"/>
      <c r="K350" s="491"/>
      <c r="L350" s="491"/>
      <c r="M350" s="491"/>
      <c r="N350" s="491">
        <v>6</v>
      </c>
      <c r="O350" s="491">
        <v>444</v>
      </c>
      <c r="P350" s="513"/>
      <c r="Q350" s="492">
        <v>74</v>
      </c>
    </row>
    <row r="351" spans="1:17" ht="14.45" customHeight="1" x14ac:dyDescent="0.2">
      <c r="A351" s="486" t="s">
        <v>1714</v>
      </c>
      <c r="B351" s="487" t="s">
        <v>1610</v>
      </c>
      <c r="C351" s="487" t="s">
        <v>1596</v>
      </c>
      <c r="D351" s="487" t="s">
        <v>1661</v>
      </c>
      <c r="E351" s="487" t="s">
        <v>1662</v>
      </c>
      <c r="F351" s="491">
        <v>1</v>
      </c>
      <c r="G351" s="491">
        <v>1067</v>
      </c>
      <c r="H351" s="491"/>
      <c r="I351" s="491">
        <v>1067</v>
      </c>
      <c r="J351" s="491"/>
      <c r="K351" s="491"/>
      <c r="L351" s="491"/>
      <c r="M351" s="491"/>
      <c r="N351" s="491"/>
      <c r="O351" s="491"/>
      <c r="P351" s="513"/>
      <c r="Q351" s="492"/>
    </row>
    <row r="352" spans="1:17" ht="14.45" customHeight="1" x14ac:dyDescent="0.2">
      <c r="A352" s="486" t="s">
        <v>1715</v>
      </c>
      <c r="B352" s="487" t="s">
        <v>1610</v>
      </c>
      <c r="C352" s="487" t="s">
        <v>1596</v>
      </c>
      <c r="D352" s="487" t="s">
        <v>1611</v>
      </c>
      <c r="E352" s="487" t="s">
        <v>1612</v>
      </c>
      <c r="F352" s="491">
        <v>7</v>
      </c>
      <c r="G352" s="491">
        <v>1484</v>
      </c>
      <c r="H352" s="491">
        <v>0.30291896305368443</v>
      </c>
      <c r="I352" s="491">
        <v>212</v>
      </c>
      <c r="J352" s="491">
        <v>23</v>
      </c>
      <c r="K352" s="491">
        <v>4899</v>
      </c>
      <c r="L352" s="491">
        <v>1</v>
      </c>
      <c r="M352" s="491">
        <v>213</v>
      </c>
      <c r="N352" s="491">
        <v>22</v>
      </c>
      <c r="O352" s="491">
        <v>4730</v>
      </c>
      <c r="P352" s="513">
        <v>0.96550316391100222</v>
      </c>
      <c r="Q352" s="492">
        <v>215</v>
      </c>
    </row>
    <row r="353" spans="1:17" ht="14.45" customHeight="1" x14ac:dyDescent="0.2">
      <c r="A353" s="486" t="s">
        <v>1715</v>
      </c>
      <c r="B353" s="487" t="s">
        <v>1610</v>
      </c>
      <c r="C353" s="487" t="s">
        <v>1596</v>
      </c>
      <c r="D353" s="487" t="s">
        <v>1614</v>
      </c>
      <c r="E353" s="487" t="s">
        <v>1615</v>
      </c>
      <c r="F353" s="491">
        <v>263</v>
      </c>
      <c r="G353" s="491">
        <v>79426</v>
      </c>
      <c r="H353" s="491">
        <v>0.86512215577993445</v>
      </c>
      <c r="I353" s="491">
        <v>302</v>
      </c>
      <c r="J353" s="491">
        <v>303</v>
      </c>
      <c r="K353" s="491">
        <v>91809</v>
      </c>
      <c r="L353" s="491">
        <v>1</v>
      </c>
      <c r="M353" s="491">
        <v>303</v>
      </c>
      <c r="N353" s="491">
        <v>381</v>
      </c>
      <c r="O353" s="491">
        <v>116205</v>
      </c>
      <c r="P353" s="513">
        <v>1.2657255824592359</v>
      </c>
      <c r="Q353" s="492">
        <v>305</v>
      </c>
    </row>
    <row r="354" spans="1:17" ht="14.45" customHeight="1" x14ac:dyDescent="0.2">
      <c r="A354" s="486" t="s">
        <v>1715</v>
      </c>
      <c r="B354" s="487" t="s">
        <v>1610</v>
      </c>
      <c r="C354" s="487" t="s">
        <v>1596</v>
      </c>
      <c r="D354" s="487" t="s">
        <v>1616</v>
      </c>
      <c r="E354" s="487" t="s">
        <v>1617</v>
      </c>
      <c r="F354" s="491">
        <v>12</v>
      </c>
      <c r="G354" s="491">
        <v>1200</v>
      </c>
      <c r="H354" s="491"/>
      <c r="I354" s="491">
        <v>100</v>
      </c>
      <c r="J354" s="491"/>
      <c r="K354" s="491"/>
      <c r="L354" s="491"/>
      <c r="M354" s="491"/>
      <c r="N354" s="491">
        <v>12</v>
      </c>
      <c r="O354" s="491">
        <v>1212</v>
      </c>
      <c r="P354" s="513"/>
      <c r="Q354" s="492">
        <v>101</v>
      </c>
    </row>
    <row r="355" spans="1:17" ht="14.45" customHeight="1" x14ac:dyDescent="0.2">
      <c r="A355" s="486" t="s">
        <v>1715</v>
      </c>
      <c r="B355" s="487" t="s">
        <v>1610</v>
      </c>
      <c r="C355" s="487" t="s">
        <v>1596</v>
      </c>
      <c r="D355" s="487" t="s">
        <v>1620</v>
      </c>
      <c r="E355" s="487" t="s">
        <v>1621</v>
      </c>
      <c r="F355" s="491">
        <v>106</v>
      </c>
      <c r="G355" s="491">
        <v>14522</v>
      </c>
      <c r="H355" s="491">
        <v>0.86968499221463647</v>
      </c>
      <c r="I355" s="491">
        <v>137</v>
      </c>
      <c r="J355" s="491">
        <v>121</v>
      </c>
      <c r="K355" s="491">
        <v>16698</v>
      </c>
      <c r="L355" s="491">
        <v>1</v>
      </c>
      <c r="M355" s="491">
        <v>138</v>
      </c>
      <c r="N355" s="491">
        <v>155</v>
      </c>
      <c r="O355" s="491">
        <v>21545</v>
      </c>
      <c r="P355" s="513">
        <v>1.2902742843454307</v>
      </c>
      <c r="Q355" s="492">
        <v>139</v>
      </c>
    </row>
    <row r="356" spans="1:17" ht="14.45" customHeight="1" x14ac:dyDescent="0.2">
      <c r="A356" s="486" t="s">
        <v>1715</v>
      </c>
      <c r="B356" s="487" t="s">
        <v>1610</v>
      </c>
      <c r="C356" s="487" t="s">
        <v>1596</v>
      </c>
      <c r="D356" s="487" t="s">
        <v>1627</v>
      </c>
      <c r="E356" s="487" t="s">
        <v>1628</v>
      </c>
      <c r="F356" s="491">
        <v>15</v>
      </c>
      <c r="G356" s="491">
        <v>2610</v>
      </c>
      <c r="H356" s="491">
        <v>0.93214285714285716</v>
      </c>
      <c r="I356" s="491">
        <v>174</v>
      </c>
      <c r="J356" s="491">
        <v>16</v>
      </c>
      <c r="K356" s="491">
        <v>2800</v>
      </c>
      <c r="L356" s="491">
        <v>1</v>
      </c>
      <c r="M356" s="491">
        <v>175</v>
      </c>
      <c r="N356" s="491">
        <v>15</v>
      </c>
      <c r="O356" s="491">
        <v>2640</v>
      </c>
      <c r="P356" s="513">
        <v>0.94285714285714284</v>
      </c>
      <c r="Q356" s="492">
        <v>176</v>
      </c>
    </row>
    <row r="357" spans="1:17" ht="14.45" customHeight="1" x14ac:dyDescent="0.2">
      <c r="A357" s="486" t="s">
        <v>1715</v>
      </c>
      <c r="B357" s="487" t="s">
        <v>1610</v>
      </c>
      <c r="C357" s="487" t="s">
        <v>1596</v>
      </c>
      <c r="D357" s="487" t="s">
        <v>1629</v>
      </c>
      <c r="E357" s="487" t="s">
        <v>1630</v>
      </c>
      <c r="F357" s="491"/>
      <c r="G357" s="491"/>
      <c r="H357" s="491"/>
      <c r="I357" s="491"/>
      <c r="J357" s="491">
        <v>1</v>
      </c>
      <c r="K357" s="491">
        <v>348</v>
      </c>
      <c r="L357" s="491">
        <v>1</v>
      </c>
      <c r="M357" s="491">
        <v>348</v>
      </c>
      <c r="N357" s="491">
        <v>1</v>
      </c>
      <c r="O357" s="491">
        <v>348</v>
      </c>
      <c r="P357" s="513">
        <v>1</v>
      </c>
      <c r="Q357" s="492">
        <v>348</v>
      </c>
    </row>
    <row r="358" spans="1:17" ht="14.45" customHeight="1" x14ac:dyDescent="0.2">
      <c r="A358" s="486" t="s">
        <v>1715</v>
      </c>
      <c r="B358" s="487" t="s">
        <v>1610</v>
      </c>
      <c r="C358" s="487" t="s">
        <v>1596</v>
      </c>
      <c r="D358" s="487" t="s">
        <v>1631</v>
      </c>
      <c r="E358" s="487" t="s">
        <v>1632</v>
      </c>
      <c r="F358" s="491">
        <v>110</v>
      </c>
      <c r="G358" s="491">
        <v>1870</v>
      </c>
      <c r="H358" s="491">
        <v>0.82706766917293228</v>
      </c>
      <c r="I358" s="491">
        <v>17</v>
      </c>
      <c r="J358" s="491">
        <v>133</v>
      </c>
      <c r="K358" s="491">
        <v>2261</v>
      </c>
      <c r="L358" s="491">
        <v>1</v>
      </c>
      <c r="M358" s="491">
        <v>17</v>
      </c>
      <c r="N358" s="491">
        <v>174</v>
      </c>
      <c r="O358" s="491">
        <v>2958</v>
      </c>
      <c r="P358" s="513">
        <v>1.3082706766917294</v>
      </c>
      <c r="Q358" s="492">
        <v>17</v>
      </c>
    </row>
    <row r="359" spans="1:17" ht="14.45" customHeight="1" x14ac:dyDescent="0.2">
      <c r="A359" s="486" t="s">
        <v>1715</v>
      </c>
      <c r="B359" s="487" t="s">
        <v>1610</v>
      </c>
      <c r="C359" s="487" t="s">
        <v>1596</v>
      </c>
      <c r="D359" s="487" t="s">
        <v>1633</v>
      </c>
      <c r="E359" s="487" t="s">
        <v>1634</v>
      </c>
      <c r="F359" s="491">
        <v>1</v>
      </c>
      <c r="G359" s="491">
        <v>274</v>
      </c>
      <c r="H359" s="491">
        <v>0.16486161251504211</v>
      </c>
      <c r="I359" s="491">
        <v>274</v>
      </c>
      <c r="J359" s="491">
        <v>6</v>
      </c>
      <c r="K359" s="491">
        <v>1662</v>
      </c>
      <c r="L359" s="491">
        <v>1</v>
      </c>
      <c r="M359" s="491">
        <v>277</v>
      </c>
      <c r="N359" s="491">
        <v>7</v>
      </c>
      <c r="O359" s="491">
        <v>1953</v>
      </c>
      <c r="P359" s="513">
        <v>1.1750902527075813</v>
      </c>
      <c r="Q359" s="492">
        <v>279</v>
      </c>
    </row>
    <row r="360" spans="1:17" ht="14.45" customHeight="1" x14ac:dyDescent="0.2">
      <c r="A360" s="486" t="s">
        <v>1715</v>
      </c>
      <c r="B360" s="487" t="s">
        <v>1610</v>
      </c>
      <c r="C360" s="487" t="s">
        <v>1596</v>
      </c>
      <c r="D360" s="487" t="s">
        <v>1635</v>
      </c>
      <c r="E360" s="487" t="s">
        <v>1636</v>
      </c>
      <c r="F360" s="491">
        <v>1</v>
      </c>
      <c r="G360" s="491">
        <v>142</v>
      </c>
      <c r="H360" s="491">
        <v>0.16784869976359337</v>
      </c>
      <c r="I360" s="491">
        <v>142</v>
      </c>
      <c r="J360" s="491">
        <v>6</v>
      </c>
      <c r="K360" s="491">
        <v>846</v>
      </c>
      <c r="L360" s="491">
        <v>1</v>
      </c>
      <c r="M360" s="491">
        <v>141</v>
      </c>
      <c r="N360" s="491">
        <v>7</v>
      </c>
      <c r="O360" s="491">
        <v>994</v>
      </c>
      <c r="P360" s="513">
        <v>1.1749408983451537</v>
      </c>
      <c r="Q360" s="492">
        <v>142</v>
      </c>
    </row>
    <row r="361" spans="1:17" ht="14.45" customHeight="1" x14ac:dyDescent="0.2">
      <c r="A361" s="486" t="s">
        <v>1715</v>
      </c>
      <c r="B361" s="487" t="s">
        <v>1610</v>
      </c>
      <c r="C361" s="487" t="s">
        <v>1596</v>
      </c>
      <c r="D361" s="487" t="s">
        <v>1637</v>
      </c>
      <c r="E361" s="487" t="s">
        <v>1636</v>
      </c>
      <c r="F361" s="491">
        <v>106</v>
      </c>
      <c r="G361" s="491">
        <v>8268</v>
      </c>
      <c r="H361" s="491">
        <v>0.8721518987341772</v>
      </c>
      <c r="I361" s="491">
        <v>78</v>
      </c>
      <c r="J361" s="491">
        <v>120</v>
      </c>
      <c r="K361" s="491">
        <v>9480</v>
      </c>
      <c r="L361" s="491">
        <v>1</v>
      </c>
      <c r="M361" s="491">
        <v>79</v>
      </c>
      <c r="N361" s="491">
        <v>155</v>
      </c>
      <c r="O361" s="491">
        <v>12245</v>
      </c>
      <c r="P361" s="513">
        <v>1.2916666666666667</v>
      </c>
      <c r="Q361" s="492">
        <v>79</v>
      </c>
    </row>
    <row r="362" spans="1:17" ht="14.45" customHeight="1" x14ac:dyDescent="0.2">
      <c r="A362" s="486" t="s">
        <v>1715</v>
      </c>
      <c r="B362" s="487" t="s">
        <v>1610</v>
      </c>
      <c r="C362" s="487" t="s">
        <v>1596</v>
      </c>
      <c r="D362" s="487" t="s">
        <v>1638</v>
      </c>
      <c r="E362" s="487" t="s">
        <v>1639</v>
      </c>
      <c r="F362" s="491">
        <v>1</v>
      </c>
      <c r="G362" s="491">
        <v>314</v>
      </c>
      <c r="H362" s="491">
        <v>0.16561181434599156</v>
      </c>
      <c r="I362" s="491">
        <v>314</v>
      </c>
      <c r="J362" s="491">
        <v>6</v>
      </c>
      <c r="K362" s="491">
        <v>1896</v>
      </c>
      <c r="L362" s="491">
        <v>1</v>
      </c>
      <c r="M362" s="491">
        <v>316</v>
      </c>
      <c r="N362" s="491">
        <v>7</v>
      </c>
      <c r="O362" s="491">
        <v>2226</v>
      </c>
      <c r="P362" s="513">
        <v>1.1740506329113924</v>
      </c>
      <c r="Q362" s="492">
        <v>318</v>
      </c>
    </row>
    <row r="363" spans="1:17" ht="14.45" customHeight="1" x14ac:dyDescent="0.2">
      <c r="A363" s="486" t="s">
        <v>1715</v>
      </c>
      <c r="B363" s="487" t="s">
        <v>1610</v>
      </c>
      <c r="C363" s="487" t="s">
        <v>1596</v>
      </c>
      <c r="D363" s="487" t="s">
        <v>1640</v>
      </c>
      <c r="E363" s="487" t="s">
        <v>1641</v>
      </c>
      <c r="F363" s="491"/>
      <c r="G363" s="491"/>
      <c r="H363" s="491"/>
      <c r="I363" s="491"/>
      <c r="J363" s="491">
        <v>1</v>
      </c>
      <c r="K363" s="491">
        <v>329</v>
      </c>
      <c r="L363" s="491">
        <v>1</v>
      </c>
      <c r="M363" s="491">
        <v>329</v>
      </c>
      <c r="N363" s="491">
        <v>1</v>
      </c>
      <c r="O363" s="491">
        <v>329</v>
      </c>
      <c r="P363" s="513">
        <v>1</v>
      </c>
      <c r="Q363" s="492">
        <v>329</v>
      </c>
    </row>
    <row r="364" spans="1:17" ht="14.45" customHeight="1" x14ac:dyDescent="0.2">
      <c r="A364" s="486" t="s">
        <v>1715</v>
      </c>
      <c r="B364" s="487" t="s">
        <v>1610</v>
      </c>
      <c r="C364" s="487" t="s">
        <v>1596</v>
      </c>
      <c r="D364" s="487" t="s">
        <v>1642</v>
      </c>
      <c r="E364" s="487" t="s">
        <v>1643</v>
      </c>
      <c r="F364" s="491">
        <v>102</v>
      </c>
      <c r="G364" s="491">
        <v>16626</v>
      </c>
      <c r="H364" s="491">
        <v>1.1195959595959597</v>
      </c>
      <c r="I364" s="491">
        <v>163</v>
      </c>
      <c r="J364" s="491">
        <v>90</v>
      </c>
      <c r="K364" s="491">
        <v>14850</v>
      </c>
      <c r="L364" s="491">
        <v>1</v>
      </c>
      <c r="M364" s="491">
        <v>165</v>
      </c>
      <c r="N364" s="491">
        <v>115</v>
      </c>
      <c r="O364" s="491">
        <v>19090</v>
      </c>
      <c r="P364" s="513">
        <v>1.2855218855218855</v>
      </c>
      <c r="Q364" s="492">
        <v>166</v>
      </c>
    </row>
    <row r="365" spans="1:17" ht="14.45" customHeight="1" x14ac:dyDescent="0.2">
      <c r="A365" s="486" t="s">
        <v>1715</v>
      </c>
      <c r="B365" s="487" t="s">
        <v>1610</v>
      </c>
      <c r="C365" s="487" t="s">
        <v>1596</v>
      </c>
      <c r="D365" s="487" t="s">
        <v>1646</v>
      </c>
      <c r="E365" s="487" t="s">
        <v>1612</v>
      </c>
      <c r="F365" s="491">
        <v>291</v>
      </c>
      <c r="G365" s="491">
        <v>20952</v>
      </c>
      <c r="H365" s="491">
        <v>0.93136557610241821</v>
      </c>
      <c r="I365" s="491">
        <v>72</v>
      </c>
      <c r="J365" s="491">
        <v>304</v>
      </c>
      <c r="K365" s="491">
        <v>22496</v>
      </c>
      <c r="L365" s="491">
        <v>1</v>
      </c>
      <c r="M365" s="491">
        <v>74</v>
      </c>
      <c r="N365" s="491">
        <v>423</v>
      </c>
      <c r="O365" s="491">
        <v>31302</v>
      </c>
      <c r="P365" s="513">
        <v>1.3914473684210527</v>
      </c>
      <c r="Q365" s="492">
        <v>74</v>
      </c>
    </row>
    <row r="366" spans="1:17" ht="14.45" customHeight="1" x14ac:dyDescent="0.2">
      <c r="A366" s="486" t="s">
        <v>1715</v>
      </c>
      <c r="B366" s="487" t="s">
        <v>1610</v>
      </c>
      <c r="C366" s="487" t="s">
        <v>1596</v>
      </c>
      <c r="D366" s="487" t="s">
        <v>1653</v>
      </c>
      <c r="E366" s="487" t="s">
        <v>1654</v>
      </c>
      <c r="F366" s="491">
        <v>18</v>
      </c>
      <c r="G366" s="491">
        <v>21816</v>
      </c>
      <c r="H366" s="491">
        <v>1.6309808612440191</v>
      </c>
      <c r="I366" s="491">
        <v>1212</v>
      </c>
      <c r="J366" s="491">
        <v>11</v>
      </c>
      <c r="K366" s="491">
        <v>13376</v>
      </c>
      <c r="L366" s="491">
        <v>1</v>
      </c>
      <c r="M366" s="491">
        <v>1216</v>
      </c>
      <c r="N366" s="491">
        <v>20</v>
      </c>
      <c r="O366" s="491">
        <v>24400</v>
      </c>
      <c r="P366" s="513">
        <v>1.8241626794258374</v>
      </c>
      <c r="Q366" s="492">
        <v>1220</v>
      </c>
    </row>
    <row r="367" spans="1:17" ht="14.45" customHeight="1" x14ac:dyDescent="0.2">
      <c r="A367" s="486" t="s">
        <v>1715</v>
      </c>
      <c r="B367" s="487" t="s">
        <v>1610</v>
      </c>
      <c r="C367" s="487" t="s">
        <v>1596</v>
      </c>
      <c r="D367" s="487" t="s">
        <v>1655</v>
      </c>
      <c r="E367" s="487" t="s">
        <v>1656</v>
      </c>
      <c r="F367" s="491">
        <v>11</v>
      </c>
      <c r="G367" s="491">
        <v>1265</v>
      </c>
      <c r="H367" s="491">
        <v>1.8175287356321839</v>
      </c>
      <c r="I367" s="491">
        <v>115</v>
      </c>
      <c r="J367" s="491">
        <v>6</v>
      </c>
      <c r="K367" s="491">
        <v>696</v>
      </c>
      <c r="L367" s="491">
        <v>1</v>
      </c>
      <c r="M367" s="491">
        <v>116</v>
      </c>
      <c r="N367" s="491">
        <v>8</v>
      </c>
      <c r="O367" s="491">
        <v>936</v>
      </c>
      <c r="P367" s="513">
        <v>1.3448275862068966</v>
      </c>
      <c r="Q367" s="492">
        <v>117</v>
      </c>
    </row>
    <row r="368" spans="1:17" ht="14.45" customHeight="1" x14ac:dyDescent="0.2">
      <c r="A368" s="486" t="s">
        <v>1715</v>
      </c>
      <c r="B368" s="487" t="s">
        <v>1610</v>
      </c>
      <c r="C368" s="487" t="s">
        <v>1596</v>
      </c>
      <c r="D368" s="487" t="s">
        <v>1663</v>
      </c>
      <c r="E368" s="487" t="s">
        <v>1664</v>
      </c>
      <c r="F368" s="491"/>
      <c r="G368" s="491"/>
      <c r="H368" s="491"/>
      <c r="I368" s="491"/>
      <c r="J368" s="491"/>
      <c r="K368" s="491"/>
      <c r="L368" s="491"/>
      <c r="M368" s="491"/>
      <c r="N368" s="491">
        <v>2</v>
      </c>
      <c r="O368" s="491">
        <v>612</v>
      </c>
      <c r="P368" s="513"/>
      <c r="Q368" s="492">
        <v>306</v>
      </c>
    </row>
    <row r="369" spans="1:17" ht="14.45" customHeight="1" x14ac:dyDescent="0.2">
      <c r="A369" s="486" t="s">
        <v>1716</v>
      </c>
      <c r="B369" s="487" t="s">
        <v>1610</v>
      </c>
      <c r="C369" s="487" t="s">
        <v>1596</v>
      </c>
      <c r="D369" s="487" t="s">
        <v>1611</v>
      </c>
      <c r="E369" s="487" t="s">
        <v>1612</v>
      </c>
      <c r="F369" s="491">
        <v>10</v>
      </c>
      <c r="G369" s="491">
        <v>2120</v>
      </c>
      <c r="H369" s="491">
        <v>0.99530516431924887</v>
      </c>
      <c r="I369" s="491">
        <v>212</v>
      </c>
      <c r="J369" s="491">
        <v>10</v>
      </c>
      <c r="K369" s="491">
        <v>2130</v>
      </c>
      <c r="L369" s="491">
        <v>1</v>
      </c>
      <c r="M369" s="491">
        <v>213</v>
      </c>
      <c r="N369" s="491">
        <v>6</v>
      </c>
      <c r="O369" s="491">
        <v>1290</v>
      </c>
      <c r="P369" s="513">
        <v>0.60563380281690138</v>
      </c>
      <c r="Q369" s="492">
        <v>215</v>
      </c>
    </row>
    <row r="370" spans="1:17" ht="14.45" customHeight="1" x14ac:dyDescent="0.2">
      <c r="A370" s="486" t="s">
        <v>1716</v>
      </c>
      <c r="B370" s="487" t="s">
        <v>1610</v>
      </c>
      <c r="C370" s="487" t="s">
        <v>1596</v>
      </c>
      <c r="D370" s="487" t="s">
        <v>1614</v>
      </c>
      <c r="E370" s="487" t="s">
        <v>1615</v>
      </c>
      <c r="F370" s="491">
        <v>55</v>
      </c>
      <c r="G370" s="491">
        <v>16610</v>
      </c>
      <c r="H370" s="491"/>
      <c r="I370" s="491">
        <v>302</v>
      </c>
      <c r="J370" s="491"/>
      <c r="K370" s="491"/>
      <c r="L370" s="491"/>
      <c r="M370" s="491"/>
      <c r="N370" s="491">
        <v>25</v>
      </c>
      <c r="O370" s="491">
        <v>7625</v>
      </c>
      <c r="P370" s="513"/>
      <c r="Q370" s="492">
        <v>305</v>
      </c>
    </row>
    <row r="371" spans="1:17" ht="14.45" customHeight="1" x14ac:dyDescent="0.2">
      <c r="A371" s="486" t="s">
        <v>1716</v>
      </c>
      <c r="B371" s="487" t="s">
        <v>1610</v>
      </c>
      <c r="C371" s="487" t="s">
        <v>1596</v>
      </c>
      <c r="D371" s="487" t="s">
        <v>1620</v>
      </c>
      <c r="E371" s="487" t="s">
        <v>1621</v>
      </c>
      <c r="F371" s="491">
        <v>30</v>
      </c>
      <c r="G371" s="491">
        <v>4110</v>
      </c>
      <c r="H371" s="491">
        <v>1.2409420289855073</v>
      </c>
      <c r="I371" s="491">
        <v>137</v>
      </c>
      <c r="J371" s="491">
        <v>24</v>
      </c>
      <c r="K371" s="491">
        <v>3312</v>
      </c>
      <c r="L371" s="491">
        <v>1</v>
      </c>
      <c r="M371" s="491">
        <v>138</v>
      </c>
      <c r="N371" s="491">
        <v>19</v>
      </c>
      <c r="O371" s="491">
        <v>2641</v>
      </c>
      <c r="P371" s="513">
        <v>0.79740338164251212</v>
      </c>
      <c r="Q371" s="492">
        <v>139</v>
      </c>
    </row>
    <row r="372" spans="1:17" ht="14.45" customHeight="1" x14ac:dyDescent="0.2">
      <c r="A372" s="486" t="s">
        <v>1716</v>
      </c>
      <c r="B372" s="487" t="s">
        <v>1610</v>
      </c>
      <c r="C372" s="487" t="s">
        <v>1596</v>
      </c>
      <c r="D372" s="487" t="s">
        <v>1623</v>
      </c>
      <c r="E372" s="487" t="s">
        <v>1624</v>
      </c>
      <c r="F372" s="491">
        <v>1</v>
      </c>
      <c r="G372" s="491">
        <v>640</v>
      </c>
      <c r="H372" s="491"/>
      <c r="I372" s="491">
        <v>640</v>
      </c>
      <c r="J372" s="491"/>
      <c r="K372" s="491"/>
      <c r="L372" s="491"/>
      <c r="M372" s="491"/>
      <c r="N372" s="491"/>
      <c r="O372" s="491"/>
      <c r="P372" s="513"/>
      <c r="Q372" s="492"/>
    </row>
    <row r="373" spans="1:17" ht="14.45" customHeight="1" x14ac:dyDescent="0.2">
      <c r="A373" s="486" t="s">
        <v>1716</v>
      </c>
      <c r="B373" s="487" t="s">
        <v>1610</v>
      </c>
      <c r="C373" s="487" t="s">
        <v>1596</v>
      </c>
      <c r="D373" s="487" t="s">
        <v>1627</v>
      </c>
      <c r="E373" s="487" t="s">
        <v>1628</v>
      </c>
      <c r="F373" s="491">
        <v>3</v>
      </c>
      <c r="G373" s="491">
        <v>522</v>
      </c>
      <c r="H373" s="491"/>
      <c r="I373" s="491">
        <v>174</v>
      </c>
      <c r="J373" s="491"/>
      <c r="K373" s="491"/>
      <c r="L373" s="491"/>
      <c r="M373" s="491"/>
      <c r="N373" s="491">
        <v>1</v>
      </c>
      <c r="O373" s="491">
        <v>176</v>
      </c>
      <c r="P373" s="513"/>
      <c r="Q373" s="492">
        <v>176</v>
      </c>
    </row>
    <row r="374" spans="1:17" ht="14.45" customHeight="1" x14ac:dyDescent="0.2">
      <c r="A374" s="486" t="s">
        <v>1716</v>
      </c>
      <c r="B374" s="487" t="s">
        <v>1610</v>
      </c>
      <c r="C374" s="487" t="s">
        <v>1596</v>
      </c>
      <c r="D374" s="487" t="s">
        <v>1631</v>
      </c>
      <c r="E374" s="487" t="s">
        <v>1632</v>
      </c>
      <c r="F374" s="491">
        <v>35</v>
      </c>
      <c r="G374" s="491">
        <v>595</v>
      </c>
      <c r="H374" s="491">
        <v>1.0606060606060606</v>
      </c>
      <c r="I374" s="491">
        <v>17</v>
      </c>
      <c r="J374" s="491">
        <v>33</v>
      </c>
      <c r="K374" s="491">
        <v>561</v>
      </c>
      <c r="L374" s="491">
        <v>1</v>
      </c>
      <c r="M374" s="491">
        <v>17</v>
      </c>
      <c r="N374" s="491">
        <v>24</v>
      </c>
      <c r="O374" s="491">
        <v>408</v>
      </c>
      <c r="P374" s="513">
        <v>0.72727272727272729</v>
      </c>
      <c r="Q374" s="492">
        <v>17</v>
      </c>
    </row>
    <row r="375" spans="1:17" ht="14.45" customHeight="1" x14ac:dyDescent="0.2">
      <c r="A375" s="486" t="s">
        <v>1716</v>
      </c>
      <c r="B375" s="487" t="s">
        <v>1610</v>
      </c>
      <c r="C375" s="487" t="s">
        <v>1596</v>
      </c>
      <c r="D375" s="487" t="s">
        <v>1633</v>
      </c>
      <c r="E375" s="487" t="s">
        <v>1634</v>
      </c>
      <c r="F375" s="491">
        <v>2</v>
      </c>
      <c r="G375" s="491">
        <v>548</v>
      </c>
      <c r="H375" s="491">
        <v>0.65944645006016844</v>
      </c>
      <c r="I375" s="491">
        <v>274</v>
      </c>
      <c r="J375" s="491">
        <v>3</v>
      </c>
      <c r="K375" s="491">
        <v>831</v>
      </c>
      <c r="L375" s="491">
        <v>1</v>
      </c>
      <c r="M375" s="491">
        <v>277</v>
      </c>
      <c r="N375" s="491">
        <v>2</v>
      </c>
      <c r="O375" s="491">
        <v>558</v>
      </c>
      <c r="P375" s="513">
        <v>0.67148014440433212</v>
      </c>
      <c r="Q375" s="492">
        <v>279</v>
      </c>
    </row>
    <row r="376" spans="1:17" ht="14.45" customHeight="1" x14ac:dyDescent="0.2">
      <c r="A376" s="486" t="s">
        <v>1716</v>
      </c>
      <c r="B376" s="487" t="s">
        <v>1610</v>
      </c>
      <c r="C376" s="487" t="s">
        <v>1596</v>
      </c>
      <c r="D376" s="487" t="s">
        <v>1635</v>
      </c>
      <c r="E376" s="487" t="s">
        <v>1636</v>
      </c>
      <c r="F376" s="491">
        <v>2</v>
      </c>
      <c r="G376" s="491">
        <v>284</v>
      </c>
      <c r="H376" s="491">
        <v>0.50354609929078009</v>
      </c>
      <c r="I376" s="491">
        <v>142</v>
      </c>
      <c r="J376" s="491">
        <v>4</v>
      </c>
      <c r="K376" s="491">
        <v>564</v>
      </c>
      <c r="L376" s="491">
        <v>1</v>
      </c>
      <c r="M376" s="491">
        <v>141</v>
      </c>
      <c r="N376" s="491">
        <v>2</v>
      </c>
      <c r="O376" s="491">
        <v>284</v>
      </c>
      <c r="P376" s="513">
        <v>0.50354609929078009</v>
      </c>
      <c r="Q376" s="492">
        <v>142</v>
      </c>
    </row>
    <row r="377" spans="1:17" ht="14.45" customHeight="1" x14ac:dyDescent="0.2">
      <c r="A377" s="486" t="s">
        <v>1716</v>
      </c>
      <c r="B377" s="487" t="s">
        <v>1610</v>
      </c>
      <c r="C377" s="487" t="s">
        <v>1596</v>
      </c>
      <c r="D377" s="487" t="s">
        <v>1637</v>
      </c>
      <c r="E377" s="487" t="s">
        <v>1636</v>
      </c>
      <c r="F377" s="491">
        <v>30</v>
      </c>
      <c r="G377" s="491">
        <v>2340</v>
      </c>
      <c r="H377" s="491">
        <v>1.2341772151898733</v>
      </c>
      <c r="I377" s="491">
        <v>78</v>
      </c>
      <c r="J377" s="491">
        <v>24</v>
      </c>
      <c r="K377" s="491">
        <v>1896</v>
      </c>
      <c r="L377" s="491">
        <v>1</v>
      </c>
      <c r="M377" s="491">
        <v>79</v>
      </c>
      <c r="N377" s="491">
        <v>19</v>
      </c>
      <c r="O377" s="491">
        <v>1501</v>
      </c>
      <c r="P377" s="513">
        <v>0.79166666666666663</v>
      </c>
      <c r="Q377" s="492">
        <v>79</v>
      </c>
    </row>
    <row r="378" spans="1:17" ht="14.45" customHeight="1" x14ac:dyDescent="0.2">
      <c r="A378" s="486" t="s">
        <v>1716</v>
      </c>
      <c r="B378" s="487" t="s">
        <v>1610</v>
      </c>
      <c r="C378" s="487" t="s">
        <v>1596</v>
      </c>
      <c r="D378" s="487" t="s">
        <v>1638</v>
      </c>
      <c r="E378" s="487" t="s">
        <v>1639</v>
      </c>
      <c r="F378" s="491">
        <v>2</v>
      </c>
      <c r="G378" s="491">
        <v>628</v>
      </c>
      <c r="H378" s="491">
        <v>0.49683544303797467</v>
      </c>
      <c r="I378" s="491">
        <v>314</v>
      </c>
      <c r="J378" s="491">
        <v>4</v>
      </c>
      <c r="K378" s="491">
        <v>1264</v>
      </c>
      <c r="L378" s="491">
        <v>1</v>
      </c>
      <c r="M378" s="491">
        <v>316</v>
      </c>
      <c r="N378" s="491">
        <v>2</v>
      </c>
      <c r="O378" s="491">
        <v>636</v>
      </c>
      <c r="P378" s="513">
        <v>0.50316455696202533</v>
      </c>
      <c r="Q378" s="492">
        <v>318</v>
      </c>
    </row>
    <row r="379" spans="1:17" ht="14.45" customHeight="1" x14ac:dyDescent="0.2">
      <c r="A379" s="486" t="s">
        <v>1716</v>
      </c>
      <c r="B379" s="487" t="s">
        <v>1610</v>
      </c>
      <c r="C379" s="487" t="s">
        <v>1596</v>
      </c>
      <c r="D379" s="487" t="s">
        <v>1642</v>
      </c>
      <c r="E379" s="487" t="s">
        <v>1643</v>
      </c>
      <c r="F379" s="491">
        <v>33</v>
      </c>
      <c r="G379" s="491">
        <v>5379</v>
      </c>
      <c r="H379" s="491">
        <v>1.1642857142857144</v>
      </c>
      <c r="I379" s="491">
        <v>163</v>
      </c>
      <c r="J379" s="491">
        <v>28</v>
      </c>
      <c r="K379" s="491">
        <v>4620</v>
      </c>
      <c r="L379" s="491">
        <v>1</v>
      </c>
      <c r="M379" s="491">
        <v>165</v>
      </c>
      <c r="N379" s="491">
        <v>22</v>
      </c>
      <c r="O379" s="491">
        <v>3652</v>
      </c>
      <c r="P379" s="513">
        <v>0.79047619047619044</v>
      </c>
      <c r="Q379" s="492">
        <v>166</v>
      </c>
    </row>
    <row r="380" spans="1:17" ht="14.45" customHeight="1" x14ac:dyDescent="0.2">
      <c r="A380" s="486" t="s">
        <v>1716</v>
      </c>
      <c r="B380" s="487" t="s">
        <v>1610</v>
      </c>
      <c r="C380" s="487" t="s">
        <v>1596</v>
      </c>
      <c r="D380" s="487" t="s">
        <v>1646</v>
      </c>
      <c r="E380" s="487" t="s">
        <v>1612</v>
      </c>
      <c r="F380" s="491">
        <v>70</v>
      </c>
      <c r="G380" s="491">
        <v>5040</v>
      </c>
      <c r="H380" s="491">
        <v>1.4806110458284372</v>
      </c>
      <c r="I380" s="491">
        <v>72</v>
      </c>
      <c r="J380" s="491">
        <v>46</v>
      </c>
      <c r="K380" s="491">
        <v>3404</v>
      </c>
      <c r="L380" s="491">
        <v>1</v>
      </c>
      <c r="M380" s="491">
        <v>74</v>
      </c>
      <c r="N380" s="491">
        <v>39</v>
      </c>
      <c r="O380" s="491">
        <v>2886</v>
      </c>
      <c r="P380" s="513">
        <v>0.84782608695652173</v>
      </c>
      <c r="Q380" s="492">
        <v>74</v>
      </c>
    </row>
    <row r="381" spans="1:17" ht="14.45" customHeight="1" x14ac:dyDescent="0.2">
      <c r="A381" s="486" t="s">
        <v>1716</v>
      </c>
      <c r="B381" s="487" t="s">
        <v>1610</v>
      </c>
      <c r="C381" s="487" t="s">
        <v>1596</v>
      </c>
      <c r="D381" s="487" t="s">
        <v>1653</v>
      </c>
      <c r="E381" s="487" t="s">
        <v>1654</v>
      </c>
      <c r="F381" s="491">
        <v>3</v>
      </c>
      <c r="G381" s="491">
        <v>3636</v>
      </c>
      <c r="H381" s="491"/>
      <c r="I381" s="491">
        <v>1212</v>
      </c>
      <c r="J381" s="491"/>
      <c r="K381" s="491"/>
      <c r="L381" s="491"/>
      <c r="M381" s="491"/>
      <c r="N381" s="491">
        <v>2</v>
      </c>
      <c r="O381" s="491">
        <v>2440</v>
      </c>
      <c r="P381" s="513"/>
      <c r="Q381" s="492">
        <v>1220</v>
      </c>
    </row>
    <row r="382" spans="1:17" ht="14.45" customHeight="1" x14ac:dyDescent="0.2">
      <c r="A382" s="486" t="s">
        <v>1716</v>
      </c>
      <c r="B382" s="487" t="s">
        <v>1610</v>
      </c>
      <c r="C382" s="487" t="s">
        <v>1596</v>
      </c>
      <c r="D382" s="487" t="s">
        <v>1655</v>
      </c>
      <c r="E382" s="487" t="s">
        <v>1656</v>
      </c>
      <c r="F382" s="491">
        <v>2</v>
      </c>
      <c r="G382" s="491">
        <v>230</v>
      </c>
      <c r="H382" s="491"/>
      <c r="I382" s="491">
        <v>115</v>
      </c>
      <c r="J382" s="491"/>
      <c r="K382" s="491"/>
      <c r="L382" s="491"/>
      <c r="M382" s="491"/>
      <c r="N382" s="491">
        <v>1</v>
      </c>
      <c r="O382" s="491">
        <v>117</v>
      </c>
      <c r="P382" s="513"/>
      <c r="Q382" s="492">
        <v>117</v>
      </c>
    </row>
    <row r="383" spans="1:17" ht="14.45" customHeight="1" x14ac:dyDescent="0.2">
      <c r="A383" s="486" t="s">
        <v>1717</v>
      </c>
      <c r="B383" s="487" t="s">
        <v>1610</v>
      </c>
      <c r="C383" s="487" t="s">
        <v>1596</v>
      </c>
      <c r="D383" s="487" t="s">
        <v>1611</v>
      </c>
      <c r="E383" s="487" t="s">
        <v>1612</v>
      </c>
      <c r="F383" s="491">
        <v>1</v>
      </c>
      <c r="G383" s="491">
        <v>212</v>
      </c>
      <c r="H383" s="491"/>
      <c r="I383" s="491">
        <v>212</v>
      </c>
      <c r="J383" s="491"/>
      <c r="K383" s="491"/>
      <c r="L383" s="491"/>
      <c r="M383" s="491"/>
      <c r="N383" s="491">
        <v>4</v>
      </c>
      <c r="O383" s="491">
        <v>860</v>
      </c>
      <c r="P383" s="513"/>
      <c r="Q383" s="492">
        <v>215</v>
      </c>
    </row>
    <row r="384" spans="1:17" ht="14.45" customHeight="1" x14ac:dyDescent="0.2">
      <c r="A384" s="486" t="s">
        <v>1717</v>
      </c>
      <c r="B384" s="487" t="s">
        <v>1610</v>
      </c>
      <c r="C384" s="487" t="s">
        <v>1596</v>
      </c>
      <c r="D384" s="487" t="s">
        <v>1614</v>
      </c>
      <c r="E384" s="487" t="s">
        <v>1615</v>
      </c>
      <c r="F384" s="491"/>
      <c r="G384" s="491"/>
      <c r="H384" s="491"/>
      <c r="I384" s="491"/>
      <c r="J384" s="491">
        <v>12</v>
      </c>
      <c r="K384" s="491">
        <v>3636</v>
      </c>
      <c r="L384" s="491">
        <v>1</v>
      </c>
      <c r="M384" s="491">
        <v>303</v>
      </c>
      <c r="N384" s="491"/>
      <c r="O384" s="491"/>
      <c r="P384" s="513"/>
      <c r="Q384" s="492"/>
    </row>
    <row r="385" spans="1:17" ht="14.45" customHeight="1" x14ac:dyDescent="0.2">
      <c r="A385" s="486" t="s">
        <v>1717</v>
      </c>
      <c r="B385" s="487" t="s">
        <v>1610</v>
      </c>
      <c r="C385" s="487" t="s">
        <v>1596</v>
      </c>
      <c r="D385" s="487" t="s">
        <v>1620</v>
      </c>
      <c r="E385" s="487" t="s">
        <v>1621</v>
      </c>
      <c r="F385" s="491"/>
      <c r="G385" s="491"/>
      <c r="H385" s="491"/>
      <c r="I385" s="491"/>
      <c r="J385" s="491">
        <v>1</v>
      </c>
      <c r="K385" s="491">
        <v>138</v>
      </c>
      <c r="L385" s="491">
        <v>1</v>
      </c>
      <c r="M385" s="491">
        <v>138</v>
      </c>
      <c r="N385" s="491"/>
      <c r="O385" s="491"/>
      <c r="P385" s="513"/>
      <c r="Q385" s="492"/>
    </row>
    <row r="386" spans="1:17" ht="14.45" customHeight="1" x14ac:dyDescent="0.2">
      <c r="A386" s="486" t="s">
        <v>1717</v>
      </c>
      <c r="B386" s="487" t="s">
        <v>1610</v>
      </c>
      <c r="C386" s="487" t="s">
        <v>1596</v>
      </c>
      <c r="D386" s="487" t="s">
        <v>1631</v>
      </c>
      <c r="E386" s="487" t="s">
        <v>1632</v>
      </c>
      <c r="F386" s="491">
        <v>1</v>
      </c>
      <c r="G386" s="491">
        <v>17</v>
      </c>
      <c r="H386" s="491">
        <v>1</v>
      </c>
      <c r="I386" s="491">
        <v>17</v>
      </c>
      <c r="J386" s="491">
        <v>1</v>
      </c>
      <c r="K386" s="491">
        <v>17</v>
      </c>
      <c r="L386" s="491">
        <v>1</v>
      </c>
      <c r="M386" s="491">
        <v>17</v>
      </c>
      <c r="N386" s="491">
        <v>2</v>
      </c>
      <c r="O386" s="491">
        <v>34</v>
      </c>
      <c r="P386" s="513">
        <v>2</v>
      </c>
      <c r="Q386" s="492">
        <v>17</v>
      </c>
    </row>
    <row r="387" spans="1:17" ht="14.45" customHeight="1" x14ac:dyDescent="0.2">
      <c r="A387" s="486" t="s">
        <v>1717</v>
      </c>
      <c r="B387" s="487" t="s">
        <v>1610</v>
      </c>
      <c r="C387" s="487" t="s">
        <v>1596</v>
      </c>
      <c r="D387" s="487" t="s">
        <v>1633</v>
      </c>
      <c r="E387" s="487" t="s">
        <v>1634</v>
      </c>
      <c r="F387" s="491">
        <v>1</v>
      </c>
      <c r="G387" s="491">
        <v>274</v>
      </c>
      <c r="H387" s="491"/>
      <c r="I387" s="491">
        <v>274</v>
      </c>
      <c r="J387" s="491"/>
      <c r="K387" s="491"/>
      <c r="L387" s="491"/>
      <c r="M387" s="491"/>
      <c r="N387" s="491">
        <v>1</v>
      </c>
      <c r="O387" s="491">
        <v>279</v>
      </c>
      <c r="P387" s="513"/>
      <c r="Q387" s="492">
        <v>279</v>
      </c>
    </row>
    <row r="388" spans="1:17" ht="14.45" customHeight="1" x14ac:dyDescent="0.2">
      <c r="A388" s="486" t="s">
        <v>1717</v>
      </c>
      <c r="B388" s="487" t="s">
        <v>1610</v>
      </c>
      <c r="C388" s="487" t="s">
        <v>1596</v>
      </c>
      <c r="D388" s="487" t="s">
        <v>1635</v>
      </c>
      <c r="E388" s="487" t="s">
        <v>1636</v>
      </c>
      <c r="F388" s="491">
        <v>1</v>
      </c>
      <c r="G388" s="491">
        <v>142</v>
      </c>
      <c r="H388" s="491"/>
      <c r="I388" s="491">
        <v>142</v>
      </c>
      <c r="J388" s="491"/>
      <c r="K388" s="491"/>
      <c r="L388" s="491"/>
      <c r="M388" s="491"/>
      <c r="N388" s="491">
        <v>2</v>
      </c>
      <c r="O388" s="491">
        <v>284</v>
      </c>
      <c r="P388" s="513"/>
      <c r="Q388" s="492">
        <v>142</v>
      </c>
    </row>
    <row r="389" spans="1:17" ht="14.45" customHeight="1" x14ac:dyDescent="0.2">
      <c r="A389" s="486" t="s">
        <v>1717</v>
      </c>
      <c r="B389" s="487" t="s">
        <v>1610</v>
      </c>
      <c r="C389" s="487" t="s">
        <v>1596</v>
      </c>
      <c r="D389" s="487" t="s">
        <v>1637</v>
      </c>
      <c r="E389" s="487" t="s">
        <v>1636</v>
      </c>
      <c r="F389" s="491"/>
      <c r="G389" s="491"/>
      <c r="H389" s="491"/>
      <c r="I389" s="491"/>
      <c r="J389" s="491">
        <v>1</v>
      </c>
      <c r="K389" s="491">
        <v>79</v>
      </c>
      <c r="L389" s="491">
        <v>1</v>
      </c>
      <c r="M389" s="491">
        <v>79</v>
      </c>
      <c r="N389" s="491"/>
      <c r="O389" s="491"/>
      <c r="P389" s="513"/>
      <c r="Q389" s="492"/>
    </row>
    <row r="390" spans="1:17" ht="14.45" customHeight="1" x14ac:dyDescent="0.2">
      <c r="A390" s="486" t="s">
        <v>1717</v>
      </c>
      <c r="B390" s="487" t="s">
        <v>1610</v>
      </c>
      <c r="C390" s="487" t="s">
        <v>1596</v>
      </c>
      <c r="D390" s="487" t="s">
        <v>1638</v>
      </c>
      <c r="E390" s="487" t="s">
        <v>1639</v>
      </c>
      <c r="F390" s="491">
        <v>1</v>
      </c>
      <c r="G390" s="491">
        <v>314</v>
      </c>
      <c r="H390" s="491"/>
      <c r="I390" s="491">
        <v>314</v>
      </c>
      <c r="J390" s="491"/>
      <c r="K390" s="491"/>
      <c r="L390" s="491"/>
      <c r="M390" s="491"/>
      <c r="N390" s="491">
        <v>2</v>
      </c>
      <c r="O390" s="491">
        <v>636</v>
      </c>
      <c r="P390" s="513"/>
      <c r="Q390" s="492">
        <v>318</v>
      </c>
    </row>
    <row r="391" spans="1:17" ht="14.45" customHeight="1" x14ac:dyDescent="0.2">
      <c r="A391" s="486" t="s">
        <v>1717</v>
      </c>
      <c r="B391" s="487" t="s">
        <v>1610</v>
      </c>
      <c r="C391" s="487" t="s">
        <v>1596</v>
      </c>
      <c r="D391" s="487" t="s">
        <v>1642</v>
      </c>
      <c r="E391" s="487" t="s">
        <v>1643</v>
      </c>
      <c r="F391" s="491"/>
      <c r="G391" s="491"/>
      <c r="H391" s="491"/>
      <c r="I391" s="491"/>
      <c r="J391" s="491">
        <v>1</v>
      </c>
      <c r="K391" s="491">
        <v>165</v>
      </c>
      <c r="L391" s="491">
        <v>1</v>
      </c>
      <c r="M391" s="491">
        <v>165</v>
      </c>
      <c r="N391" s="491"/>
      <c r="O391" s="491"/>
      <c r="P391" s="513"/>
      <c r="Q391" s="492"/>
    </row>
    <row r="392" spans="1:17" ht="14.45" customHeight="1" x14ac:dyDescent="0.2">
      <c r="A392" s="486" t="s">
        <v>1717</v>
      </c>
      <c r="B392" s="487" t="s">
        <v>1610</v>
      </c>
      <c r="C392" s="487" t="s">
        <v>1596</v>
      </c>
      <c r="D392" s="487" t="s">
        <v>1646</v>
      </c>
      <c r="E392" s="487" t="s">
        <v>1612</v>
      </c>
      <c r="F392" s="491"/>
      <c r="G392" s="491"/>
      <c r="H392" s="491"/>
      <c r="I392" s="491"/>
      <c r="J392" s="491">
        <v>2</v>
      </c>
      <c r="K392" s="491">
        <v>148</v>
      </c>
      <c r="L392" s="491">
        <v>1</v>
      </c>
      <c r="M392" s="491">
        <v>74</v>
      </c>
      <c r="N392" s="491"/>
      <c r="O392" s="491"/>
      <c r="P392" s="513"/>
      <c r="Q392" s="492"/>
    </row>
    <row r="393" spans="1:17" ht="14.45" customHeight="1" x14ac:dyDescent="0.2">
      <c r="A393" s="486" t="s">
        <v>1718</v>
      </c>
      <c r="B393" s="487" t="s">
        <v>1610</v>
      </c>
      <c r="C393" s="487" t="s">
        <v>1596</v>
      </c>
      <c r="D393" s="487" t="s">
        <v>1611</v>
      </c>
      <c r="E393" s="487" t="s">
        <v>1612</v>
      </c>
      <c r="F393" s="491">
        <v>2</v>
      </c>
      <c r="G393" s="491">
        <v>424</v>
      </c>
      <c r="H393" s="491">
        <v>0.66353677621283258</v>
      </c>
      <c r="I393" s="491">
        <v>212</v>
      </c>
      <c r="J393" s="491">
        <v>3</v>
      </c>
      <c r="K393" s="491">
        <v>639</v>
      </c>
      <c r="L393" s="491">
        <v>1</v>
      </c>
      <c r="M393" s="491">
        <v>213</v>
      </c>
      <c r="N393" s="491"/>
      <c r="O393" s="491"/>
      <c r="P393" s="513"/>
      <c r="Q393" s="492"/>
    </row>
    <row r="394" spans="1:17" ht="14.45" customHeight="1" x14ac:dyDescent="0.2">
      <c r="A394" s="486" t="s">
        <v>1718</v>
      </c>
      <c r="B394" s="487" t="s">
        <v>1610</v>
      </c>
      <c r="C394" s="487" t="s">
        <v>1596</v>
      </c>
      <c r="D394" s="487" t="s">
        <v>1614</v>
      </c>
      <c r="E394" s="487" t="s">
        <v>1615</v>
      </c>
      <c r="F394" s="491">
        <v>56</v>
      </c>
      <c r="G394" s="491">
        <v>16912</v>
      </c>
      <c r="H394" s="491">
        <v>0.90024486319599706</v>
      </c>
      <c r="I394" s="491">
        <v>302</v>
      </c>
      <c r="J394" s="491">
        <v>62</v>
      </c>
      <c r="K394" s="491">
        <v>18786</v>
      </c>
      <c r="L394" s="491">
        <v>1</v>
      </c>
      <c r="M394" s="491">
        <v>303</v>
      </c>
      <c r="N394" s="491"/>
      <c r="O394" s="491"/>
      <c r="P394" s="513"/>
      <c r="Q394" s="492"/>
    </row>
    <row r="395" spans="1:17" ht="14.45" customHeight="1" x14ac:dyDescent="0.2">
      <c r="A395" s="486" t="s">
        <v>1718</v>
      </c>
      <c r="B395" s="487" t="s">
        <v>1610</v>
      </c>
      <c r="C395" s="487" t="s">
        <v>1596</v>
      </c>
      <c r="D395" s="487" t="s">
        <v>1616</v>
      </c>
      <c r="E395" s="487" t="s">
        <v>1617</v>
      </c>
      <c r="F395" s="491">
        <v>6</v>
      </c>
      <c r="G395" s="491">
        <v>600</v>
      </c>
      <c r="H395" s="491">
        <v>2</v>
      </c>
      <c r="I395" s="491">
        <v>100</v>
      </c>
      <c r="J395" s="491">
        <v>3</v>
      </c>
      <c r="K395" s="491">
        <v>300</v>
      </c>
      <c r="L395" s="491">
        <v>1</v>
      </c>
      <c r="M395" s="491">
        <v>100</v>
      </c>
      <c r="N395" s="491"/>
      <c r="O395" s="491"/>
      <c r="P395" s="513"/>
      <c r="Q395" s="492"/>
    </row>
    <row r="396" spans="1:17" ht="14.45" customHeight="1" x14ac:dyDescent="0.2">
      <c r="A396" s="486" t="s">
        <v>1718</v>
      </c>
      <c r="B396" s="487" t="s">
        <v>1610</v>
      </c>
      <c r="C396" s="487" t="s">
        <v>1596</v>
      </c>
      <c r="D396" s="487" t="s">
        <v>1620</v>
      </c>
      <c r="E396" s="487" t="s">
        <v>1621</v>
      </c>
      <c r="F396" s="491">
        <v>17</v>
      </c>
      <c r="G396" s="491">
        <v>2329</v>
      </c>
      <c r="H396" s="491">
        <v>1.2982162764771461</v>
      </c>
      <c r="I396" s="491">
        <v>137</v>
      </c>
      <c r="J396" s="491">
        <v>13</v>
      </c>
      <c r="K396" s="491">
        <v>1794</v>
      </c>
      <c r="L396" s="491">
        <v>1</v>
      </c>
      <c r="M396" s="491">
        <v>138</v>
      </c>
      <c r="N396" s="491">
        <v>6</v>
      </c>
      <c r="O396" s="491">
        <v>834</v>
      </c>
      <c r="P396" s="513">
        <v>0.46488294314381273</v>
      </c>
      <c r="Q396" s="492">
        <v>139</v>
      </c>
    </row>
    <row r="397" spans="1:17" ht="14.45" customHeight="1" x14ac:dyDescent="0.2">
      <c r="A397" s="486" t="s">
        <v>1718</v>
      </c>
      <c r="B397" s="487" t="s">
        <v>1610</v>
      </c>
      <c r="C397" s="487" t="s">
        <v>1596</v>
      </c>
      <c r="D397" s="487" t="s">
        <v>1623</v>
      </c>
      <c r="E397" s="487" t="s">
        <v>1624</v>
      </c>
      <c r="F397" s="491">
        <v>1</v>
      </c>
      <c r="G397" s="491">
        <v>640</v>
      </c>
      <c r="H397" s="491"/>
      <c r="I397" s="491">
        <v>640</v>
      </c>
      <c r="J397" s="491"/>
      <c r="K397" s="491"/>
      <c r="L397" s="491"/>
      <c r="M397" s="491"/>
      <c r="N397" s="491"/>
      <c r="O397" s="491"/>
      <c r="P397" s="513"/>
      <c r="Q397" s="492"/>
    </row>
    <row r="398" spans="1:17" ht="14.45" customHeight="1" x14ac:dyDescent="0.2">
      <c r="A398" s="486" t="s">
        <v>1718</v>
      </c>
      <c r="B398" s="487" t="s">
        <v>1610</v>
      </c>
      <c r="C398" s="487" t="s">
        <v>1596</v>
      </c>
      <c r="D398" s="487" t="s">
        <v>1627</v>
      </c>
      <c r="E398" s="487" t="s">
        <v>1628</v>
      </c>
      <c r="F398" s="491">
        <v>3</v>
      </c>
      <c r="G398" s="491">
        <v>522</v>
      </c>
      <c r="H398" s="491">
        <v>0.99428571428571433</v>
      </c>
      <c r="I398" s="491">
        <v>174</v>
      </c>
      <c r="J398" s="491">
        <v>3</v>
      </c>
      <c r="K398" s="491">
        <v>525</v>
      </c>
      <c r="L398" s="491">
        <v>1</v>
      </c>
      <c r="M398" s="491">
        <v>175</v>
      </c>
      <c r="N398" s="491"/>
      <c r="O398" s="491"/>
      <c r="P398" s="513"/>
      <c r="Q398" s="492"/>
    </row>
    <row r="399" spans="1:17" ht="14.45" customHeight="1" x14ac:dyDescent="0.2">
      <c r="A399" s="486" t="s">
        <v>1718</v>
      </c>
      <c r="B399" s="487" t="s">
        <v>1610</v>
      </c>
      <c r="C399" s="487" t="s">
        <v>1596</v>
      </c>
      <c r="D399" s="487" t="s">
        <v>1631</v>
      </c>
      <c r="E399" s="487" t="s">
        <v>1632</v>
      </c>
      <c r="F399" s="491">
        <v>18</v>
      </c>
      <c r="G399" s="491">
        <v>306</v>
      </c>
      <c r="H399" s="491">
        <v>1.2</v>
      </c>
      <c r="I399" s="491">
        <v>17</v>
      </c>
      <c r="J399" s="491">
        <v>15</v>
      </c>
      <c r="K399" s="491">
        <v>255</v>
      </c>
      <c r="L399" s="491">
        <v>1</v>
      </c>
      <c r="M399" s="491">
        <v>17</v>
      </c>
      <c r="N399" s="491">
        <v>6</v>
      </c>
      <c r="O399" s="491">
        <v>102</v>
      </c>
      <c r="P399" s="513">
        <v>0.4</v>
      </c>
      <c r="Q399" s="492">
        <v>17</v>
      </c>
    </row>
    <row r="400" spans="1:17" ht="14.45" customHeight="1" x14ac:dyDescent="0.2">
      <c r="A400" s="486" t="s">
        <v>1718</v>
      </c>
      <c r="B400" s="487" t="s">
        <v>1610</v>
      </c>
      <c r="C400" s="487" t="s">
        <v>1596</v>
      </c>
      <c r="D400" s="487" t="s">
        <v>1633</v>
      </c>
      <c r="E400" s="487" t="s">
        <v>1634</v>
      </c>
      <c r="F400" s="491">
        <v>1</v>
      </c>
      <c r="G400" s="491">
        <v>274</v>
      </c>
      <c r="H400" s="491">
        <v>0.49458483754512633</v>
      </c>
      <c r="I400" s="491">
        <v>274</v>
      </c>
      <c r="J400" s="491">
        <v>2</v>
      </c>
      <c r="K400" s="491">
        <v>554</v>
      </c>
      <c r="L400" s="491">
        <v>1</v>
      </c>
      <c r="M400" s="491">
        <v>277</v>
      </c>
      <c r="N400" s="491"/>
      <c r="O400" s="491"/>
      <c r="P400" s="513"/>
      <c r="Q400" s="492"/>
    </row>
    <row r="401" spans="1:17" ht="14.45" customHeight="1" x14ac:dyDescent="0.2">
      <c r="A401" s="486" t="s">
        <v>1718</v>
      </c>
      <c r="B401" s="487" t="s">
        <v>1610</v>
      </c>
      <c r="C401" s="487" t="s">
        <v>1596</v>
      </c>
      <c r="D401" s="487" t="s">
        <v>1635</v>
      </c>
      <c r="E401" s="487" t="s">
        <v>1636</v>
      </c>
      <c r="F401" s="491">
        <v>1</v>
      </c>
      <c r="G401" s="491">
        <v>142</v>
      </c>
      <c r="H401" s="491">
        <v>0.50354609929078009</v>
      </c>
      <c r="I401" s="491">
        <v>142</v>
      </c>
      <c r="J401" s="491">
        <v>2</v>
      </c>
      <c r="K401" s="491">
        <v>282</v>
      </c>
      <c r="L401" s="491">
        <v>1</v>
      </c>
      <c r="M401" s="491">
        <v>141</v>
      </c>
      <c r="N401" s="491"/>
      <c r="O401" s="491"/>
      <c r="P401" s="513"/>
      <c r="Q401" s="492"/>
    </row>
    <row r="402" spans="1:17" ht="14.45" customHeight="1" x14ac:dyDescent="0.2">
      <c r="A402" s="486" t="s">
        <v>1718</v>
      </c>
      <c r="B402" s="487" t="s">
        <v>1610</v>
      </c>
      <c r="C402" s="487" t="s">
        <v>1596</v>
      </c>
      <c r="D402" s="487" t="s">
        <v>1637</v>
      </c>
      <c r="E402" s="487" t="s">
        <v>1636</v>
      </c>
      <c r="F402" s="491">
        <v>17</v>
      </c>
      <c r="G402" s="491">
        <v>1326</v>
      </c>
      <c r="H402" s="491">
        <v>1.2911392405063291</v>
      </c>
      <c r="I402" s="491">
        <v>78</v>
      </c>
      <c r="J402" s="491">
        <v>13</v>
      </c>
      <c r="K402" s="491">
        <v>1027</v>
      </c>
      <c r="L402" s="491">
        <v>1</v>
      </c>
      <c r="M402" s="491">
        <v>79</v>
      </c>
      <c r="N402" s="491">
        <v>6</v>
      </c>
      <c r="O402" s="491">
        <v>474</v>
      </c>
      <c r="P402" s="513">
        <v>0.46153846153846156</v>
      </c>
      <c r="Q402" s="492">
        <v>79</v>
      </c>
    </row>
    <row r="403" spans="1:17" ht="14.45" customHeight="1" x14ac:dyDescent="0.2">
      <c r="A403" s="486" t="s">
        <v>1718</v>
      </c>
      <c r="B403" s="487" t="s">
        <v>1610</v>
      </c>
      <c r="C403" s="487" t="s">
        <v>1596</v>
      </c>
      <c r="D403" s="487" t="s">
        <v>1638</v>
      </c>
      <c r="E403" s="487" t="s">
        <v>1639</v>
      </c>
      <c r="F403" s="491">
        <v>1</v>
      </c>
      <c r="G403" s="491">
        <v>314</v>
      </c>
      <c r="H403" s="491">
        <v>0.49683544303797467</v>
      </c>
      <c r="I403" s="491">
        <v>314</v>
      </c>
      <c r="J403" s="491">
        <v>2</v>
      </c>
      <c r="K403" s="491">
        <v>632</v>
      </c>
      <c r="L403" s="491">
        <v>1</v>
      </c>
      <c r="M403" s="491">
        <v>316</v>
      </c>
      <c r="N403" s="491"/>
      <c r="O403" s="491"/>
      <c r="P403" s="513"/>
      <c r="Q403" s="492"/>
    </row>
    <row r="404" spans="1:17" ht="14.45" customHeight="1" x14ac:dyDescent="0.2">
      <c r="A404" s="486" t="s">
        <v>1718</v>
      </c>
      <c r="B404" s="487" t="s">
        <v>1610</v>
      </c>
      <c r="C404" s="487" t="s">
        <v>1596</v>
      </c>
      <c r="D404" s="487" t="s">
        <v>1642</v>
      </c>
      <c r="E404" s="487" t="s">
        <v>1643</v>
      </c>
      <c r="F404" s="491">
        <v>15</v>
      </c>
      <c r="G404" s="491">
        <v>2445</v>
      </c>
      <c r="H404" s="491">
        <v>2.116883116883117</v>
      </c>
      <c r="I404" s="491">
        <v>163</v>
      </c>
      <c r="J404" s="491">
        <v>7</v>
      </c>
      <c r="K404" s="491">
        <v>1155</v>
      </c>
      <c r="L404" s="491">
        <v>1</v>
      </c>
      <c r="M404" s="491">
        <v>165</v>
      </c>
      <c r="N404" s="491">
        <v>5</v>
      </c>
      <c r="O404" s="491">
        <v>830</v>
      </c>
      <c r="P404" s="513">
        <v>0.7186147186147186</v>
      </c>
      <c r="Q404" s="492">
        <v>166</v>
      </c>
    </row>
    <row r="405" spans="1:17" ht="14.45" customHeight="1" x14ac:dyDescent="0.2">
      <c r="A405" s="486" t="s">
        <v>1718</v>
      </c>
      <c r="B405" s="487" t="s">
        <v>1610</v>
      </c>
      <c r="C405" s="487" t="s">
        <v>1596</v>
      </c>
      <c r="D405" s="487" t="s">
        <v>1646</v>
      </c>
      <c r="E405" s="487" t="s">
        <v>1612</v>
      </c>
      <c r="F405" s="491">
        <v>36</v>
      </c>
      <c r="G405" s="491">
        <v>2592</v>
      </c>
      <c r="H405" s="491">
        <v>1.0007722007722009</v>
      </c>
      <c r="I405" s="491">
        <v>72</v>
      </c>
      <c r="J405" s="491">
        <v>35</v>
      </c>
      <c r="K405" s="491">
        <v>2590</v>
      </c>
      <c r="L405" s="491">
        <v>1</v>
      </c>
      <c r="M405" s="491">
        <v>74</v>
      </c>
      <c r="N405" s="491">
        <v>11</v>
      </c>
      <c r="O405" s="491">
        <v>814</v>
      </c>
      <c r="P405" s="513">
        <v>0.31428571428571428</v>
      </c>
      <c r="Q405" s="492">
        <v>74</v>
      </c>
    </row>
    <row r="406" spans="1:17" ht="14.45" customHeight="1" x14ac:dyDescent="0.2">
      <c r="A406" s="486" t="s">
        <v>1718</v>
      </c>
      <c r="B406" s="487" t="s">
        <v>1610</v>
      </c>
      <c r="C406" s="487" t="s">
        <v>1596</v>
      </c>
      <c r="D406" s="487" t="s">
        <v>1653</v>
      </c>
      <c r="E406" s="487" t="s">
        <v>1654</v>
      </c>
      <c r="F406" s="491">
        <v>8</v>
      </c>
      <c r="G406" s="491">
        <v>9696</v>
      </c>
      <c r="H406" s="491">
        <v>7.9736842105263159</v>
      </c>
      <c r="I406" s="491">
        <v>1212</v>
      </c>
      <c r="J406" s="491">
        <v>1</v>
      </c>
      <c r="K406" s="491">
        <v>1216</v>
      </c>
      <c r="L406" s="491">
        <v>1</v>
      </c>
      <c r="M406" s="491">
        <v>1216</v>
      </c>
      <c r="N406" s="491">
        <v>2</v>
      </c>
      <c r="O406" s="491">
        <v>2440</v>
      </c>
      <c r="P406" s="513">
        <v>2.0065789473684212</v>
      </c>
      <c r="Q406" s="492">
        <v>1220</v>
      </c>
    </row>
    <row r="407" spans="1:17" ht="14.45" customHeight="1" x14ac:dyDescent="0.2">
      <c r="A407" s="486" t="s">
        <v>1718</v>
      </c>
      <c r="B407" s="487" t="s">
        <v>1610</v>
      </c>
      <c r="C407" s="487" t="s">
        <v>1596</v>
      </c>
      <c r="D407" s="487" t="s">
        <v>1655</v>
      </c>
      <c r="E407" s="487" t="s">
        <v>1656</v>
      </c>
      <c r="F407" s="491">
        <v>3</v>
      </c>
      <c r="G407" s="491">
        <v>345</v>
      </c>
      <c r="H407" s="491">
        <v>2.9741379310344827</v>
      </c>
      <c r="I407" s="491">
        <v>115</v>
      </c>
      <c r="J407" s="491">
        <v>1</v>
      </c>
      <c r="K407" s="491">
        <v>116</v>
      </c>
      <c r="L407" s="491">
        <v>1</v>
      </c>
      <c r="M407" s="491">
        <v>116</v>
      </c>
      <c r="N407" s="491">
        <v>1</v>
      </c>
      <c r="O407" s="491">
        <v>117</v>
      </c>
      <c r="P407" s="513">
        <v>1.0086206896551724</v>
      </c>
      <c r="Q407" s="492">
        <v>117</v>
      </c>
    </row>
    <row r="408" spans="1:17" ht="14.45" customHeight="1" x14ac:dyDescent="0.2">
      <c r="A408" s="486" t="s">
        <v>1718</v>
      </c>
      <c r="B408" s="487" t="s">
        <v>1610</v>
      </c>
      <c r="C408" s="487" t="s">
        <v>1596</v>
      </c>
      <c r="D408" s="487" t="s">
        <v>1663</v>
      </c>
      <c r="E408" s="487" t="s">
        <v>1664</v>
      </c>
      <c r="F408" s="491">
        <v>1</v>
      </c>
      <c r="G408" s="491">
        <v>302</v>
      </c>
      <c r="H408" s="491"/>
      <c r="I408" s="491">
        <v>302</v>
      </c>
      <c r="J408" s="491"/>
      <c r="K408" s="491"/>
      <c r="L408" s="491"/>
      <c r="M408" s="491"/>
      <c r="N408" s="491"/>
      <c r="O408" s="491"/>
      <c r="P408" s="513"/>
      <c r="Q408" s="492"/>
    </row>
    <row r="409" spans="1:17" ht="14.45" customHeight="1" x14ac:dyDescent="0.2">
      <c r="A409" s="486" t="s">
        <v>1719</v>
      </c>
      <c r="B409" s="487" t="s">
        <v>1610</v>
      </c>
      <c r="C409" s="487" t="s">
        <v>1596</v>
      </c>
      <c r="D409" s="487" t="s">
        <v>1611</v>
      </c>
      <c r="E409" s="487" t="s">
        <v>1612</v>
      </c>
      <c r="F409" s="491">
        <v>287</v>
      </c>
      <c r="G409" s="491">
        <v>60844</v>
      </c>
      <c r="H409" s="491">
        <v>0.78909553082769179</v>
      </c>
      <c r="I409" s="491">
        <v>212</v>
      </c>
      <c r="J409" s="491">
        <v>362</v>
      </c>
      <c r="K409" s="491">
        <v>77106</v>
      </c>
      <c r="L409" s="491">
        <v>1</v>
      </c>
      <c r="M409" s="491">
        <v>213</v>
      </c>
      <c r="N409" s="491">
        <v>370</v>
      </c>
      <c r="O409" s="491">
        <v>79550</v>
      </c>
      <c r="P409" s="513">
        <v>1.0316966254247399</v>
      </c>
      <c r="Q409" s="492">
        <v>215</v>
      </c>
    </row>
    <row r="410" spans="1:17" ht="14.45" customHeight="1" x14ac:dyDescent="0.2">
      <c r="A410" s="486" t="s">
        <v>1719</v>
      </c>
      <c r="B410" s="487" t="s">
        <v>1610</v>
      </c>
      <c r="C410" s="487" t="s">
        <v>1596</v>
      </c>
      <c r="D410" s="487" t="s">
        <v>1614</v>
      </c>
      <c r="E410" s="487" t="s">
        <v>1615</v>
      </c>
      <c r="F410" s="491">
        <v>173</v>
      </c>
      <c r="G410" s="491">
        <v>52246</v>
      </c>
      <c r="H410" s="491">
        <v>0.62248751951007375</v>
      </c>
      <c r="I410" s="491">
        <v>302</v>
      </c>
      <c r="J410" s="491">
        <v>277</v>
      </c>
      <c r="K410" s="491">
        <v>83931</v>
      </c>
      <c r="L410" s="491">
        <v>1</v>
      </c>
      <c r="M410" s="491">
        <v>303</v>
      </c>
      <c r="N410" s="491">
        <v>367</v>
      </c>
      <c r="O410" s="491">
        <v>111935</v>
      </c>
      <c r="P410" s="513">
        <v>1.3336550261524347</v>
      </c>
      <c r="Q410" s="492">
        <v>305</v>
      </c>
    </row>
    <row r="411" spans="1:17" ht="14.45" customHeight="1" x14ac:dyDescent="0.2">
      <c r="A411" s="486" t="s">
        <v>1719</v>
      </c>
      <c r="B411" s="487" t="s">
        <v>1610</v>
      </c>
      <c r="C411" s="487" t="s">
        <v>1596</v>
      </c>
      <c r="D411" s="487" t="s">
        <v>1616</v>
      </c>
      <c r="E411" s="487" t="s">
        <v>1617</v>
      </c>
      <c r="F411" s="491">
        <v>6</v>
      </c>
      <c r="G411" s="491">
        <v>600</v>
      </c>
      <c r="H411" s="491">
        <v>1</v>
      </c>
      <c r="I411" s="491">
        <v>100</v>
      </c>
      <c r="J411" s="491">
        <v>6</v>
      </c>
      <c r="K411" s="491">
        <v>600</v>
      </c>
      <c r="L411" s="491">
        <v>1</v>
      </c>
      <c r="M411" s="491">
        <v>100</v>
      </c>
      <c r="N411" s="491">
        <v>6</v>
      </c>
      <c r="O411" s="491">
        <v>606</v>
      </c>
      <c r="P411" s="513">
        <v>1.01</v>
      </c>
      <c r="Q411" s="492">
        <v>101</v>
      </c>
    </row>
    <row r="412" spans="1:17" ht="14.45" customHeight="1" x14ac:dyDescent="0.2">
      <c r="A412" s="486" t="s">
        <v>1719</v>
      </c>
      <c r="B412" s="487" t="s">
        <v>1610</v>
      </c>
      <c r="C412" s="487" t="s">
        <v>1596</v>
      </c>
      <c r="D412" s="487" t="s">
        <v>1620</v>
      </c>
      <c r="E412" s="487" t="s">
        <v>1621</v>
      </c>
      <c r="F412" s="491">
        <v>20</v>
      </c>
      <c r="G412" s="491">
        <v>2740</v>
      </c>
      <c r="H412" s="491">
        <v>0.86326402016383108</v>
      </c>
      <c r="I412" s="491">
        <v>137</v>
      </c>
      <c r="J412" s="491">
        <v>23</v>
      </c>
      <c r="K412" s="491">
        <v>3174</v>
      </c>
      <c r="L412" s="491">
        <v>1</v>
      </c>
      <c r="M412" s="491">
        <v>138</v>
      </c>
      <c r="N412" s="491">
        <v>18</v>
      </c>
      <c r="O412" s="491">
        <v>2502</v>
      </c>
      <c r="P412" s="513">
        <v>0.78827977315689979</v>
      </c>
      <c r="Q412" s="492">
        <v>139</v>
      </c>
    </row>
    <row r="413" spans="1:17" ht="14.45" customHeight="1" x14ac:dyDescent="0.2">
      <c r="A413" s="486" t="s">
        <v>1719</v>
      </c>
      <c r="B413" s="487" t="s">
        <v>1610</v>
      </c>
      <c r="C413" s="487" t="s">
        <v>1596</v>
      </c>
      <c r="D413" s="487" t="s">
        <v>1623</v>
      </c>
      <c r="E413" s="487" t="s">
        <v>1624</v>
      </c>
      <c r="F413" s="491"/>
      <c r="G413" s="491"/>
      <c r="H413" s="491"/>
      <c r="I413" s="491"/>
      <c r="J413" s="491">
        <v>3</v>
      </c>
      <c r="K413" s="491">
        <v>1935</v>
      </c>
      <c r="L413" s="491">
        <v>1</v>
      </c>
      <c r="M413" s="491">
        <v>645</v>
      </c>
      <c r="N413" s="491">
        <v>1</v>
      </c>
      <c r="O413" s="491">
        <v>649</v>
      </c>
      <c r="P413" s="513">
        <v>0.33540051679586563</v>
      </c>
      <c r="Q413" s="492">
        <v>649</v>
      </c>
    </row>
    <row r="414" spans="1:17" ht="14.45" customHeight="1" x14ac:dyDescent="0.2">
      <c r="A414" s="486" t="s">
        <v>1719</v>
      </c>
      <c r="B414" s="487" t="s">
        <v>1610</v>
      </c>
      <c r="C414" s="487" t="s">
        <v>1596</v>
      </c>
      <c r="D414" s="487" t="s">
        <v>1627</v>
      </c>
      <c r="E414" s="487" t="s">
        <v>1628</v>
      </c>
      <c r="F414" s="491">
        <v>9</v>
      </c>
      <c r="G414" s="491">
        <v>1566</v>
      </c>
      <c r="H414" s="491">
        <v>0.74571428571428566</v>
      </c>
      <c r="I414" s="491">
        <v>174</v>
      </c>
      <c r="J414" s="491">
        <v>12</v>
      </c>
      <c r="K414" s="491">
        <v>2100</v>
      </c>
      <c r="L414" s="491">
        <v>1</v>
      </c>
      <c r="M414" s="491">
        <v>175</v>
      </c>
      <c r="N414" s="491">
        <v>15</v>
      </c>
      <c r="O414" s="491">
        <v>2640</v>
      </c>
      <c r="P414" s="513">
        <v>1.2571428571428571</v>
      </c>
      <c r="Q414" s="492">
        <v>176</v>
      </c>
    </row>
    <row r="415" spans="1:17" ht="14.45" customHeight="1" x14ac:dyDescent="0.2">
      <c r="A415" s="486" t="s">
        <v>1719</v>
      </c>
      <c r="B415" s="487" t="s">
        <v>1610</v>
      </c>
      <c r="C415" s="487" t="s">
        <v>1596</v>
      </c>
      <c r="D415" s="487" t="s">
        <v>1631</v>
      </c>
      <c r="E415" s="487" t="s">
        <v>1632</v>
      </c>
      <c r="F415" s="491">
        <v>118</v>
      </c>
      <c r="G415" s="491">
        <v>2006</v>
      </c>
      <c r="H415" s="491">
        <v>0.9147286821705426</v>
      </c>
      <c r="I415" s="491">
        <v>17</v>
      </c>
      <c r="J415" s="491">
        <v>129</v>
      </c>
      <c r="K415" s="491">
        <v>2193</v>
      </c>
      <c r="L415" s="491">
        <v>1</v>
      </c>
      <c r="M415" s="491">
        <v>17</v>
      </c>
      <c r="N415" s="491">
        <v>139</v>
      </c>
      <c r="O415" s="491">
        <v>2363</v>
      </c>
      <c r="P415" s="513">
        <v>1.0775193798449612</v>
      </c>
      <c r="Q415" s="492">
        <v>17</v>
      </c>
    </row>
    <row r="416" spans="1:17" ht="14.45" customHeight="1" x14ac:dyDescent="0.2">
      <c r="A416" s="486" t="s">
        <v>1719</v>
      </c>
      <c r="B416" s="487" t="s">
        <v>1610</v>
      </c>
      <c r="C416" s="487" t="s">
        <v>1596</v>
      </c>
      <c r="D416" s="487" t="s">
        <v>1633</v>
      </c>
      <c r="E416" s="487" t="s">
        <v>1634</v>
      </c>
      <c r="F416" s="491">
        <v>89</v>
      </c>
      <c r="G416" s="491">
        <v>24386</v>
      </c>
      <c r="H416" s="491">
        <v>1.0119092078509482</v>
      </c>
      <c r="I416" s="491">
        <v>274</v>
      </c>
      <c r="J416" s="491">
        <v>87</v>
      </c>
      <c r="K416" s="491">
        <v>24099</v>
      </c>
      <c r="L416" s="491">
        <v>1</v>
      </c>
      <c r="M416" s="491">
        <v>277</v>
      </c>
      <c r="N416" s="491">
        <v>94</v>
      </c>
      <c r="O416" s="491">
        <v>26226</v>
      </c>
      <c r="P416" s="513">
        <v>1.0882609236897796</v>
      </c>
      <c r="Q416" s="492">
        <v>279</v>
      </c>
    </row>
    <row r="417" spans="1:17" ht="14.45" customHeight="1" x14ac:dyDescent="0.2">
      <c r="A417" s="486" t="s">
        <v>1719</v>
      </c>
      <c r="B417" s="487" t="s">
        <v>1610</v>
      </c>
      <c r="C417" s="487" t="s">
        <v>1596</v>
      </c>
      <c r="D417" s="487" t="s">
        <v>1635</v>
      </c>
      <c r="E417" s="487" t="s">
        <v>1636</v>
      </c>
      <c r="F417" s="491">
        <v>101</v>
      </c>
      <c r="G417" s="491">
        <v>14342</v>
      </c>
      <c r="H417" s="491">
        <v>0.95061973884801487</v>
      </c>
      <c r="I417" s="491">
        <v>142</v>
      </c>
      <c r="J417" s="491">
        <v>107</v>
      </c>
      <c r="K417" s="491">
        <v>15087</v>
      </c>
      <c r="L417" s="491">
        <v>1</v>
      </c>
      <c r="M417" s="491">
        <v>141</v>
      </c>
      <c r="N417" s="491">
        <v>123</v>
      </c>
      <c r="O417" s="491">
        <v>17466</v>
      </c>
      <c r="P417" s="513">
        <v>1.1576854245376815</v>
      </c>
      <c r="Q417" s="492">
        <v>142</v>
      </c>
    </row>
    <row r="418" spans="1:17" ht="14.45" customHeight="1" x14ac:dyDescent="0.2">
      <c r="A418" s="486" t="s">
        <v>1719</v>
      </c>
      <c r="B418" s="487" t="s">
        <v>1610</v>
      </c>
      <c r="C418" s="487" t="s">
        <v>1596</v>
      </c>
      <c r="D418" s="487" t="s">
        <v>1637</v>
      </c>
      <c r="E418" s="487" t="s">
        <v>1636</v>
      </c>
      <c r="F418" s="491">
        <v>20</v>
      </c>
      <c r="G418" s="491">
        <v>1560</v>
      </c>
      <c r="H418" s="491">
        <v>0.8585580627407815</v>
      </c>
      <c r="I418" s="491">
        <v>78</v>
      </c>
      <c r="J418" s="491">
        <v>23</v>
      </c>
      <c r="K418" s="491">
        <v>1817</v>
      </c>
      <c r="L418" s="491">
        <v>1</v>
      </c>
      <c r="M418" s="491">
        <v>79</v>
      </c>
      <c r="N418" s="491">
        <v>18</v>
      </c>
      <c r="O418" s="491">
        <v>1422</v>
      </c>
      <c r="P418" s="513">
        <v>0.78260869565217395</v>
      </c>
      <c r="Q418" s="492">
        <v>79</v>
      </c>
    </row>
    <row r="419" spans="1:17" ht="14.45" customHeight="1" x14ac:dyDescent="0.2">
      <c r="A419" s="486" t="s">
        <v>1719</v>
      </c>
      <c r="B419" s="487" t="s">
        <v>1610</v>
      </c>
      <c r="C419" s="487" t="s">
        <v>1596</v>
      </c>
      <c r="D419" s="487" t="s">
        <v>1638</v>
      </c>
      <c r="E419" s="487" t="s">
        <v>1639</v>
      </c>
      <c r="F419" s="491">
        <v>101</v>
      </c>
      <c r="G419" s="491">
        <v>31714</v>
      </c>
      <c r="H419" s="491">
        <v>0.93795102330533542</v>
      </c>
      <c r="I419" s="491">
        <v>314</v>
      </c>
      <c r="J419" s="491">
        <v>107</v>
      </c>
      <c r="K419" s="491">
        <v>33812</v>
      </c>
      <c r="L419" s="491">
        <v>1</v>
      </c>
      <c r="M419" s="491">
        <v>316</v>
      </c>
      <c r="N419" s="491">
        <v>123</v>
      </c>
      <c r="O419" s="491">
        <v>39114</v>
      </c>
      <c r="P419" s="513">
        <v>1.1568082337631611</v>
      </c>
      <c r="Q419" s="492">
        <v>318</v>
      </c>
    </row>
    <row r="420" spans="1:17" ht="14.45" customHeight="1" x14ac:dyDescent="0.2">
      <c r="A420" s="486" t="s">
        <v>1719</v>
      </c>
      <c r="B420" s="487" t="s">
        <v>1610</v>
      </c>
      <c r="C420" s="487" t="s">
        <v>1596</v>
      </c>
      <c r="D420" s="487" t="s">
        <v>1642</v>
      </c>
      <c r="E420" s="487" t="s">
        <v>1643</v>
      </c>
      <c r="F420" s="491">
        <v>20</v>
      </c>
      <c r="G420" s="491">
        <v>3260</v>
      </c>
      <c r="H420" s="491">
        <v>0.89807162534435259</v>
      </c>
      <c r="I420" s="491">
        <v>163</v>
      </c>
      <c r="J420" s="491">
        <v>22</v>
      </c>
      <c r="K420" s="491">
        <v>3630</v>
      </c>
      <c r="L420" s="491">
        <v>1</v>
      </c>
      <c r="M420" s="491">
        <v>165</v>
      </c>
      <c r="N420" s="491">
        <v>18</v>
      </c>
      <c r="O420" s="491">
        <v>2988</v>
      </c>
      <c r="P420" s="513">
        <v>0.82314049586776861</v>
      </c>
      <c r="Q420" s="492">
        <v>166</v>
      </c>
    </row>
    <row r="421" spans="1:17" ht="14.45" customHeight="1" x14ac:dyDescent="0.2">
      <c r="A421" s="486" t="s">
        <v>1719</v>
      </c>
      <c r="B421" s="487" t="s">
        <v>1610</v>
      </c>
      <c r="C421" s="487" t="s">
        <v>1596</v>
      </c>
      <c r="D421" s="487" t="s">
        <v>1646</v>
      </c>
      <c r="E421" s="487" t="s">
        <v>1612</v>
      </c>
      <c r="F421" s="491">
        <v>86</v>
      </c>
      <c r="G421" s="491">
        <v>6192</v>
      </c>
      <c r="H421" s="491">
        <v>0.94017613118736709</v>
      </c>
      <c r="I421" s="491">
        <v>72</v>
      </c>
      <c r="J421" s="491">
        <v>89</v>
      </c>
      <c r="K421" s="491">
        <v>6586</v>
      </c>
      <c r="L421" s="491">
        <v>1</v>
      </c>
      <c r="M421" s="491">
        <v>74</v>
      </c>
      <c r="N421" s="491">
        <v>91</v>
      </c>
      <c r="O421" s="491">
        <v>6734</v>
      </c>
      <c r="P421" s="513">
        <v>1.0224719101123596</v>
      </c>
      <c r="Q421" s="492">
        <v>74</v>
      </c>
    </row>
    <row r="422" spans="1:17" ht="14.45" customHeight="1" x14ac:dyDescent="0.2">
      <c r="A422" s="486" t="s">
        <v>1719</v>
      </c>
      <c r="B422" s="487" t="s">
        <v>1610</v>
      </c>
      <c r="C422" s="487" t="s">
        <v>1596</v>
      </c>
      <c r="D422" s="487" t="s">
        <v>1653</v>
      </c>
      <c r="E422" s="487" t="s">
        <v>1654</v>
      </c>
      <c r="F422" s="491">
        <v>10</v>
      </c>
      <c r="G422" s="491">
        <v>12120</v>
      </c>
      <c r="H422" s="491">
        <v>0.58630030959752322</v>
      </c>
      <c r="I422" s="491">
        <v>1212</v>
      </c>
      <c r="J422" s="491">
        <v>17</v>
      </c>
      <c r="K422" s="491">
        <v>20672</v>
      </c>
      <c r="L422" s="491">
        <v>1</v>
      </c>
      <c r="M422" s="491">
        <v>1216</v>
      </c>
      <c r="N422" s="491">
        <v>18</v>
      </c>
      <c r="O422" s="491">
        <v>21960</v>
      </c>
      <c r="P422" s="513">
        <v>1.0623065015479876</v>
      </c>
      <c r="Q422" s="492">
        <v>1220</v>
      </c>
    </row>
    <row r="423" spans="1:17" ht="14.45" customHeight="1" x14ac:dyDescent="0.2">
      <c r="A423" s="486" t="s">
        <v>1719</v>
      </c>
      <c r="B423" s="487" t="s">
        <v>1610</v>
      </c>
      <c r="C423" s="487" t="s">
        <v>1596</v>
      </c>
      <c r="D423" s="487" t="s">
        <v>1655</v>
      </c>
      <c r="E423" s="487" t="s">
        <v>1656</v>
      </c>
      <c r="F423" s="491">
        <v>6</v>
      </c>
      <c r="G423" s="491">
        <v>690</v>
      </c>
      <c r="H423" s="491">
        <v>0.66091954022988508</v>
      </c>
      <c r="I423" s="491">
        <v>115</v>
      </c>
      <c r="J423" s="491">
        <v>9</v>
      </c>
      <c r="K423" s="491">
        <v>1044</v>
      </c>
      <c r="L423" s="491">
        <v>1</v>
      </c>
      <c r="M423" s="491">
        <v>116</v>
      </c>
      <c r="N423" s="491">
        <v>11</v>
      </c>
      <c r="O423" s="491">
        <v>1287</v>
      </c>
      <c r="P423" s="513">
        <v>1.2327586206896552</v>
      </c>
      <c r="Q423" s="492">
        <v>117</v>
      </c>
    </row>
    <row r="424" spans="1:17" ht="14.45" customHeight="1" x14ac:dyDescent="0.2">
      <c r="A424" s="486" t="s">
        <v>1719</v>
      </c>
      <c r="B424" s="487" t="s">
        <v>1610</v>
      </c>
      <c r="C424" s="487" t="s">
        <v>1596</v>
      </c>
      <c r="D424" s="487" t="s">
        <v>1663</v>
      </c>
      <c r="E424" s="487" t="s">
        <v>1664</v>
      </c>
      <c r="F424" s="491"/>
      <c r="G424" s="491"/>
      <c r="H424" s="491"/>
      <c r="I424" s="491"/>
      <c r="J424" s="491">
        <v>1</v>
      </c>
      <c r="K424" s="491">
        <v>304</v>
      </c>
      <c r="L424" s="491">
        <v>1</v>
      </c>
      <c r="M424" s="491">
        <v>304</v>
      </c>
      <c r="N424" s="491">
        <v>1</v>
      </c>
      <c r="O424" s="491">
        <v>306</v>
      </c>
      <c r="P424" s="513">
        <v>1.006578947368421</v>
      </c>
      <c r="Q424" s="492">
        <v>306</v>
      </c>
    </row>
    <row r="425" spans="1:17" ht="14.45" customHeight="1" x14ac:dyDescent="0.2">
      <c r="A425" s="486" t="s">
        <v>1720</v>
      </c>
      <c r="B425" s="487" t="s">
        <v>1610</v>
      </c>
      <c r="C425" s="487" t="s">
        <v>1596</v>
      </c>
      <c r="D425" s="487" t="s">
        <v>1611</v>
      </c>
      <c r="E425" s="487" t="s">
        <v>1612</v>
      </c>
      <c r="F425" s="491">
        <v>136</v>
      </c>
      <c r="G425" s="491">
        <v>28832</v>
      </c>
      <c r="H425" s="491">
        <v>1.1770565421514594</v>
      </c>
      <c r="I425" s="491">
        <v>212</v>
      </c>
      <c r="J425" s="491">
        <v>115</v>
      </c>
      <c r="K425" s="491">
        <v>24495</v>
      </c>
      <c r="L425" s="491">
        <v>1</v>
      </c>
      <c r="M425" s="491">
        <v>213</v>
      </c>
      <c r="N425" s="491">
        <v>200</v>
      </c>
      <c r="O425" s="491">
        <v>43000</v>
      </c>
      <c r="P425" s="513">
        <v>1.755460298020004</v>
      </c>
      <c r="Q425" s="492">
        <v>215</v>
      </c>
    </row>
    <row r="426" spans="1:17" ht="14.45" customHeight="1" x14ac:dyDescent="0.2">
      <c r="A426" s="486" t="s">
        <v>1720</v>
      </c>
      <c r="B426" s="487" t="s">
        <v>1610</v>
      </c>
      <c r="C426" s="487" t="s">
        <v>1596</v>
      </c>
      <c r="D426" s="487" t="s">
        <v>1613</v>
      </c>
      <c r="E426" s="487" t="s">
        <v>1612</v>
      </c>
      <c r="F426" s="491">
        <v>52</v>
      </c>
      <c r="G426" s="491">
        <v>4524</v>
      </c>
      <c r="H426" s="491">
        <v>1.0710227272727273</v>
      </c>
      <c r="I426" s="491">
        <v>87</v>
      </c>
      <c r="J426" s="491">
        <v>48</v>
      </c>
      <c r="K426" s="491">
        <v>4224</v>
      </c>
      <c r="L426" s="491">
        <v>1</v>
      </c>
      <c r="M426" s="491">
        <v>88</v>
      </c>
      <c r="N426" s="491">
        <v>45</v>
      </c>
      <c r="O426" s="491">
        <v>4005</v>
      </c>
      <c r="P426" s="513">
        <v>0.94815340909090906</v>
      </c>
      <c r="Q426" s="492">
        <v>89</v>
      </c>
    </row>
    <row r="427" spans="1:17" ht="14.45" customHeight="1" x14ac:dyDescent="0.2">
      <c r="A427" s="486" t="s">
        <v>1720</v>
      </c>
      <c r="B427" s="487" t="s">
        <v>1610</v>
      </c>
      <c r="C427" s="487" t="s">
        <v>1596</v>
      </c>
      <c r="D427" s="487" t="s">
        <v>1614</v>
      </c>
      <c r="E427" s="487" t="s">
        <v>1615</v>
      </c>
      <c r="F427" s="491">
        <v>2019</v>
      </c>
      <c r="G427" s="491">
        <v>609738</v>
      </c>
      <c r="H427" s="491">
        <v>1.3887761446952149</v>
      </c>
      <c r="I427" s="491">
        <v>302</v>
      </c>
      <c r="J427" s="491">
        <v>1449</v>
      </c>
      <c r="K427" s="491">
        <v>439047</v>
      </c>
      <c r="L427" s="491">
        <v>1</v>
      </c>
      <c r="M427" s="491">
        <v>303</v>
      </c>
      <c r="N427" s="491">
        <v>1856</v>
      </c>
      <c r="O427" s="491">
        <v>566080</v>
      </c>
      <c r="P427" s="513">
        <v>1.2893380435352024</v>
      </c>
      <c r="Q427" s="492">
        <v>305</v>
      </c>
    </row>
    <row r="428" spans="1:17" ht="14.45" customHeight="1" x14ac:dyDescent="0.2">
      <c r="A428" s="486" t="s">
        <v>1720</v>
      </c>
      <c r="B428" s="487" t="s">
        <v>1610</v>
      </c>
      <c r="C428" s="487" t="s">
        <v>1596</v>
      </c>
      <c r="D428" s="487" t="s">
        <v>1616</v>
      </c>
      <c r="E428" s="487" t="s">
        <v>1617</v>
      </c>
      <c r="F428" s="491">
        <v>36</v>
      </c>
      <c r="G428" s="491">
        <v>3600</v>
      </c>
      <c r="H428" s="491">
        <v>0.44444444444444442</v>
      </c>
      <c r="I428" s="491">
        <v>100</v>
      </c>
      <c r="J428" s="491">
        <v>81</v>
      </c>
      <c r="K428" s="491">
        <v>8100</v>
      </c>
      <c r="L428" s="491">
        <v>1</v>
      </c>
      <c r="M428" s="491">
        <v>100</v>
      </c>
      <c r="N428" s="491">
        <v>42</v>
      </c>
      <c r="O428" s="491">
        <v>4242</v>
      </c>
      <c r="P428" s="513">
        <v>0.52370370370370367</v>
      </c>
      <c r="Q428" s="492">
        <v>101</v>
      </c>
    </row>
    <row r="429" spans="1:17" ht="14.45" customHeight="1" x14ac:dyDescent="0.2">
      <c r="A429" s="486" t="s">
        <v>1720</v>
      </c>
      <c r="B429" s="487" t="s">
        <v>1610</v>
      </c>
      <c r="C429" s="487" t="s">
        <v>1596</v>
      </c>
      <c r="D429" s="487" t="s">
        <v>1618</v>
      </c>
      <c r="E429" s="487" t="s">
        <v>1619</v>
      </c>
      <c r="F429" s="491">
        <v>7</v>
      </c>
      <c r="G429" s="491">
        <v>1624</v>
      </c>
      <c r="H429" s="491">
        <v>0.57588652482269509</v>
      </c>
      <c r="I429" s="491">
        <v>232</v>
      </c>
      <c r="J429" s="491">
        <v>12</v>
      </c>
      <c r="K429" s="491">
        <v>2820</v>
      </c>
      <c r="L429" s="491">
        <v>1</v>
      </c>
      <c r="M429" s="491">
        <v>235</v>
      </c>
      <c r="N429" s="491">
        <v>5</v>
      </c>
      <c r="O429" s="491">
        <v>1185</v>
      </c>
      <c r="P429" s="513">
        <v>0.42021276595744683</v>
      </c>
      <c r="Q429" s="492">
        <v>237</v>
      </c>
    </row>
    <row r="430" spans="1:17" ht="14.45" customHeight="1" x14ac:dyDescent="0.2">
      <c r="A430" s="486" t="s">
        <v>1720</v>
      </c>
      <c r="B430" s="487" t="s">
        <v>1610</v>
      </c>
      <c r="C430" s="487" t="s">
        <v>1596</v>
      </c>
      <c r="D430" s="487" t="s">
        <v>1620</v>
      </c>
      <c r="E430" s="487" t="s">
        <v>1621</v>
      </c>
      <c r="F430" s="491">
        <v>498</v>
      </c>
      <c r="G430" s="491">
        <v>68226</v>
      </c>
      <c r="H430" s="491">
        <v>1.0452247449214083</v>
      </c>
      <c r="I430" s="491">
        <v>137</v>
      </c>
      <c r="J430" s="491">
        <v>473</v>
      </c>
      <c r="K430" s="491">
        <v>65274</v>
      </c>
      <c r="L430" s="491">
        <v>1</v>
      </c>
      <c r="M430" s="491">
        <v>138</v>
      </c>
      <c r="N430" s="491">
        <v>386</v>
      </c>
      <c r="O430" s="491">
        <v>53654</v>
      </c>
      <c r="P430" s="513">
        <v>0.82198118699635381</v>
      </c>
      <c r="Q430" s="492">
        <v>139</v>
      </c>
    </row>
    <row r="431" spans="1:17" ht="14.45" customHeight="1" x14ac:dyDescent="0.2">
      <c r="A431" s="486" t="s">
        <v>1720</v>
      </c>
      <c r="B431" s="487" t="s">
        <v>1610</v>
      </c>
      <c r="C431" s="487" t="s">
        <v>1596</v>
      </c>
      <c r="D431" s="487" t="s">
        <v>1622</v>
      </c>
      <c r="E431" s="487" t="s">
        <v>1621</v>
      </c>
      <c r="F431" s="491">
        <v>51</v>
      </c>
      <c r="G431" s="491">
        <v>9384</v>
      </c>
      <c r="H431" s="491">
        <v>1.0567567567567568</v>
      </c>
      <c r="I431" s="491">
        <v>184</v>
      </c>
      <c r="J431" s="491">
        <v>48</v>
      </c>
      <c r="K431" s="491">
        <v>8880</v>
      </c>
      <c r="L431" s="491">
        <v>1</v>
      </c>
      <c r="M431" s="491">
        <v>185</v>
      </c>
      <c r="N431" s="491">
        <v>44</v>
      </c>
      <c r="O431" s="491">
        <v>8228</v>
      </c>
      <c r="P431" s="513">
        <v>0.92657657657657655</v>
      </c>
      <c r="Q431" s="492">
        <v>187</v>
      </c>
    </row>
    <row r="432" spans="1:17" ht="14.45" customHeight="1" x14ac:dyDescent="0.2">
      <c r="A432" s="486" t="s">
        <v>1720</v>
      </c>
      <c r="B432" s="487" t="s">
        <v>1610</v>
      </c>
      <c r="C432" s="487" t="s">
        <v>1596</v>
      </c>
      <c r="D432" s="487" t="s">
        <v>1623</v>
      </c>
      <c r="E432" s="487" t="s">
        <v>1624</v>
      </c>
      <c r="F432" s="491">
        <v>5</v>
      </c>
      <c r="G432" s="491">
        <v>3200</v>
      </c>
      <c r="H432" s="491">
        <v>0.99224806201550386</v>
      </c>
      <c r="I432" s="491">
        <v>640</v>
      </c>
      <c r="J432" s="491">
        <v>5</v>
      </c>
      <c r="K432" s="491">
        <v>3225</v>
      </c>
      <c r="L432" s="491">
        <v>1</v>
      </c>
      <c r="M432" s="491">
        <v>645</v>
      </c>
      <c r="N432" s="491">
        <v>2</v>
      </c>
      <c r="O432" s="491">
        <v>1298</v>
      </c>
      <c r="P432" s="513">
        <v>0.40248062015503877</v>
      </c>
      <c r="Q432" s="492">
        <v>649</v>
      </c>
    </row>
    <row r="433" spans="1:17" ht="14.45" customHeight="1" x14ac:dyDescent="0.2">
      <c r="A433" s="486" t="s">
        <v>1720</v>
      </c>
      <c r="B433" s="487" t="s">
        <v>1610</v>
      </c>
      <c r="C433" s="487" t="s">
        <v>1596</v>
      </c>
      <c r="D433" s="487" t="s">
        <v>1625</v>
      </c>
      <c r="E433" s="487" t="s">
        <v>1626</v>
      </c>
      <c r="F433" s="491">
        <v>9</v>
      </c>
      <c r="G433" s="491">
        <v>5481</v>
      </c>
      <c r="H433" s="491">
        <v>0.68667000751691309</v>
      </c>
      <c r="I433" s="491">
        <v>609</v>
      </c>
      <c r="J433" s="491">
        <v>13</v>
      </c>
      <c r="K433" s="491">
        <v>7982</v>
      </c>
      <c r="L433" s="491">
        <v>1</v>
      </c>
      <c r="M433" s="491">
        <v>614</v>
      </c>
      <c r="N433" s="491">
        <v>8</v>
      </c>
      <c r="O433" s="491">
        <v>4944</v>
      </c>
      <c r="P433" s="513">
        <v>0.61939363568028061</v>
      </c>
      <c r="Q433" s="492">
        <v>618</v>
      </c>
    </row>
    <row r="434" spans="1:17" ht="14.45" customHeight="1" x14ac:dyDescent="0.2">
      <c r="A434" s="486" t="s">
        <v>1720</v>
      </c>
      <c r="B434" s="487" t="s">
        <v>1610</v>
      </c>
      <c r="C434" s="487" t="s">
        <v>1596</v>
      </c>
      <c r="D434" s="487" t="s">
        <v>1627</v>
      </c>
      <c r="E434" s="487" t="s">
        <v>1628</v>
      </c>
      <c r="F434" s="491">
        <v>127</v>
      </c>
      <c r="G434" s="491">
        <v>22098</v>
      </c>
      <c r="H434" s="491">
        <v>1.2026122448979593</v>
      </c>
      <c r="I434" s="491">
        <v>174</v>
      </c>
      <c r="J434" s="491">
        <v>105</v>
      </c>
      <c r="K434" s="491">
        <v>18375</v>
      </c>
      <c r="L434" s="491">
        <v>1</v>
      </c>
      <c r="M434" s="491">
        <v>175</v>
      </c>
      <c r="N434" s="491">
        <v>90</v>
      </c>
      <c r="O434" s="491">
        <v>15840</v>
      </c>
      <c r="P434" s="513">
        <v>0.86204081632653062</v>
      </c>
      <c r="Q434" s="492">
        <v>176</v>
      </c>
    </row>
    <row r="435" spans="1:17" ht="14.45" customHeight="1" x14ac:dyDescent="0.2">
      <c r="A435" s="486" t="s">
        <v>1720</v>
      </c>
      <c r="B435" s="487" t="s">
        <v>1610</v>
      </c>
      <c r="C435" s="487" t="s">
        <v>1596</v>
      </c>
      <c r="D435" s="487" t="s">
        <v>1629</v>
      </c>
      <c r="E435" s="487" t="s">
        <v>1630</v>
      </c>
      <c r="F435" s="491">
        <v>24</v>
      </c>
      <c r="G435" s="491">
        <v>8328</v>
      </c>
      <c r="H435" s="491">
        <v>0.58368376787216147</v>
      </c>
      <c r="I435" s="491">
        <v>347</v>
      </c>
      <c r="J435" s="491">
        <v>41</v>
      </c>
      <c r="K435" s="491">
        <v>14268</v>
      </c>
      <c r="L435" s="491">
        <v>1</v>
      </c>
      <c r="M435" s="491">
        <v>348</v>
      </c>
      <c r="N435" s="491">
        <v>20</v>
      </c>
      <c r="O435" s="491">
        <v>6960</v>
      </c>
      <c r="P435" s="513">
        <v>0.48780487804878048</v>
      </c>
      <c r="Q435" s="492">
        <v>348</v>
      </c>
    </row>
    <row r="436" spans="1:17" ht="14.45" customHeight="1" x14ac:dyDescent="0.2">
      <c r="A436" s="486" t="s">
        <v>1720</v>
      </c>
      <c r="B436" s="487" t="s">
        <v>1610</v>
      </c>
      <c r="C436" s="487" t="s">
        <v>1596</v>
      </c>
      <c r="D436" s="487" t="s">
        <v>1631</v>
      </c>
      <c r="E436" s="487" t="s">
        <v>1632</v>
      </c>
      <c r="F436" s="491">
        <v>682</v>
      </c>
      <c r="G436" s="491">
        <v>11594</v>
      </c>
      <c r="H436" s="491">
        <v>0.938101788170564</v>
      </c>
      <c r="I436" s="491">
        <v>17</v>
      </c>
      <c r="J436" s="491">
        <v>727</v>
      </c>
      <c r="K436" s="491">
        <v>12359</v>
      </c>
      <c r="L436" s="491">
        <v>1</v>
      </c>
      <c r="M436" s="491">
        <v>17</v>
      </c>
      <c r="N436" s="491">
        <v>573</v>
      </c>
      <c r="O436" s="491">
        <v>9741</v>
      </c>
      <c r="P436" s="513">
        <v>0.78817056396148555</v>
      </c>
      <c r="Q436" s="492">
        <v>17</v>
      </c>
    </row>
    <row r="437" spans="1:17" ht="14.45" customHeight="1" x14ac:dyDescent="0.2">
      <c r="A437" s="486" t="s">
        <v>1720</v>
      </c>
      <c r="B437" s="487" t="s">
        <v>1610</v>
      </c>
      <c r="C437" s="487" t="s">
        <v>1596</v>
      </c>
      <c r="D437" s="487" t="s">
        <v>1633</v>
      </c>
      <c r="E437" s="487" t="s">
        <v>1634</v>
      </c>
      <c r="F437" s="491">
        <v>55</v>
      </c>
      <c r="G437" s="491">
        <v>15070</v>
      </c>
      <c r="H437" s="491">
        <v>1.2953412411896166</v>
      </c>
      <c r="I437" s="491">
        <v>274</v>
      </c>
      <c r="J437" s="491">
        <v>42</v>
      </c>
      <c r="K437" s="491">
        <v>11634</v>
      </c>
      <c r="L437" s="491">
        <v>1</v>
      </c>
      <c r="M437" s="491">
        <v>277</v>
      </c>
      <c r="N437" s="491">
        <v>37</v>
      </c>
      <c r="O437" s="491">
        <v>10323</v>
      </c>
      <c r="P437" s="513">
        <v>0.88731304796286747</v>
      </c>
      <c r="Q437" s="492">
        <v>279</v>
      </c>
    </row>
    <row r="438" spans="1:17" ht="14.45" customHeight="1" x14ac:dyDescent="0.2">
      <c r="A438" s="486" t="s">
        <v>1720</v>
      </c>
      <c r="B438" s="487" t="s">
        <v>1610</v>
      </c>
      <c r="C438" s="487" t="s">
        <v>1596</v>
      </c>
      <c r="D438" s="487" t="s">
        <v>1635</v>
      </c>
      <c r="E438" s="487" t="s">
        <v>1636</v>
      </c>
      <c r="F438" s="491">
        <v>83</v>
      </c>
      <c r="G438" s="491">
        <v>11786</v>
      </c>
      <c r="H438" s="491">
        <v>0.9719610753752268</v>
      </c>
      <c r="I438" s="491">
        <v>142</v>
      </c>
      <c r="J438" s="491">
        <v>86</v>
      </c>
      <c r="K438" s="491">
        <v>12126</v>
      </c>
      <c r="L438" s="491">
        <v>1</v>
      </c>
      <c r="M438" s="491">
        <v>141</v>
      </c>
      <c r="N438" s="491">
        <v>96</v>
      </c>
      <c r="O438" s="491">
        <v>13632</v>
      </c>
      <c r="P438" s="513">
        <v>1.124195942602672</v>
      </c>
      <c r="Q438" s="492">
        <v>142</v>
      </c>
    </row>
    <row r="439" spans="1:17" ht="14.45" customHeight="1" x14ac:dyDescent="0.2">
      <c r="A439" s="486" t="s">
        <v>1720</v>
      </c>
      <c r="B439" s="487" t="s">
        <v>1610</v>
      </c>
      <c r="C439" s="487" t="s">
        <v>1596</v>
      </c>
      <c r="D439" s="487" t="s">
        <v>1637</v>
      </c>
      <c r="E439" s="487" t="s">
        <v>1636</v>
      </c>
      <c r="F439" s="491">
        <v>498</v>
      </c>
      <c r="G439" s="491">
        <v>38844</v>
      </c>
      <c r="H439" s="491">
        <v>1.0395268552466079</v>
      </c>
      <c r="I439" s="491">
        <v>78</v>
      </c>
      <c r="J439" s="491">
        <v>473</v>
      </c>
      <c r="K439" s="491">
        <v>37367</v>
      </c>
      <c r="L439" s="491">
        <v>1</v>
      </c>
      <c r="M439" s="491">
        <v>79</v>
      </c>
      <c r="N439" s="491">
        <v>386</v>
      </c>
      <c r="O439" s="491">
        <v>30494</v>
      </c>
      <c r="P439" s="513">
        <v>0.81606765327695563</v>
      </c>
      <c r="Q439" s="492">
        <v>79</v>
      </c>
    </row>
    <row r="440" spans="1:17" ht="14.45" customHeight="1" x14ac:dyDescent="0.2">
      <c r="A440" s="486" t="s">
        <v>1720</v>
      </c>
      <c r="B440" s="487" t="s">
        <v>1610</v>
      </c>
      <c r="C440" s="487" t="s">
        <v>1596</v>
      </c>
      <c r="D440" s="487" t="s">
        <v>1638</v>
      </c>
      <c r="E440" s="487" t="s">
        <v>1639</v>
      </c>
      <c r="F440" s="491">
        <v>83</v>
      </c>
      <c r="G440" s="491">
        <v>26062</v>
      </c>
      <c r="H440" s="491">
        <v>0.95900794818957902</v>
      </c>
      <c r="I440" s="491">
        <v>314</v>
      </c>
      <c r="J440" s="491">
        <v>86</v>
      </c>
      <c r="K440" s="491">
        <v>27176</v>
      </c>
      <c r="L440" s="491">
        <v>1</v>
      </c>
      <c r="M440" s="491">
        <v>316</v>
      </c>
      <c r="N440" s="491">
        <v>96</v>
      </c>
      <c r="O440" s="491">
        <v>30528</v>
      </c>
      <c r="P440" s="513">
        <v>1.1233441271710332</v>
      </c>
      <c r="Q440" s="492">
        <v>318</v>
      </c>
    </row>
    <row r="441" spans="1:17" ht="14.45" customHeight="1" x14ac:dyDescent="0.2">
      <c r="A441" s="486" t="s">
        <v>1720</v>
      </c>
      <c r="B441" s="487" t="s">
        <v>1610</v>
      </c>
      <c r="C441" s="487" t="s">
        <v>1596</v>
      </c>
      <c r="D441" s="487" t="s">
        <v>1640</v>
      </c>
      <c r="E441" s="487" t="s">
        <v>1641</v>
      </c>
      <c r="F441" s="491">
        <v>24</v>
      </c>
      <c r="G441" s="491">
        <v>7872</v>
      </c>
      <c r="H441" s="491">
        <v>0.59817629179331311</v>
      </c>
      <c r="I441" s="491">
        <v>328</v>
      </c>
      <c r="J441" s="491">
        <v>40</v>
      </c>
      <c r="K441" s="491">
        <v>13160</v>
      </c>
      <c r="L441" s="491">
        <v>1</v>
      </c>
      <c r="M441" s="491">
        <v>329</v>
      </c>
      <c r="N441" s="491">
        <v>20</v>
      </c>
      <c r="O441" s="491">
        <v>6580</v>
      </c>
      <c r="P441" s="513">
        <v>0.5</v>
      </c>
      <c r="Q441" s="492">
        <v>329</v>
      </c>
    </row>
    <row r="442" spans="1:17" ht="14.45" customHeight="1" x14ac:dyDescent="0.2">
      <c r="A442" s="486" t="s">
        <v>1720</v>
      </c>
      <c r="B442" s="487" t="s">
        <v>1610</v>
      </c>
      <c r="C442" s="487" t="s">
        <v>1596</v>
      </c>
      <c r="D442" s="487" t="s">
        <v>1642</v>
      </c>
      <c r="E442" s="487" t="s">
        <v>1643</v>
      </c>
      <c r="F442" s="491">
        <v>360</v>
      </c>
      <c r="G442" s="491">
        <v>58680</v>
      </c>
      <c r="H442" s="491">
        <v>1.901798736023335</v>
      </c>
      <c r="I442" s="491">
        <v>163</v>
      </c>
      <c r="J442" s="491">
        <v>187</v>
      </c>
      <c r="K442" s="491">
        <v>30855</v>
      </c>
      <c r="L442" s="491">
        <v>1</v>
      </c>
      <c r="M442" s="491">
        <v>165</v>
      </c>
      <c r="N442" s="491">
        <v>160</v>
      </c>
      <c r="O442" s="491">
        <v>26560</v>
      </c>
      <c r="P442" s="513">
        <v>0.86080051855452921</v>
      </c>
      <c r="Q442" s="492">
        <v>166</v>
      </c>
    </row>
    <row r="443" spans="1:17" ht="14.45" customHeight="1" x14ac:dyDescent="0.2">
      <c r="A443" s="486" t="s">
        <v>1720</v>
      </c>
      <c r="B443" s="487" t="s">
        <v>1610</v>
      </c>
      <c r="C443" s="487" t="s">
        <v>1596</v>
      </c>
      <c r="D443" s="487" t="s">
        <v>1646</v>
      </c>
      <c r="E443" s="487" t="s">
        <v>1612</v>
      </c>
      <c r="F443" s="491">
        <v>793</v>
      </c>
      <c r="G443" s="491">
        <v>57096</v>
      </c>
      <c r="H443" s="491">
        <v>1.0959766584766584</v>
      </c>
      <c r="I443" s="491">
        <v>72</v>
      </c>
      <c r="J443" s="491">
        <v>704</v>
      </c>
      <c r="K443" s="491">
        <v>52096</v>
      </c>
      <c r="L443" s="491">
        <v>1</v>
      </c>
      <c r="M443" s="491">
        <v>74</v>
      </c>
      <c r="N443" s="491">
        <v>671</v>
      </c>
      <c r="O443" s="491">
        <v>49654</v>
      </c>
      <c r="P443" s="513">
        <v>0.953125</v>
      </c>
      <c r="Q443" s="492">
        <v>74</v>
      </c>
    </row>
    <row r="444" spans="1:17" ht="14.45" customHeight="1" x14ac:dyDescent="0.2">
      <c r="A444" s="486" t="s">
        <v>1720</v>
      </c>
      <c r="B444" s="487" t="s">
        <v>1610</v>
      </c>
      <c r="C444" s="487" t="s">
        <v>1596</v>
      </c>
      <c r="D444" s="487" t="s">
        <v>1651</v>
      </c>
      <c r="E444" s="487" t="s">
        <v>1652</v>
      </c>
      <c r="F444" s="491">
        <v>7</v>
      </c>
      <c r="G444" s="491">
        <v>1610</v>
      </c>
      <c r="H444" s="491">
        <v>0.57582260371959948</v>
      </c>
      <c r="I444" s="491">
        <v>230</v>
      </c>
      <c r="J444" s="491">
        <v>12</v>
      </c>
      <c r="K444" s="491">
        <v>2796</v>
      </c>
      <c r="L444" s="491">
        <v>1</v>
      </c>
      <c r="M444" s="491">
        <v>233</v>
      </c>
      <c r="N444" s="491">
        <v>9</v>
      </c>
      <c r="O444" s="491">
        <v>2115</v>
      </c>
      <c r="P444" s="513">
        <v>0.75643776824034337</v>
      </c>
      <c r="Q444" s="492">
        <v>235</v>
      </c>
    </row>
    <row r="445" spans="1:17" ht="14.45" customHeight="1" x14ac:dyDescent="0.2">
      <c r="A445" s="486" t="s">
        <v>1720</v>
      </c>
      <c r="B445" s="487" t="s">
        <v>1610</v>
      </c>
      <c r="C445" s="487" t="s">
        <v>1596</v>
      </c>
      <c r="D445" s="487" t="s">
        <v>1653</v>
      </c>
      <c r="E445" s="487" t="s">
        <v>1654</v>
      </c>
      <c r="F445" s="491">
        <v>45</v>
      </c>
      <c r="G445" s="491">
        <v>54540</v>
      </c>
      <c r="H445" s="491">
        <v>0.80092810150375937</v>
      </c>
      <c r="I445" s="491">
        <v>1212</v>
      </c>
      <c r="J445" s="491">
        <v>56</v>
      </c>
      <c r="K445" s="491">
        <v>68096</v>
      </c>
      <c r="L445" s="491">
        <v>1</v>
      </c>
      <c r="M445" s="491">
        <v>1216</v>
      </c>
      <c r="N445" s="491">
        <v>39</v>
      </c>
      <c r="O445" s="491">
        <v>47580</v>
      </c>
      <c r="P445" s="513">
        <v>0.69871945488721809</v>
      </c>
      <c r="Q445" s="492">
        <v>1220</v>
      </c>
    </row>
    <row r="446" spans="1:17" ht="14.45" customHeight="1" x14ac:dyDescent="0.2">
      <c r="A446" s="486" t="s">
        <v>1720</v>
      </c>
      <c r="B446" s="487" t="s">
        <v>1610</v>
      </c>
      <c r="C446" s="487" t="s">
        <v>1596</v>
      </c>
      <c r="D446" s="487" t="s">
        <v>1655</v>
      </c>
      <c r="E446" s="487" t="s">
        <v>1656</v>
      </c>
      <c r="F446" s="491">
        <v>67</v>
      </c>
      <c r="G446" s="491">
        <v>7705</v>
      </c>
      <c r="H446" s="491">
        <v>1.0064002089864159</v>
      </c>
      <c r="I446" s="491">
        <v>115</v>
      </c>
      <c r="J446" s="491">
        <v>66</v>
      </c>
      <c r="K446" s="491">
        <v>7656</v>
      </c>
      <c r="L446" s="491">
        <v>1</v>
      </c>
      <c r="M446" s="491">
        <v>116</v>
      </c>
      <c r="N446" s="491">
        <v>55</v>
      </c>
      <c r="O446" s="491">
        <v>6435</v>
      </c>
      <c r="P446" s="513">
        <v>0.84051724137931039</v>
      </c>
      <c r="Q446" s="492">
        <v>117</v>
      </c>
    </row>
    <row r="447" spans="1:17" ht="14.45" customHeight="1" x14ac:dyDescent="0.2">
      <c r="A447" s="486" t="s">
        <v>1720</v>
      </c>
      <c r="B447" s="487" t="s">
        <v>1610</v>
      </c>
      <c r="C447" s="487" t="s">
        <v>1596</v>
      </c>
      <c r="D447" s="487" t="s">
        <v>1657</v>
      </c>
      <c r="E447" s="487" t="s">
        <v>1658</v>
      </c>
      <c r="F447" s="491">
        <v>4</v>
      </c>
      <c r="G447" s="491">
        <v>1388</v>
      </c>
      <c r="H447" s="491">
        <v>0.79314285714285715</v>
      </c>
      <c r="I447" s="491">
        <v>347</v>
      </c>
      <c r="J447" s="491">
        <v>5</v>
      </c>
      <c r="K447" s="491">
        <v>1750</v>
      </c>
      <c r="L447" s="491">
        <v>1</v>
      </c>
      <c r="M447" s="491">
        <v>350</v>
      </c>
      <c r="N447" s="491">
        <v>2</v>
      </c>
      <c r="O447" s="491">
        <v>704</v>
      </c>
      <c r="P447" s="513">
        <v>0.4022857142857143</v>
      </c>
      <c r="Q447" s="492">
        <v>352</v>
      </c>
    </row>
    <row r="448" spans="1:17" ht="14.45" customHeight="1" x14ac:dyDescent="0.2">
      <c r="A448" s="486" t="s">
        <v>1720</v>
      </c>
      <c r="B448" s="487" t="s">
        <v>1610</v>
      </c>
      <c r="C448" s="487" t="s">
        <v>1596</v>
      </c>
      <c r="D448" s="487" t="s">
        <v>1659</v>
      </c>
      <c r="E448" s="487" t="s">
        <v>1660</v>
      </c>
      <c r="F448" s="491"/>
      <c r="G448" s="491"/>
      <c r="H448" s="491"/>
      <c r="I448" s="491"/>
      <c r="J448" s="491">
        <v>1</v>
      </c>
      <c r="K448" s="491">
        <v>152</v>
      </c>
      <c r="L448" s="491">
        <v>1</v>
      </c>
      <c r="M448" s="491">
        <v>152</v>
      </c>
      <c r="N448" s="491"/>
      <c r="O448" s="491"/>
      <c r="P448" s="513"/>
      <c r="Q448" s="492"/>
    </row>
    <row r="449" spans="1:17" ht="14.45" customHeight="1" x14ac:dyDescent="0.2">
      <c r="A449" s="486" t="s">
        <v>1720</v>
      </c>
      <c r="B449" s="487" t="s">
        <v>1610</v>
      </c>
      <c r="C449" s="487" t="s">
        <v>1596</v>
      </c>
      <c r="D449" s="487" t="s">
        <v>1661</v>
      </c>
      <c r="E449" s="487" t="s">
        <v>1662</v>
      </c>
      <c r="F449" s="491">
        <v>8</v>
      </c>
      <c r="G449" s="491">
        <v>8536</v>
      </c>
      <c r="H449" s="491">
        <v>0.66170542635658913</v>
      </c>
      <c r="I449" s="491">
        <v>1067</v>
      </c>
      <c r="J449" s="491">
        <v>12</v>
      </c>
      <c r="K449" s="491">
        <v>12900</v>
      </c>
      <c r="L449" s="491">
        <v>1</v>
      </c>
      <c r="M449" s="491">
        <v>1075</v>
      </c>
      <c r="N449" s="491">
        <v>7</v>
      </c>
      <c r="O449" s="491">
        <v>7574</v>
      </c>
      <c r="P449" s="513">
        <v>0.58713178294573642</v>
      </c>
      <c r="Q449" s="492">
        <v>1082</v>
      </c>
    </row>
    <row r="450" spans="1:17" ht="14.45" customHeight="1" x14ac:dyDescent="0.2">
      <c r="A450" s="486" t="s">
        <v>1720</v>
      </c>
      <c r="B450" s="487" t="s">
        <v>1610</v>
      </c>
      <c r="C450" s="487" t="s">
        <v>1596</v>
      </c>
      <c r="D450" s="487" t="s">
        <v>1663</v>
      </c>
      <c r="E450" s="487" t="s">
        <v>1664</v>
      </c>
      <c r="F450" s="491">
        <v>5</v>
      </c>
      <c r="G450" s="491">
        <v>1510</v>
      </c>
      <c r="H450" s="491">
        <v>0.99342105263157898</v>
      </c>
      <c r="I450" s="491">
        <v>302</v>
      </c>
      <c r="J450" s="491">
        <v>5</v>
      </c>
      <c r="K450" s="491">
        <v>1520</v>
      </c>
      <c r="L450" s="491">
        <v>1</v>
      </c>
      <c r="M450" s="491">
        <v>304</v>
      </c>
      <c r="N450" s="491">
        <v>4</v>
      </c>
      <c r="O450" s="491">
        <v>1224</v>
      </c>
      <c r="P450" s="513">
        <v>0.80526315789473679</v>
      </c>
      <c r="Q450" s="492">
        <v>306</v>
      </c>
    </row>
    <row r="451" spans="1:17" ht="14.45" customHeight="1" x14ac:dyDescent="0.2">
      <c r="A451" s="486" t="s">
        <v>1720</v>
      </c>
      <c r="B451" s="487" t="s">
        <v>1610</v>
      </c>
      <c r="C451" s="487" t="s">
        <v>1596</v>
      </c>
      <c r="D451" s="487" t="s">
        <v>1721</v>
      </c>
      <c r="E451" s="487" t="s">
        <v>1722</v>
      </c>
      <c r="F451" s="491">
        <v>1</v>
      </c>
      <c r="G451" s="491">
        <v>815</v>
      </c>
      <c r="H451" s="491"/>
      <c r="I451" s="491">
        <v>815</v>
      </c>
      <c r="J451" s="491"/>
      <c r="K451" s="491"/>
      <c r="L451" s="491"/>
      <c r="M451" s="491"/>
      <c r="N451" s="491"/>
      <c r="O451" s="491"/>
      <c r="P451" s="513"/>
      <c r="Q451" s="492"/>
    </row>
    <row r="452" spans="1:17" ht="14.45" customHeight="1" x14ac:dyDescent="0.2">
      <c r="A452" s="486" t="s">
        <v>1723</v>
      </c>
      <c r="B452" s="487" t="s">
        <v>1610</v>
      </c>
      <c r="C452" s="487" t="s">
        <v>1596</v>
      </c>
      <c r="D452" s="487" t="s">
        <v>1611</v>
      </c>
      <c r="E452" s="487" t="s">
        <v>1612</v>
      </c>
      <c r="F452" s="491">
        <v>540</v>
      </c>
      <c r="G452" s="491">
        <v>114480</v>
      </c>
      <c r="H452" s="491">
        <v>0.93472137170851199</v>
      </c>
      <c r="I452" s="491">
        <v>212</v>
      </c>
      <c r="J452" s="491">
        <v>575</v>
      </c>
      <c r="K452" s="491">
        <v>122475</v>
      </c>
      <c r="L452" s="491">
        <v>1</v>
      </c>
      <c r="M452" s="491">
        <v>213</v>
      </c>
      <c r="N452" s="491">
        <v>434</v>
      </c>
      <c r="O452" s="491">
        <v>93310</v>
      </c>
      <c r="P452" s="513">
        <v>0.76186976934068174</v>
      </c>
      <c r="Q452" s="492">
        <v>215</v>
      </c>
    </row>
    <row r="453" spans="1:17" ht="14.45" customHeight="1" x14ac:dyDescent="0.2">
      <c r="A453" s="486" t="s">
        <v>1723</v>
      </c>
      <c r="B453" s="487" t="s">
        <v>1610</v>
      </c>
      <c r="C453" s="487" t="s">
        <v>1596</v>
      </c>
      <c r="D453" s="487" t="s">
        <v>1613</v>
      </c>
      <c r="E453" s="487" t="s">
        <v>1612</v>
      </c>
      <c r="F453" s="491">
        <v>4</v>
      </c>
      <c r="G453" s="491">
        <v>348</v>
      </c>
      <c r="H453" s="491"/>
      <c r="I453" s="491">
        <v>87</v>
      </c>
      <c r="J453" s="491"/>
      <c r="K453" s="491"/>
      <c r="L453" s="491"/>
      <c r="M453" s="491"/>
      <c r="N453" s="491">
        <v>49</v>
      </c>
      <c r="O453" s="491">
        <v>4361</v>
      </c>
      <c r="P453" s="513"/>
      <c r="Q453" s="492">
        <v>89</v>
      </c>
    </row>
    <row r="454" spans="1:17" ht="14.45" customHeight="1" x14ac:dyDescent="0.2">
      <c r="A454" s="486" t="s">
        <v>1723</v>
      </c>
      <c r="B454" s="487" t="s">
        <v>1610</v>
      </c>
      <c r="C454" s="487" t="s">
        <v>1596</v>
      </c>
      <c r="D454" s="487" t="s">
        <v>1614</v>
      </c>
      <c r="E454" s="487" t="s">
        <v>1615</v>
      </c>
      <c r="F454" s="491">
        <v>318</v>
      </c>
      <c r="G454" s="491">
        <v>96036</v>
      </c>
      <c r="H454" s="491">
        <v>0.537204228897466</v>
      </c>
      <c r="I454" s="491">
        <v>302</v>
      </c>
      <c r="J454" s="491">
        <v>590</v>
      </c>
      <c r="K454" s="491">
        <v>178770</v>
      </c>
      <c r="L454" s="491">
        <v>1</v>
      </c>
      <c r="M454" s="491">
        <v>303</v>
      </c>
      <c r="N454" s="491">
        <v>468</v>
      </c>
      <c r="O454" s="491">
        <v>142740</v>
      </c>
      <c r="P454" s="513">
        <v>0.79845611679812045</v>
      </c>
      <c r="Q454" s="492">
        <v>305</v>
      </c>
    </row>
    <row r="455" spans="1:17" ht="14.45" customHeight="1" x14ac:dyDescent="0.2">
      <c r="A455" s="486" t="s">
        <v>1723</v>
      </c>
      <c r="B455" s="487" t="s">
        <v>1610</v>
      </c>
      <c r="C455" s="487" t="s">
        <v>1596</v>
      </c>
      <c r="D455" s="487" t="s">
        <v>1616</v>
      </c>
      <c r="E455" s="487" t="s">
        <v>1617</v>
      </c>
      <c r="F455" s="491">
        <v>3</v>
      </c>
      <c r="G455" s="491">
        <v>300</v>
      </c>
      <c r="H455" s="491">
        <v>0.25</v>
      </c>
      <c r="I455" s="491">
        <v>100</v>
      </c>
      <c r="J455" s="491">
        <v>12</v>
      </c>
      <c r="K455" s="491">
        <v>1200</v>
      </c>
      <c r="L455" s="491">
        <v>1</v>
      </c>
      <c r="M455" s="491">
        <v>100</v>
      </c>
      <c r="N455" s="491">
        <v>9</v>
      </c>
      <c r="O455" s="491">
        <v>909</v>
      </c>
      <c r="P455" s="513">
        <v>0.75749999999999995</v>
      </c>
      <c r="Q455" s="492">
        <v>101</v>
      </c>
    </row>
    <row r="456" spans="1:17" ht="14.45" customHeight="1" x14ac:dyDescent="0.2">
      <c r="A456" s="486" t="s">
        <v>1723</v>
      </c>
      <c r="B456" s="487" t="s">
        <v>1610</v>
      </c>
      <c r="C456" s="487" t="s">
        <v>1596</v>
      </c>
      <c r="D456" s="487" t="s">
        <v>1618</v>
      </c>
      <c r="E456" s="487" t="s">
        <v>1619</v>
      </c>
      <c r="F456" s="491"/>
      <c r="G456" s="491"/>
      <c r="H456" s="491"/>
      <c r="I456" s="491"/>
      <c r="J456" s="491"/>
      <c r="K456" s="491"/>
      <c r="L456" s="491"/>
      <c r="M456" s="491"/>
      <c r="N456" s="491">
        <v>1</v>
      </c>
      <c r="O456" s="491">
        <v>237</v>
      </c>
      <c r="P456" s="513"/>
      <c r="Q456" s="492">
        <v>237</v>
      </c>
    </row>
    <row r="457" spans="1:17" ht="14.45" customHeight="1" x14ac:dyDescent="0.2">
      <c r="A457" s="486" t="s">
        <v>1723</v>
      </c>
      <c r="B457" s="487" t="s">
        <v>1610</v>
      </c>
      <c r="C457" s="487" t="s">
        <v>1596</v>
      </c>
      <c r="D457" s="487" t="s">
        <v>1620</v>
      </c>
      <c r="E457" s="487" t="s">
        <v>1621</v>
      </c>
      <c r="F457" s="491">
        <v>287</v>
      </c>
      <c r="G457" s="491">
        <v>39319</v>
      </c>
      <c r="H457" s="491">
        <v>0.95610835521836401</v>
      </c>
      <c r="I457" s="491">
        <v>137</v>
      </c>
      <c r="J457" s="491">
        <v>298</v>
      </c>
      <c r="K457" s="491">
        <v>41124</v>
      </c>
      <c r="L457" s="491">
        <v>1</v>
      </c>
      <c r="M457" s="491">
        <v>138</v>
      </c>
      <c r="N457" s="491">
        <v>255</v>
      </c>
      <c r="O457" s="491">
        <v>35445</v>
      </c>
      <c r="P457" s="513">
        <v>0.86190545666763929</v>
      </c>
      <c r="Q457" s="492">
        <v>139</v>
      </c>
    </row>
    <row r="458" spans="1:17" ht="14.45" customHeight="1" x14ac:dyDescent="0.2">
      <c r="A458" s="486" t="s">
        <v>1723</v>
      </c>
      <c r="B458" s="487" t="s">
        <v>1610</v>
      </c>
      <c r="C458" s="487" t="s">
        <v>1596</v>
      </c>
      <c r="D458" s="487" t="s">
        <v>1622</v>
      </c>
      <c r="E458" s="487" t="s">
        <v>1621</v>
      </c>
      <c r="F458" s="491">
        <v>1</v>
      </c>
      <c r="G458" s="491">
        <v>184</v>
      </c>
      <c r="H458" s="491"/>
      <c r="I458" s="491">
        <v>184</v>
      </c>
      <c r="J458" s="491"/>
      <c r="K458" s="491"/>
      <c r="L458" s="491"/>
      <c r="M458" s="491"/>
      <c r="N458" s="491">
        <v>48</v>
      </c>
      <c r="O458" s="491">
        <v>8976</v>
      </c>
      <c r="P458" s="513"/>
      <c r="Q458" s="492">
        <v>187</v>
      </c>
    </row>
    <row r="459" spans="1:17" ht="14.45" customHeight="1" x14ac:dyDescent="0.2">
      <c r="A459" s="486" t="s">
        <v>1723</v>
      </c>
      <c r="B459" s="487" t="s">
        <v>1610</v>
      </c>
      <c r="C459" s="487" t="s">
        <v>1596</v>
      </c>
      <c r="D459" s="487" t="s">
        <v>1623</v>
      </c>
      <c r="E459" s="487" t="s">
        <v>1624</v>
      </c>
      <c r="F459" s="491"/>
      <c r="G459" s="491"/>
      <c r="H459" s="491"/>
      <c r="I459" s="491"/>
      <c r="J459" s="491">
        <v>1</v>
      </c>
      <c r="K459" s="491">
        <v>645</v>
      </c>
      <c r="L459" s="491">
        <v>1</v>
      </c>
      <c r="M459" s="491">
        <v>645</v>
      </c>
      <c r="N459" s="491">
        <v>1</v>
      </c>
      <c r="O459" s="491">
        <v>649</v>
      </c>
      <c r="P459" s="513">
        <v>1.006201550387597</v>
      </c>
      <c r="Q459" s="492">
        <v>649</v>
      </c>
    </row>
    <row r="460" spans="1:17" ht="14.45" customHeight="1" x14ac:dyDescent="0.2">
      <c r="A460" s="486" t="s">
        <v>1723</v>
      </c>
      <c r="B460" s="487" t="s">
        <v>1610</v>
      </c>
      <c r="C460" s="487" t="s">
        <v>1596</v>
      </c>
      <c r="D460" s="487" t="s">
        <v>1625</v>
      </c>
      <c r="E460" s="487" t="s">
        <v>1626</v>
      </c>
      <c r="F460" s="491"/>
      <c r="G460" s="491"/>
      <c r="H460" s="491"/>
      <c r="I460" s="491"/>
      <c r="J460" s="491"/>
      <c r="K460" s="491"/>
      <c r="L460" s="491"/>
      <c r="M460" s="491"/>
      <c r="N460" s="491">
        <v>10</v>
      </c>
      <c r="O460" s="491">
        <v>6180</v>
      </c>
      <c r="P460" s="513"/>
      <c r="Q460" s="492">
        <v>618</v>
      </c>
    </row>
    <row r="461" spans="1:17" ht="14.45" customHeight="1" x14ac:dyDescent="0.2">
      <c r="A461" s="486" t="s">
        <v>1723</v>
      </c>
      <c r="B461" s="487" t="s">
        <v>1610</v>
      </c>
      <c r="C461" s="487" t="s">
        <v>1596</v>
      </c>
      <c r="D461" s="487" t="s">
        <v>1627</v>
      </c>
      <c r="E461" s="487" t="s">
        <v>1628</v>
      </c>
      <c r="F461" s="491">
        <v>13</v>
      </c>
      <c r="G461" s="491">
        <v>2262</v>
      </c>
      <c r="H461" s="491">
        <v>0.61551020408163271</v>
      </c>
      <c r="I461" s="491">
        <v>174</v>
      </c>
      <c r="J461" s="491">
        <v>21</v>
      </c>
      <c r="K461" s="491">
        <v>3675</v>
      </c>
      <c r="L461" s="491">
        <v>1</v>
      </c>
      <c r="M461" s="491">
        <v>175</v>
      </c>
      <c r="N461" s="491">
        <v>60</v>
      </c>
      <c r="O461" s="491">
        <v>10560</v>
      </c>
      <c r="P461" s="513">
        <v>2.8734693877551019</v>
      </c>
      <c r="Q461" s="492">
        <v>176</v>
      </c>
    </row>
    <row r="462" spans="1:17" ht="14.45" customHeight="1" x14ac:dyDescent="0.2">
      <c r="A462" s="486" t="s">
        <v>1723</v>
      </c>
      <c r="B462" s="487" t="s">
        <v>1610</v>
      </c>
      <c r="C462" s="487" t="s">
        <v>1596</v>
      </c>
      <c r="D462" s="487" t="s">
        <v>1629</v>
      </c>
      <c r="E462" s="487" t="s">
        <v>1630</v>
      </c>
      <c r="F462" s="491">
        <v>32</v>
      </c>
      <c r="G462" s="491">
        <v>11104</v>
      </c>
      <c r="H462" s="491">
        <v>1.1817794806300554</v>
      </c>
      <c r="I462" s="491">
        <v>347</v>
      </c>
      <c r="J462" s="491">
        <v>27</v>
      </c>
      <c r="K462" s="491">
        <v>9396</v>
      </c>
      <c r="L462" s="491">
        <v>1</v>
      </c>
      <c r="M462" s="491">
        <v>348</v>
      </c>
      <c r="N462" s="491">
        <v>17</v>
      </c>
      <c r="O462" s="491">
        <v>5916</v>
      </c>
      <c r="P462" s="513">
        <v>0.62962962962962965</v>
      </c>
      <c r="Q462" s="492">
        <v>348</v>
      </c>
    </row>
    <row r="463" spans="1:17" ht="14.45" customHeight="1" x14ac:dyDescent="0.2">
      <c r="A463" s="486" t="s">
        <v>1723</v>
      </c>
      <c r="B463" s="487" t="s">
        <v>1610</v>
      </c>
      <c r="C463" s="487" t="s">
        <v>1596</v>
      </c>
      <c r="D463" s="487" t="s">
        <v>1631</v>
      </c>
      <c r="E463" s="487" t="s">
        <v>1632</v>
      </c>
      <c r="F463" s="491">
        <v>482</v>
      </c>
      <c r="G463" s="491">
        <v>8194</v>
      </c>
      <c r="H463" s="491">
        <v>0.97967479674796742</v>
      </c>
      <c r="I463" s="491">
        <v>17</v>
      </c>
      <c r="J463" s="491">
        <v>492</v>
      </c>
      <c r="K463" s="491">
        <v>8364</v>
      </c>
      <c r="L463" s="491">
        <v>1</v>
      </c>
      <c r="M463" s="491">
        <v>17</v>
      </c>
      <c r="N463" s="491">
        <v>477</v>
      </c>
      <c r="O463" s="491">
        <v>8109</v>
      </c>
      <c r="P463" s="513">
        <v>0.96951219512195119</v>
      </c>
      <c r="Q463" s="492">
        <v>17</v>
      </c>
    </row>
    <row r="464" spans="1:17" ht="14.45" customHeight="1" x14ac:dyDescent="0.2">
      <c r="A464" s="486" t="s">
        <v>1723</v>
      </c>
      <c r="B464" s="487" t="s">
        <v>1610</v>
      </c>
      <c r="C464" s="487" t="s">
        <v>1596</v>
      </c>
      <c r="D464" s="487" t="s">
        <v>1633</v>
      </c>
      <c r="E464" s="487" t="s">
        <v>1634</v>
      </c>
      <c r="F464" s="491">
        <v>85</v>
      </c>
      <c r="G464" s="491">
        <v>23290</v>
      </c>
      <c r="H464" s="491">
        <v>1.1362084105766417</v>
      </c>
      <c r="I464" s="491">
        <v>274</v>
      </c>
      <c r="J464" s="491">
        <v>74</v>
      </c>
      <c r="K464" s="491">
        <v>20498</v>
      </c>
      <c r="L464" s="491">
        <v>1</v>
      </c>
      <c r="M464" s="491">
        <v>277</v>
      </c>
      <c r="N464" s="491">
        <v>54</v>
      </c>
      <c r="O464" s="491">
        <v>15066</v>
      </c>
      <c r="P464" s="513">
        <v>0.73499853644257973</v>
      </c>
      <c r="Q464" s="492">
        <v>279</v>
      </c>
    </row>
    <row r="465" spans="1:17" ht="14.45" customHeight="1" x14ac:dyDescent="0.2">
      <c r="A465" s="486" t="s">
        <v>1723</v>
      </c>
      <c r="B465" s="487" t="s">
        <v>1610</v>
      </c>
      <c r="C465" s="487" t="s">
        <v>1596</v>
      </c>
      <c r="D465" s="487" t="s">
        <v>1635</v>
      </c>
      <c r="E465" s="487" t="s">
        <v>1636</v>
      </c>
      <c r="F465" s="491">
        <v>110</v>
      </c>
      <c r="G465" s="491">
        <v>15620</v>
      </c>
      <c r="H465" s="491">
        <v>0.93881476138959008</v>
      </c>
      <c r="I465" s="491">
        <v>142</v>
      </c>
      <c r="J465" s="491">
        <v>118</v>
      </c>
      <c r="K465" s="491">
        <v>16638</v>
      </c>
      <c r="L465" s="491">
        <v>1</v>
      </c>
      <c r="M465" s="491">
        <v>141</v>
      </c>
      <c r="N465" s="491">
        <v>72</v>
      </c>
      <c r="O465" s="491">
        <v>10224</v>
      </c>
      <c r="P465" s="513">
        <v>0.6144969347277317</v>
      </c>
      <c r="Q465" s="492">
        <v>142</v>
      </c>
    </row>
    <row r="466" spans="1:17" ht="14.45" customHeight="1" x14ac:dyDescent="0.2">
      <c r="A466" s="486" t="s">
        <v>1723</v>
      </c>
      <c r="B466" s="487" t="s">
        <v>1610</v>
      </c>
      <c r="C466" s="487" t="s">
        <v>1596</v>
      </c>
      <c r="D466" s="487" t="s">
        <v>1637</v>
      </c>
      <c r="E466" s="487" t="s">
        <v>1636</v>
      </c>
      <c r="F466" s="491">
        <v>287</v>
      </c>
      <c r="G466" s="491">
        <v>22386</v>
      </c>
      <c r="H466" s="491">
        <v>0.95089627049528502</v>
      </c>
      <c r="I466" s="491">
        <v>78</v>
      </c>
      <c r="J466" s="491">
        <v>298</v>
      </c>
      <c r="K466" s="491">
        <v>23542</v>
      </c>
      <c r="L466" s="491">
        <v>1</v>
      </c>
      <c r="M466" s="491">
        <v>79</v>
      </c>
      <c r="N466" s="491">
        <v>255</v>
      </c>
      <c r="O466" s="491">
        <v>20145</v>
      </c>
      <c r="P466" s="513">
        <v>0.85570469798657722</v>
      </c>
      <c r="Q466" s="492">
        <v>79</v>
      </c>
    </row>
    <row r="467" spans="1:17" ht="14.45" customHeight="1" x14ac:dyDescent="0.2">
      <c r="A467" s="486" t="s">
        <v>1723</v>
      </c>
      <c r="B467" s="487" t="s">
        <v>1610</v>
      </c>
      <c r="C467" s="487" t="s">
        <v>1596</v>
      </c>
      <c r="D467" s="487" t="s">
        <v>1638</v>
      </c>
      <c r="E467" s="487" t="s">
        <v>1639</v>
      </c>
      <c r="F467" s="491">
        <v>110</v>
      </c>
      <c r="G467" s="491">
        <v>34540</v>
      </c>
      <c r="H467" s="491">
        <v>0.92630336837588501</v>
      </c>
      <c r="I467" s="491">
        <v>314</v>
      </c>
      <c r="J467" s="491">
        <v>118</v>
      </c>
      <c r="K467" s="491">
        <v>37288</v>
      </c>
      <c r="L467" s="491">
        <v>1</v>
      </c>
      <c r="M467" s="491">
        <v>316</v>
      </c>
      <c r="N467" s="491">
        <v>72</v>
      </c>
      <c r="O467" s="491">
        <v>22896</v>
      </c>
      <c r="P467" s="513">
        <v>0.61403132375026814</v>
      </c>
      <c r="Q467" s="492">
        <v>318</v>
      </c>
    </row>
    <row r="468" spans="1:17" ht="14.45" customHeight="1" x14ac:dyDescent="0.2">
      <c r="A468" s="486" t="s">
        <v>1723</v>
      </c>
      <c r="B468" s="487" t="s">
        <v>1610</v>
      </c>
      <c r="C468" s="487" t="s">
        <v>1596</v>
      </c>
      <c r="D468" s="487" t="s">
        <v>1640</v>
      </c>
      <c r="E468" s="487" t="s">
        <v>1641</v>
      </c>
      <c r="F468" s="491">
        <v>80</v>
      </c>
      <c r="G468" s="491">
        <v>26240</v>
      </c>
      <c r="H468" s="491">
        <v>1.1558962160257258</v>
      </c>
      <c r="I468" s="491">
        <v>328</v>
      </c>
      <c r="J468" s="491">
        <v>69</v>
      </c>
      <c r="K468" s="491">
        <v>22701</v>
      </c>
      <c r="L468" s="491">
        <v>1</v>
      </c>
      <c r="M468" s="491">
        <v>329</v>
      </c>
      <c r="N468" s="491">
        <v>90</v>
      </c>
      <c r="O468" s="491">
        <v>29610</v>
      </c>
      <c r="P468" s="513">
        <v>1.3043478260869565</v>
      </c>
      <c r="Q468" s="492">
        <v>329</v>
      </c>
    </row>
    <row r="469" spans="1:17" ht="14.45" customHeight="1" x14ac:dyDescent="0.2">
      <c r="A469" s="486" t="s">
        <v>1723</v>
      </c>
      <c r="B469" s="487" t="s">
        <v>1610</v>
      </c>
      <c r="C469" s="487" t="s">
        <v>1596</v>
      </c>
      <c r="D469" s="487" t="s">
        <v>1642</v>
      </c>
      <c r="E469" s="487" t="s">
        <v>1643</v>
      </c>
      <c r="F469" s="491">
        <v>235</v>
      </c>
      <c r="G469" s="491">
        <v>38305</v>
      </c>
      <c r="H469" s="491">
        <v>1.126949102677258</v>
      </c>
      <c r="I469" s="491">
        <v>163</v>
      </c>
      <c r="J469" s="491">
        <v>206</v>
      </c>
      <c r="K469" s="491">
        <v>33990</v>
      </c>
      <c r="L469" s="491">
        <v>1</v>
      </c>
      <c r="M469" s="491">
        <v>165</v>
      </c>
      <c r="N469" s="491">
        <v>174</v>
      </c>
      <c r="O469" s="491">
        <v>28884</v>
      </c>
      <c r="P469" s="513">
        <v>0.84977934686672552</v>
      </c>
      <c r="Q469" s="492">
        <v>166</v>
      </c>
    </row>
    <row r="470" spans="1:17" ht="14.45" customHeight="1" x14ac:dyDescent="0.2">
      <c r="A470" s="486" t="s">
        <v>1723</v>
      </c>
      <c r="B470" s="487" t="s">
        <v>1610</v>
      </c>
      <c r="C470" s="487" t="s">
        <v>1596</v>
      </c>
      <c r="D470" s="487" t="s">
        <v>1646</v>
      </c>
      <c r="E470" s="487" t="s">
        <v>1612</v>
      </c>
      <c r="F470" s="491">
        <v>826</v>
      </c>
      <c r="G470" s="491">
        <v>59472</v>
      </c>
      <c r="H470" s="491">
        <v>0.91016497811514796</v>
      </c>
      <c r="I470" s="491">
        <v>72</v>
      </c>
      <c r="J470" s="491">
        <v>883</v>
      </c>
      <c r="K470" s="491">
        <v>65342</v>
      </c>
      <c r="L470" s="491">
        <v>1</v>
      </c>
      <c r="M470" s="491">
        <v>74</v>
      </c>
      <c r="N470" s="491">
        <v>732</v>
      </c>
      <c r="O470" s="491">
        <v>54168</v>
      </c>
      <c r="P470" s="513">
        <v>0.82899207248018125</v>
      </c>
      <c r="Q470" s="492">
        <v>74</v>
      </c>
    </row>
    <row r="471" spans="1:17" ht="14.45" customHeight="1" x14ac:dyDescent="0.2">
      <c r="A471" s="486" t="s">
        <v>1723</v>
      </c>
      <c r="B471" s="487" t="s">
        <v>1610</v>
      </c>
      <c r="C471" s="487" t="s">
        <v>1596</v>
      </c>
      <c r="D471" s="487" t="s">
        <v>1651</v>
      </c>
      <c r="E471" s="487" t="s">
        <v>1652</v>
      </c>
      <c r="F471" s="491"/>
      <c r="G471" s="491"/>
      <c r="H471" s="491"/>
      <c r="I471" s="491"/>
      <c r="J471" s="491"/>
      <c r="K471" s="491"/>
      <c r="L471" s="491"/>
      <c r="M471" s="491"/>
      <c r="N471" s="491">
        <v>11</v>
      </c>
      <c r="O471" s="491">
        <v>2585</v>
      </c>
      <c r="P471" s="513"/>
      <c r="Q471" s="492">
        <v>235</v>
      </c>
    </row>
    <row r="472" spans="1:17" ht="14.45" customHeight="1" x14ac:dyDescent="0.2">
      <c r="A472" s="486" t="s">
        <v>1723</v>
      </c>
      <c r="B472" s="487" t="s">
        <v>1610</v>
      </c>
      <c r="C472" s="487" t="s">
        <v>1596</v>
      </c>
      <c r="D472" s="487" t="s">
        <v>1653</v>
      </c>
      <c r="E472" s="487" t="s">
        <v>1654</v>
      </c>
      <c r="F472" s="491">
        <v>19</v>
      </c>
      <c r="G472" s="491">
        <v>23028</v>
      </c>
      <c r="H472" s="491">
        <v>0.82336956521739135</v>
      </c>
      <c r="I472" s="491">
        <v>1212</v>
      </c>
      <c r="J472" s="491">
        <v>23</v>
      </c>
      <c r="K472" s="491">
        <v>27968</v>
      </c>
      <c r="L472" s="491">
        <v>1</v>
      </c>
      <c r="M472" s="491">
        <v>1216</v>
      </c>
      <c r="N472" s="491">
        <v>30</v>
      </c>
      <c r="O472" s="491">
        <v>36600</v>
      </c>
      <c r="P472" s="513">
        <v>1.3086384439359269</v>
      </c>
      <c r="Q472" s="492">
        <v>1220</v>
      </c>
    </row>
    <row r="473" spans="1:17" ht="14.45" customHeight="1" x14ac:dyDescent="0.2">
      <c r="A473" s="486" t="s">
        <v>1723</v>
      </c>
      <c r="B473" s="487" t="s">
        <v>1610</v>
      </c>
      <c r="C473" s="487" t="s">
        <v>1596</v>
      </c>
      <c r="D473" s="487" t="s">
        <v>1655</v>
      </c>
      <c r="E473" s="487" t="s">
        <v>1656</v>
      </c>
      <c r="F473" s="491">
        <v>14</v>
      </c>
      <c r="G473" s="491">
        <v>1610</v>
      </c>
      <c r="H473" s="491">
        <v>0.86745689655172409</v>
      </c>
      <c r="I473" s="491">
        <v>115</v>
      </c>
      <c r="J473" s="491">
        <v>16</v>
      </c>
      <c r="K473" s="491">
        <v>1856</v>
      </c>
      <c r="L473" s="491">
        <v>1</v>
      </c>
      <c r="M473" s="491">
        <v>116</v>
      </c>
      <c r="N473" s="491">
        <v>15</v>
      </c>
      <c r="O473" s="491">
        <v>1755</v>
      </c>
      <c r="P473" s="513">
        <v>0.94558189655172409</v>
      </c>
      <c r="Q473" s="492">
        <v>117</v>
      </c>
    </row>
    <row r="474" spans="1:17" ht="14.45" customHeight="1" x14ac:dyDescent="0.2">
      <c r="A474" s="486" t="s">
        <v>1723</v>
      </c>
      <c r="B474" s="487" t="s">
        <v>1610</v>
      </c>
      <c r="C474" s="487" t="s">
        <v>1596</v>
      </c>
      <c r="D474" s="487" t="s">
        <v>1657</v>
      </c>
      <c r="E474" s="487" t="s">
        <v>1658</v>
      </c>
      <c r="F474" s="491"/>
      <c r="G474" s="491"/>
      <c r="H474" s="491"/>
      <c r="I474" s="491"/>
      <c r="J474" s="491"/>
      <c r="K474" s="491"/>
      <c r="L474" s="491"/>
      <c r="M474" s="491"/>
      <c r="N474" s="491">
        <v>1</v>
      </c>
      <c r="O474" s="491">
        <v>352</v>
      </c>
      <c r="P474" s="513"/>
      <c r="Q474" s="492">
        <v>352</v>
      </c>
    </row>
    <row r="475" spans="1:17" ht="14.45" customHeight="1" x14ac:dyDescent="0.2">
      <c r="A475" s="486" t="s">
        <v>1723</v>
      </c>
      <c r="B475" s="487" t="s">
        <v>1610</v>
      </c>
      <c r="C475" s="487" t="s">
        <v>1596</v>
      </c>
      <c r="D475" s="487" t="s">
        <v>1661</v>
      </c>
      <c r="E475" s="487" t="s">
        <v>1662</v>
      </c>
      <c r="F475" s="491"/>
      <c r="G475" s="491"/>
      <c r="H475" s="491"/>
      <c r="I475" s="491"/>
      <c r="J475" s="491"/>
      <c r="K475" s="491"/>
      <c r="L475" s="491"/>
      <c r="M475" s="491"/>
      <c r="N475" s="491">
        <v>11</v>
      </c>
      <c r="O475" s="491">
        <v>11902</v>
      </c>
      <c r="P475" s="513"/>
      <c r="Q475" s="492">
        <v>1082</v>
      </c>
    </row>
    <row r="476" spans="1:17" ht="14.45" customHeight="1" x14ac:dyDescent="0.2">
      <c r="A476" s="486" t="s">
        <v>1724</v>
      </c>
      <c r="B476" s="487" t="s">
        <v>1610</v>
      </c>
      <c r="C476" s="487" t="s">
        <v>1596</v>
      </c>
      <c r="D476" s="487" t="s">
        <v>1611</v>
      </c>
      <c r="E476" s="487" t="s">
        <v>1612</v>
      </c>
      <c r="F476" s="491">
        <v>478</v>
      </c>
      <c r="G476" s="491">
        <v>101336</v>
      </c>
      <c r="H476" s="491">
        <v>0.81048699922419243</v>
      </c>
      <c r="I476" s="491">
        <v>212</v>
      </c>
      <c r="J476" s="491">
        <v>587</v>
      </c>
      <c r="K476" s="491">
        <v>125031</v>
      </c>
      <c r="L476" s="491">
        <v>1</v>
      </c>
      <c r="M476" s="491">
        <v>213</v>
      </c>
      <c r="N476" s="491">
        <v>536</v>
      </c>
      <c r="O476" s="491">
        <v>115240</v>
      </c>
      <c r="P476" s="513">
        <v>0.92169142052770914</v>
      </c>
      <c r="Q476" s="492">
        <v>215</v>
      </c>
    </row>
    <row r="477" spans="1:17" ht="14.45" customHeight="1" x14ac:dyDescent="0.2">
      <c r="A477" s="486" t="s">
        <v>1724</v>
      </c>
      <c r="B477" s="487" t="s">
        <v>1610</v>
      </c>
      <c r="C477" s="487" t="s">
        <v>1596</v>
      </c>
      <c r="D477" s="487" t="s">
        <v>1613</v>
      </c>
      <c r="E477" s="487" t="s">
        <v>1612</v>
      </c>
      <c r="F477" s="491">
        <v>3</v>
      </c>
      <c r="G477" s="491">
        <v>261</v>
      </c>
      <c r="H477" s="491">
        <v>0.98863636363636365</v>
      </c>
      <c r="I477" s="491">
        <v>87</v>
      </c>
      <c r="J477" s="491">
        <v>3</v>
      </c>
      <c r="K477" s="491">
        <v>264</v>
      </c>
      <c r="L477" s="491">
        <v>1</v>
      </c>
      <c r="M477" s="491">
        <v>88</v>
      </c>
      <c r="N477" s="491"/>
      <c r="O477" s="491"/>
      <c r="P477" s="513"/>
      <c r="Q477" s="492"/>
    </row>
    <row r="478" spans="1:17" ht="14.45" customHeight="1" x14ac:dyDescent="0.2">
      <c r="A478" s="486" t="s">
        <v>1724</v>
      </c>
      <c r="B478" s="487" t="s">
        <v>1610</v>
      </c>
      <c r="C478" s="487" t="s">
        <v>1596</v>
      </c>
      <c r="D478" s="487" t="s">
        <v>1614</v>
      </c>
      <c r="E478" s="487" t="s">
        <v>1615</v>
      </c>
      <c r="F478" s="491">
        <v>486</v>
      </c>
      <c r="G478" s="491">
        <v>146772</v>
      </c>
      <c r="H478" s="491">
        <v>1.5280632164162788</v>
      </c>
      <c r="I478" s="491">
        <v>302</v>
      </c>
      <c r="J478" s="491">
        <v>317</v>
      </c>
      <c r="K478" s="491">
        <v>96051</v>
      </c>
      <c r="L478" s="491">
        <v>1</v>
      </c>
      <c r="M478" s="491">
        <v>303</v>
      </c>
      <c r="N478" s="491">
        <v>324</v>
      </c>
      <c r="O478" s="491">
        <v>98820</v>
      </c>
      <c r="P478" s="513">
        <v>1.0288284348939625</v>
      </c>
      <c r="Q478" s="492">
        <v>305</v>
      </c>
    </row>
    <row r="479" spans="1:17" ht="14.45" customHeight="1" x14ac:dyDescent="0.2">
      <c r="A479" s="486" t="s">
        <v>1724</v>
      </c>
      <c r="B479" s="487" t="s">
        <v>1610</v>
      </c>
      <c r="C479" s="487" t="s">
        <v>1596</v>
      </c>
      <c r="D479" s="487" t="s">
        <v>1616</v>
      </c>
      <c r="E479" s="487" t="s">
        <v>1617</v>
      </c>
      <c r="F479" s="491">
        <v>15</v>
      </c>
      <c r="G479" s="491">
        <v>1500</v>
      </c>
      <c r="H479" s="491">
        <v>2.5</v>
      </c>
      <c r="I479" s="491">
        <v>100</v>
      </c>
      <c r="J479" s="491">
        <v>6</v>
      </c>
      <c r="K479" s="491">
        <v>600</v>
      </c>
      <c r="L479" s="491">
        <v>1</v>
      </c>
      <c r="M479" s="491">
        <v>100</v>
      </c>
      <c r="N479" s="491">
        <v>3</v>
      </c>
      <c r="O479" s="491">
        <v>303</v>
      </c>
      <c r="P479" s="513">
        <v>0.505</v>
      </c>
      <c r="Q479" s="492">
        <v>101</v>
      </c>
    </row>
    <row r="480" spans="1:17" ht="14.45" customHeight="1" x14ac:dyDescent="0.2">
      <c r="A480" s="486" t="s">
        <v>1724</v>
      </c>
      <c r="B480" s="487" t="s">
        <v>1610</v>
      </c>
      <c r="C480" s="487" t="s">
        <v>1596</v>
      </c>
      <c r="D480" s="487" t="s">
        <v>1620</v>
      </c>
      <c r="E480" s="487" t="s">
        <v>1621</v>
      </c>
      <c r="F480" s="491">
        <v>82</v>
      </c>
      <c r="G480" s="491">
        <v>11234</v>
      </c>
      <c r="H480" s="491">
        <v>1.233421168203777</v>
      </c>
      <c r="I480" s="491">
        <v>137</v>
      </c>
      <c r="J480" s="491">
        <v>66</v>
      </c>
      <c r="K480" s="491">
        <v>9108</v>
      </c>
      <c r="L480" s="491">
        <v>1</v>
      </c>
      <c r="M480" s="491">
        <v>138</v>
      </c>
      <c r="N480" s="491">
        <v>88</v>
      </c>
      <c r="O480" s="491">
        <v>12232</v>
      </c>
      <c r="P480" s="513">
        <v>1.3429951690821256</v>
      </c>
      <c r="Q480" s="492">
        <v>139</v>
      </c>
    </row>
    <row r="481" spans="1:17" ht="14.45" customHeight="1" x14ac:dyDescent="0.2">
      <c r="A481" s="486" t="s">
        <v>1724</v>
      </c>
      <c r="B481" s="487" t="s">
        <v>1610</v>
      </c>
      <c r="C481" s="487" t="s">
        <v>1596</v>
      </c>
      <c r="D481" s="487" t="s">
        <v>1622</v>
      </c>
      <c r="E481" s="487" t="s">
        <v>1621</v>
      </c>
      <c r="F481" s="491">
        <v>2</v>
      </c>
      <c r="G481" s="491">
        <v>368</v>
      </c>
      <c r="H481" s="491">
        <v>1.9891891891891893</v>
      </c>
      <c r="I481" s="491">
        <v>184</v>
      </c>
      <c r="J481" s="491">
        <v>1</v>
      </c>
      <c r="K481" s="491">
        <v>185</v>
      </c>
      <c r="L481" s="491">
        <v>1</v>
      </c>
      <c r="M481" s="491">
        <v>185</v>
      </c>
      <c r="N481" s="491"/>
      <c r="O481" s="491"/>
      <c r="P481" s="513"/>
      <c r="Q481" s="492"/>
    </row>
    <row r="482" spans="1:17" ht="14.45" customHeight="1" x14ac:dyDescent="0.2">
      <c r="A482" s="486" t="s">
        <v>1724</v>
      </c>
      <c r="B482" s="487" t="s">
        <v>1610</v>
      </c>
      <c r="C482" s="487" t="s">
        <v>1596</v>
      </c>
      <c r="D482" s="487" t="s">
        <v>1623</v>
      </c>
      <c r="E482" s="487" t="s">
        <v>1624</v>
      </c>
      <c r="F482" s="491">
        <v>1</v>
      </c>
      <c r="G482" s="491">
        <v>640</v>
      </c>
      <c r="H482" s="491"/>
      <c r="I482" s="491">
        <v>640</v>
      </c>
      <c r="J482" s="491"/>
      <c r="K482" s="491"/>
      <c r="L482" s="491"/>
      <c r="M482" s="491"/>
      <c r="N482" s="491"/>
      <c r="O482" s="491"/>
      <c r="P482" s="513"/>
      <c r="Q482" s="492"/>
    </row>
    <row r="483" spans="1:17" ht="14.45" customHeight="1" x14ac:dyDescent="0.2">
      <c r="A483" s="486" t="s">
        <v>1724</v>
      </c>
      <c r="B483" s="487" t="s">
        <v>1610</v>
      </c>
      <c r="C483" s="487" t="s">
        <v>1596</v>
      </c>
      <c r="D483" s="487" t="s">
        <v>1627</v>
      </c>
      <c r="E483" s="487" t="s">
        <v>1628</v>
      </c>
      <c r="F483" s="491">
        <v>17</v>
      </c>
      <c r="G483" s="491">
        <v>2958</v>
      </c>
      <c r="H483" s="491">
        <v>1.4085714285714286</v>
      </c>
      <c r="I483" s="491">
        <v>174</v>
      </c>
      <c r="J483" s="491">
        <v>12</v>
      </c>
      <c r="K483" s="491">
        <v>2100</v>
      </c>
      <c r="L483" s="491">
        <v>1</v>
      </c>
      <c r="M483" s="491">
        <v>175</v>
      </c>
      <c r="N483" s="491">
        <v>14</v>
      </c>
      <c r="O483" s="491">
        <v>2464</v>
      </c>
      <c r="P483" s="513">
        <v>1.1733333333333333</v>
      </c>
      <c r="Q483" s="492">
        <v>176</v>
      </c>
    </row>
    <row r="484" spans="1:17" ht="14.45" customHeight="1" x14ac:dyDescent="0.2">
      <c r="A484" s="486" t="s">
        <v>1724</v>
      </c>
      <c r="B484" s="487" t="s">
        <v>1610</v>
      </c>
      <c r="C484" s="487" t="s">
        <v>1596</v>
      </c>
      <c r="D484" s="487" t="s">
        <v>1629</v>
      </c>
      <c r="E484" s="487" t="s">
        <v>1630</v>
      </c>
      <c r="F484" s="491">
        <v>1</v>
      </c>
      <c r="G484" s="491">
        <v>347</v>
      </c>
      <c r="H484" s="491"/>
      <c r="I484" s="491">
        <v>347</v>
      </c>
      <c r="J484" s="491"/>
      <c r="K484" s="491"/>
      <c r="L484" s="491"/>
      <c r="M484" s="491"/>
      <c r="N484" s="491"/>
      <c r="O484" s="491"/>
      <c r="P484" s="513"/>
      <c r="Q484" s="492"/>
    </row>
    <row r="485" spans="1:17" ht="14.45" customHeight="1" x14ac:dyDescent="0.2">
      <c r="A485" s="486" t="s">
        <v>1724</v>
      </c>
      <c r="B485" s="487" t="s">
        <v>1610</v>
      </c>
      <c r="C485" s="487" t="s">
        <v>1596</v>
      </c>
      <c r="D485" s="487" t="s">
        <v>1631</v>
      </c>
      <c r="E485" s="487" t="s">
        <v>1632</v>
      </c>
      <c r="F485" s="491">
        <v>221</v>
      </c>
      <c r="G485" s="491">
        <v>3757</v>
      </c>
      <c r="H485" s="491">
        <v>0.97356828193832601</v>
      </c>
      <c r="I485" s="491">
        <v>17</v>
      </c>
      <c r="J485" s="491">
        <v>227</v>
      </c>
      <c r="K485" s="491">
        <v>3859</v>
      </c>
      <c r="L485" s="491">
        <v>1</v>
      </c>
      <c r="M485" s="491">
        <v>17</v>
      </c>
      <c r="N485" s="491">
        <v>235</v>
      </c>
      <c r="O485" s="491">
        <v>3995</v>
      </c>
      <c r="P485" s="513">
        <v>1.0352422907488987</v>
      </c>
      <c r="Q485" s="492">
        <v>17</v>
      </c>
    </row>
    <row r="486" spans="1:17" ht="14.45" customHeight="1" x14ac:dyDescent="0.2">
      <c r="A486" s="486" t="s">
        <v>1724</v>
      </c>
      <c r="B486" s="487" t="s">
        <v>1610</v>
      </c>
      <c r="C486" s="487" t="s">
        <v>1596</v>
      </c>
      <c r="D486" s="487" t="s">
        <v>1633</v>
      </c>
      <c r="E486" s="487" t="s">
        <v>1634</v>
      </c>
      <c r="F486" s="491">
        <v>104</v>
      </c>
      <c r="G486" s="491">
        <v>28496</v>
      </c>
      <c r="H486" s="491">
        <v>0.92678960548996647</v>
      </c>
      <c r="I486" s="491">
        <v>274</v>
      </c>
      <c r="J486" s="491">
        <v>111</v>
      </c>
      <c r="K486" s="491">
        <v>30747</v>
      </c>
      <c r="L486" s="491">
        <v>1</v>
      </c>
      <c r="M486" s="491">
        <v>277</v>
      </c>
      <c r="N486" s="491">
        <v>86</v>
      </c>
      <c r="O486" s="491">
        <v>23994</v>
      </c>
      <c r="P486" s="513">
        <v>0.78036881646989953</v>
      </c>
      <c r="Q486" s="492">
        <v>279</v>
      </c>
    </row>
    <row r="487" spans="1:17" ht="14.45" customHeight="1" x14ac:dyDescent="0.2">
      <c r="A487" s="486" t="s">
        <v>1724</v>
      </c>
      <c r="B487" s="487" t="s">
        <v>1610</v>
      </c>
      <c r="C487" s="487" t="s">
        <v>1596</v>
      </c>
      <c r="D487" s="487" t="s">
        <v>1635</v>
      </c>
      <c r="E487" s="487" t="s">
        <v>1636</v>
      </c>
      <c r="F487" s="491">
        <v>138</v>
      </c>
      <c r="G487" s="491">
        <v>19596</v>
      </c>
      <c r="H487" s="491">
        <v>0.88521479875321862</v>
      </c>
      <c r="I487" s="491">
        <v>142</v>
      </c>
      <c r="J487" s="491">
        <v>157</v>
      </c>
      <c r="K487" s="491">
        <v>22137</v>
      </c>
      <c r="L487" s="491">
        <v>1</v>
      </c>
      <c r="M487" s="491">
        <v>141</v>
      </c>
      <c r="N487" s="491">
        <v>146</v>
      </c>
      <c r="O487" s="491">
        <v>20732</v>
      </c>
      <c r="P487" s="513">
        <v>0.93653159868094138</v>
      </c>
      <c r="Q487" s="492">
        <v>142</v>
      </c>
    </row>
    <row r="488" spans="1:17" ht="14.45" customHeight="1" x14ac:dyDescent="0.2">
      <c r="A488" s="486" t="s">
        <v>1724</v>
      </c>
      <c r="B488" s="487" t="s">
        <v>1610</v>
      </c>
      <c r="C488" s="487" t="s">
        <v>1596</v>
      </c>
      <c r="D488" s="487" t="s">
        <v>1637</v>
      </c>
      <c r="E488" s="487" t="s">
        <v>1636</v>
      </c>
      <c r="F488" s="491">
        <v>82</v>
      </c>
      <c r="G488" s="491">
        <v>6396</v>
      </c>
      <c r="H488" s="491">
        <v>1.2266973532796317</v>
      </c>
      <c r="I488" s="491">
        <v>78</v>
      </c>
      <c r="J488" s="491">
        <v>66</v>
      </c>
      <c r="K488" s="491">
        <v>5214</v>
      </c>
      <c r="L488" s="491">
        <v>1</v>
      </c>
      <c r="M488" s="491">
        <v>79</v>
      </c>
      <c r="N488" s="491">
        <v>88</v>
      </c>
      <c r="O488" s="491">
        <v>6952</v>
      </c>
      <c r="P488" s="513">
        <v>1.3333333333333333</v>
      </c>
      <c r="Q488" s="492">
        <v>79</v>
      </c>
    </row>
    <row r="489" spans="1:17" ht="14.45" customHeight="1" x14ac:dyDescent="0.2">
      <c r="A489" s="486" t="s">
        <v>1724</v>
      </c>
      <c r="B489" s="487" t="s">
        <v>1610</v>
      </c>
      <c r="C489" s="487" t="s">
        <v>1596</v>
      </c>
      <c r="D489" s="487" t="s">
        <v>1638</v>
      </c>
      <c r="E489" s="487" t="s">
        <v>1639</v>
      </c>
      <c r="F489" s="491">
        <v>138</v>
      </c>
      <c r="G489" s="491">
        <v>43332</v>
      </c>
      <c r="H489" s="491">
        <v>0.87341772151898733</v>
      </c>
      <c r="I489" s="491">
        <v>314</v>
      </c>
      <c r="J489" s="491">
        <v>157</v>
      </c>
      <c r="K489" s="491">
        <v>49612</v>
      </c>
      <c r="L489" s="491">
        <v>1</v>
      </c>
      <c r="M489" s="491">
        <v>316</v>
      </c>
      <c r="N489" s="491">
        <v>146</v>
      </c>
      <c r="O489" s="491">
        <v>46428</v>
      </c>
      <c r="P489" s="513">
        <v>0.93582197855357574</v>
      </c>
      <c r="Q489" s="492">
        <v>318</v>
      </c>
    </row>
    <row r="490" spans="1:17" ht="14.45" customHeight="1" x14ac:dyDescent="0.2">
      <c r="A490" s="486" t="s">
        <v>1724</v>
      </c>
      <c r="B490" s="487" t="s">
        <v>1610</v>
      </c>
      <c r="C490" s="487" t="s">
        <v>1596</v>
      </c>
      <c r="D490" s="487" t="s">
        <v>1642</v>
      </c>
      <c r="E490" s="487" t="s">
        <v>1643</v>
      </c>
      <c r="F490" s="491">
        <v>59</v>
      </c>
      <c r="G490" s="491">
        <v>9617</v>
      </c>
      <c r="H490" s="491">
        <v>2.1586980920314254</v>
      </c>
      <c r="I490" s="491">
        <v>163</v>
      </c>
      <c r="J490" s="491">
        <v>27</v>
      </c>
      <c r="K490" s="491">
        <v>4455</v>
      </c>
      <c r="L490" s="491">
        <v>1</v>
      </c>
      <c r="M490" s="491">
        <v>165</v>
      </c>
      <c r="N490" s="491">
        <v>36</v>
      </c>
      <c r="O490" s="491">
        <v>5976</v>
      </c>
      <c r="P490" s="513">
        <v>1.3414141414141414</v>
      </c>
      <c r="Q490" s="492">
        <v>166</v>
      </c>
    </row>
    <row r="491" spans="1:17" ht="14.45" customHeight="1" x14ac:dyDescent="0.2">
      <c r="A491" s="486" t="s">
        <v>1724</v>
      </c>
      <c r="B491" s="487" t="s">
        <v>1610</v>
      </c>
      <c r="C491" s="487" t="s">
        <v>1596</v>
      </c>
      <c r="D491" s="487" t="s">
        <v>1646</v>
      </c>
      <c r="E491" s="487" t="s">
        <v>1612</v>
      </c>
      <c r="F491" s="491">
        <v>277</v>
      </c>
      <c r="G491" s="491">
        <v>19944</v>
      </c>
      <c r="H491" s="491">
        <v>1.2306553128470936</v>
      </c>
      <c r="I491" s="491">
        <v>72</v>
      </c>
      <c r="J491" s="491">
        <v>219</v>
      </c>
      <c r="K491" s="491">
        <v>16206</v>
      </c>
      <c r="L491" s="491">
        <v>1</v>
      </c>
      <c r="M491" s="491">
        <v>74</v>
      </c>
      <c r="N491" s="491">
        <v>278</v>
      </c>
      <c r="O491" s="491">
        <v>20572</v>
      </c>
      <c r="P491" s="513">
        <v>1.269406392694064</v>
      </c>
      <c r="Q491" s="492">
        <v>74</v>
      </c>
    </row>
    <row r="492" spans="1:17" ht="14.45" customHeight="1" x14ac:dyDescent="0.2">
      <c r="A492" s="486" t="s">
        <v>1724</v>
      </c>
      <c r="B492" s="487" t="s">
        <v>1610</v>
      </c>
      <c r="C492" s="487" t="s">
        <v>1596</v>
      </c>
      <c r="D492" s="487" t="s">
        <v>1651</v>
      </c>
      <c r="E492" s="487" t="s">
        <v>1652</v>
      </c>
      <c r="F492" s="491">
        <v>1</v>
      </c>
      <c r="G492" s="491">
        <v>230</v>
      </c>
      <c r="H492" s="491"/>
      <c r="I492" s="491">
        <v>230</v>
      </c>
      <c r="J492" s="491"/>
      <c r="K492" s="491"/>
      <c r="L492" s="491"/>
      <c r="M492" s="491"/>
      <c r="N492" s="491"/>
      <c r="O492" s="491"/>
      <c r="P492" s="513"/>
      <c r="Q492" s="492"/>
    </row>
    <row r="493" spans="1:17" ht="14.45" customHeight="1" x14ac:dyDescent="0.2">
      <c r="A493" s="486" t="s">
        <v>1724</v>
      </c>
      <c r="B493" s="487" t="s">
        <v>1610</v>
      </c>
      <c r="C493" s="487" t="s">
        <v>1596</v>
      </c>
      <c r="D493" s="487" t="s">
        <v>1653</v>
      </c>
      <c r="E493" s="487" t="s">
        <v>1654</v>
      </c>
      <c r="F493" s="491">
        <v>28</v>
      </c>
      <c r="G493" s="491">
        <v>33936</v>
      </c>
      <c r="H493" s="491">
        <v>3.1008771929824563</v>
      </c>
      <c r="I493" s="491">
        <v>1212</v>
      </c>
      <c r="J493" s="491">
        <v>9</v>
      </c>
      <c r="K493" s="491">
        <v>10944</v>
      </c>
      <c r="L493" s="491">
        <v>1</v>
      </c>
      <c r="M493" s="491">
        <v>1216</v>
      </c>
      <c r="N493" s="491">
        <v>15</v>
      </c>
      <c r="O493" s="491">
        <v>18300</v>
      </c>
      <c r="P493" s="513">
        <v>1.6721491228070176</v>
      </c>
      <c r="Q493" s="492">
        <v>1220</v>
      </c>
    </row>
    <row r="494" spans="1:17" ht="14.45" customHeight="1" x14ac:dyDescent="0.2">
      <c r="A494" s="486" t="s">
        <v>1724</v>
      </c>
      <c r="B494" s="487" t="s">
        <v>1610</v>
      </c>
      <c r="C494" s="487" t="s">
        <v>1596</v>
      </c>
      <c r="D494" s="487" t="s">
        <v>1655</v>
      </c>
      <c r="E494" s="487" t="s">
        <v>1656</v>
      </c>
      <c r="F494" s="491">
        <v>15</v>
      </c>
      <c r="G494" s="491">
        <v>1725</v>
      </c>
      <c r="H494" s="491">
        <v>2.124384236453202</v>
      </c>
      <c r="I494" s="491">
        <v>115</v>
      </c>
      <c r="J494" s="491">
        <v>7</v>
      </c>
      <c r="K494" s="491">
        <v>812</v>
      </c>
      <c r="L494" s="491">
        <v>1</v>
      </c>
      <c r="M494" s="491">
        <v>116</v>
      </c>
      <c r="N494" s="491">
        <v>7</v>
      </c>
      <c r="O494" s="491">
        <v>819</v>
      </c>
      <c r="P494" s="513">
        <v>1.0086206896551724</v>
      </c>
      <c r="Q494" s="492">
        <v>117</v>
      </c>
    </row>
    <row r="495" spans="1:17" ht="14.45" customHeight="1" x14ac:dyDescent="0.2">
      <c r="A495" s="486" t="s">
        <v>1724</v>
      </c>
      <c r="B495" s="487" t="s">
        <v>1610</v>
      </c>
      <c r="C495" s="487" t="s">
        <v>1596</v>
      </c>
      <c r="D495" s="487" t="s">
        <v>1657</v>
      </c>
      <c r="E495" s="487" t="s">
        <v>1658</v>
      </c>
      <c r="F495" s="491">
        <v>1</v>
      </c>
      <c r="G495" s="491">
        <v>347</v>
      </c>
      <c r="H495" s="491">
        <v>0.49571428571428572</v>
      </c>
      <c r="I495" s="491">
        <v>347</v>
      </c>
      <c r="J495" s="491">
        <v>2</v>
      </c>
      <c r="K495" s="491">
        <v>700</v>
      </c>
      <c r="L495" s="491">
        <v>1</v>
      </c>
      <c r="M495" s="491">
        <v>350</v>
      </c>
      <c r="N495" s="491"/>
      <c r="O495" s="491"/>
      <c r="P495" s="513"/>
      <c r="Q495" s="492"/>
    </row>
    <row r="496" spans="1:17" ht="14.45" customHeight="1" thickBot="1" x14ac:dyDescent="0.25">
      <c r="A496" s="493" t="s">
        <v>1724</v>
      </c>
      <c r="B496" s="494" t="s">
        <v>1610</v>
      </c>
      <c r="C496" s="494" t="s">
        <v>1596</v>
      </c>
      <c r="D496" s="494" t="s">
        <v>1661</v>
      </c>
      <c r="E496" s="494" t="s">
        <v>1662</v>
      </c>
      <c r="F496" s="498">
        <v>2</v>
      </c>
      <c r="G496" s="498">
        <v>2134</v>
      </c>
      <c r="H496" s="498"/>
      <c r="I496" s="498">
        <v>1067</v>
      </c>
      <c r="J496" s="498"/>
      <c r="K496" s="498"/>
      <c r="L496" s="498"/>
      <c r="M496" s="498"/>
      <c r="N496" s="498"/>
      <c r="O496" s="498"/>
      <c r="P496" s="506"/>
      <c r="Q496" s="499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0004AD23-3BA1-4728-AE9D-CC77BAF38125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459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267</v>
      </c>
      <c r="J4" s="269" t="s">
        <v>268</v>
      </c>
    </row>
    <row r="5" spans="1:10" ht="14.45" customHeight="1" x14ac:dyDescent="0.2">
      <c r="A5" s="112" t="str">
        <f>HYPERLINK("#'Léky Žádanky'!A1","Léky (Kč)")</f>
        <v>Léky (Kč)</v>
      </c>
      <c r="B5" s="27">
        <v>36.503899999999994</v>
      </c>
      <c r="C5" s="29">
        <v>27.672169999999998</v>
      </c>
      <c r="D5" s="8"/>
      <c r="E5" s="117">
        <v>26.349969999999999</v>
      </c>
      <c r="F5" s="28">
        <v>0</v>
      </c>
      <c r="G5" s="116">
        <f>E5-F5</f>
        <v>26.349969999999999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15985.429459999999</v>
      </c>
      <c r="C6" s="31">
        <v>16714.114169999997</v>
      </c>
      <c r="D6" s="8"/>
      <c r="E6" s="118">
        <v>16213.284</v>
      </c>
      <c r="F6" s="30">
        <v>0</v>
      </c>
      <c r="G6" s="119">
        <f>E6-F6</f>
        <v>16213.284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18360.257549999998</v>
      </c>
      <c r="C7" s="31">
        <v>19754.724099999999</v>
      </c>
      <c r="D7" s="8"/>
      <c r="E7" s="118">
        <v>19736.750619999999</v>
      </c>
      <c r="F7" s="30">
        <v>0</v>
      </c>
      <c r="G7" s="119">
        <f>E7-F7</f>
        <v>19736.750619999999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-18079.679969999997</v>
      </c>
      <c r="C8" s="33">
        <v>-21298.450189999996</v>
      </c>
      <c r="D8" s="8"/>
      <c r="E8" s="120">
        <v>-23588.31553</v>
      </c>
      <c r="F8" s="32">
        <v>0</v>
      </c>
      <c r="G8" s="121">
        <f>E8-F8</f>
        <v>-23588.31553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16302.51094</v>
      </c>
      <c r="C9" s="35">
        <v>15198.060250000002</v>
      </c>
      <c r="D9" s="8"/>
      <c r="E9" s="3">
        <v>12388.069060000002</v>
      </c>
      <c r="F9" s="34">
        <v>0</v>
      </c>
      <c r="G9" s="34">
        <f>E9-F9</f>
        <v>12388.069060000002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6695.1799900000005</v>
      </c>
      <c r="C11" s="29">
        <f>IF(ISERROR(VLOOKUP("Celkem:",'ZV Vykáz.-A'!A:H,5,0)),0,VLOOKUP("Celkem:",'ZV Vykáz.-A'!A:H,5,0)/1000)</f>
        <v>6146.3573200000001</v>
      </c>
      <c r="D11" s="8"/>
      <c r="E11" s="117">
        <f>IF(ISERROR(VLOOKUP("Celkem:",'ZV Vykáz.-A'!A:H,8,0)),0,VLOOKUP("Celkem:",'ZV Vykáz.-A'!A:H,8,0)/1000)</f>
        <v>6218.0420100000001</v>
      </c>
      <c r="F11" s="28">
        <f>C11</f>
        <v>6146.3573200000001</v>
      </c>
      <c r="G11" s="116">
        <f>E11-F11</f>
        <v>71.684690000000046</v>
      </c>
      <c r="H11" s="122">
        <f>IF(F11&lt;0.00000001,"",E11/F11)</f>
        <v>1.0116629551892047</v>
      </c>
      <c r="I11" s="116">
        <f>E11-B11</f>
        <v>-477.13798000000043</v>
      </c>
      <c r="J11" s="122">
        <f>IF(B11&lt;0.00000001,"",E11/B11)</f>
        <v>0.9287341071169618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6695.1799900000005</v>
      </c>
      <c r="C13" s="37">
        <f>SUM(C11:C12)</f>
        <v>6146.3573200000001</v>
      </c>
      <c r="D13" s="8"/>
      <c r="E13" s="5">
        <f>SUM(E11:E12)</f>
        <v>6218.0420100000001</v>
      </c>
      <c r="F13" s="36">
        <f>SUM(F11:F12)</f>
        <v>6146.3573200000001</v>
      </c>
      <c r="G13" s="36">
        <f>E13-F13</f>
        <v>71.684690000000046</v>
      </c>
      <c r="H13" s="126">
        <f>IF(F13&lt;0.00000001,"",E13/F13)</f>
        <v>1.0116629551892047</v>
      </c>
      <c r="I13" s="36">
        <f>SUM(I11:I12)</f>
        <v>-477.13798000000043</v>
      </c>
      <c r="J13" s="126">
        <f>IF(B13&lt;0.00000001,"",E13/B13)</f>
        <v>0.9287341071169618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0.41068397467365847</v>
      </c>
      <c r="C15" s="39">
        <f>IF(C9=0,"",C13/C9)</f>
        <v>0.40441722291500976</v>
      </c>
      <c r="D15" s="8"/>
      <c r="E15" s="6">
        <f>IF(E9=0,"",E13/E9)</f>
        <v>0.5019379517408018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D4B910DC-A42F-418E-B66D-6A1880CDB82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459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-8.7186602126895636</v>
      </c>
      <c r="C4" s="201">
        <f t="shared" ref="C4:M4" si="0">(C10+C8)/C6</f>
        <v>2.2821231768154697</v>
      </c>
      <c r="D4" s="201">
        <f t="shared" si="0"/>
        <v>0.45361113676253945</v>
      </c>
      <c r="E4" s="201">
        <f t="shared" si="0"/>
        <v>0.45062837279717699</v>
      </c>
      <c r="F4" s="201">
        <f t="shared" si="0"/>
        <v>0.50193794770466027</v>
      </c>
      <c r="G4" s="201">
        <f t="shared" si="0"/>
        <v>0.50193794770466027</v>
      </c>
      <c r="H4" s="201">
        <f t="shared" si="0"/>
        <v>0.50193794770466027</v>
      </c>
      <c r="I4" s="201">
        <f t="shared" si="0"/>
        <v>0.50193794770466027</v>
      </c>
      <c r="J4" s="201">
        <f t="shared" si="0"/>
        <v>0.50193794770466027</v>
      </c>
      <c r="K4" s="201">
        <f t="shared" si="0"/>
        <v>0.50193794770466027</v>
      </c>
      <c r="L4" s="201">
        <f t="shared" si="0"/>
        <v>0.50193794770466027</v>
      </c>
      <c r="M4" s="201">
        <f t="shared" si="0"/>
        <v>0.50193794770466027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-167.61138000000099</v>
      </c>
      <c r="C5" s="201">
        <f>IF(ISERROR(VLOOKUP($A5,'Man Tab'!$A:$Q,COLUMN()+2,0)),0,VLOOKUP($A5,'Man Tab'!$A:$Q,COLUMN()+2,0))</f>
        <v>1415.19697</v>
      </c>
      <c r="D5" s="201">
        <f>IF(ISERROR(VLOOKUP($A5,'Man Tab'!$A:$Q,COLUMN()+2,0)),0,VLOOKUP($A5,'Man Tab'!$A:$Q,COLUMN()+2,0))</f>
        <v>7778.7690300000004</v>
      </c>
      <c r="E5" s="201">
        <f>IF(ISERROR(VLOOKUP($A5,'Man Tab'!$A:$Q,COLUMN()+2,0)),0,VLOOKUP($A5,'Man Tab'!$A:$Q,COLUMN()+2,0))</f>
        <v>2664.89464</v>
      </c>
      <c r="F5" s="201">
        <f>IF(ISERROR(VLOOKUP($A5,'Man Tab'!$A:$Q,COLUMN()+2,0)),0,VLOOKUP($A5,'Man Tab'!$A:$Q,COLUMN()+2,0))</f>
        <v>696.81979999999896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-167.61138000000099</v>
      </c>
      <c r="C6" s="203">
        <f t="shared" ref="C6:M6" si="1">C5+B6</f>
        <v>1247.585589999999</v>
      </c>
      <c r="D6" s="203">
        <f t="shared" si="1"/>
        <v>9026.3546200000001</v>
      </c>
      <c r="E6" s="203">
        <f t="shared" si="1"/>
        <v>11691.249260000001</v>
      </c>
      <c r="F6" s="203">
        <f t="shared" si="1"/>
        <v>12388.06906</v>
      </c>
      <c r="G6" s="203">
        <f t="shared" si="1"/>
        <v>12388.06906</v>
      </c>
      <c r="H6" s="203">
        <f t="shared" si="1"/>
        <v>12388.06906</v>
      </c>
      <c r="I6" s="203">
        <f t="shared" si="1"/>
        <v>12388.06906</v>
      </c>
      <c r="J6" s="203">
        <f t="shared" si="1"/>
        <v>12388.06906</v>
      </c>
      <c r="K6" s="203">
        <f t="shared" si="1"/>
        <v>12388.06906</v>
      </c>
      <c r="L6" s="203">
        <f t="shared" si="1"/>
        <v>12388.06906</v>
      </c>
      <c r="M6" s="203">
        <f t="shared" si="1"/>
        <v>12388.06906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1461346.67</v>
      </c>
      <c r="C9" s="202">
        <v>1385797.32</v>
      </c>
      <c r="D9" s="202">
        <v>1247310.99</v>
      </c>
      <c r="E9" s="202">
        <v>1173953.6499999999</v>
      </c>
      <c r="F9" s="202">
        <v>949633.33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1461.3466699999999</v>
      </c>
      <c r="C10" s="203">
        <f t="shared" ref="C10:M10" si="3">C9/1000+B10</f>
        <v>2847.14399</v>
      </c>
      <c r="D10" s="203">
        <f t="shared" si="3"/>
        <v>4094.45498</v>
      </c>
      <c r="E10" s="203">
        <f t="shared" si="3"/>
        <v>5268.4086299999999</v>
      </c>
      <c r="F10" s="203">
        <f t="shared" si="3"/>
        <v>6218.0419599999996</v>
      </c>
      <c r="G10" s="203">
        <f t="shared" si="3"/>
        <v>6218.0419599999996</v>
      </c>
      <c r="H10" s="203">
        <f t="shared" si="3"/>
        <v>6218.0419599999996</v>
      </c>
      <c r="I10" s="203">
        <f t="shared" si="3"/>
        <v>6218.0419599999996</v>
      </c>
      <c r="J10" s="203">
        <f t="shared" si="3"/>
        <v>6218.0419599999996</v>
      </c>
      <c r="K10" s="203">
        <f t="shared" si="3"/>
        <v>6218.0419599999996</v>
      </c>
      <c r="L10" s="203">
        <f t="shared" si="3"/>
        <v>6218.0419599999996</v>
      </c>
      <c r="M10" s="203">
        <f t="shared" si="3"/>
        <v>6218.0419599999996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BF39A716-F702-43C0-8B38-20CCF454DCE2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459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119.99999980000001</v>
      </c>
      <c r="C7" s="52">
        <v>9.9999999833333337</v>
      </c>
      <c r="D7" s="52">
        <v>0.60021000000000002</v>
      </c>
      <c r="E7" s="52">
        <v>4.1142500000000002</v>
      </c>
      <c r="F7" s="52">
        <v>3.1247600000000002</v>
      </c>
      <c r="G7" s="52">
        <v>14.324809999999999</v>
      </c>
      <c r="H7" s="52">
        <v>4.1859399999999996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26.349969999999999</v>
      </c>
      <c r="Q7" s="95">
        <v>0.2195830836993051</v>
      </c>
    </row>
    <row r="8" spans="1:17" ht="14.45" customHeight="1" x14ac:dyDescent="0.2">
      <c r="A8" s="15" t="s">
        <v>36</v>
      </c>
      <c r="B8" s="51">
        <v>1837.5706147000001</v>
      </c>
      <c r="C8" s="52">
        <v>153.13088455833335</v>
      </c>
      <c r="D8" s="52">
        <v>168.56100000000001</v>
      </c>
      <c r="E8" s="52">
        <v>196.572</v>
      </c>
      <c r="F8" s="52">
        <v>214.47499999999999</v>
      </c>
      <c r="G8" s="52">
        <v>185.06800000000001</v>
      </c>
      <c r="H8" s="52">
        <v>160.98599999999999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925.66200000000003</v>
      </c>
      <c r="Q8" s="95">
        <v>0.50374227395398496</v>
      </c>
    </row>
    <row r="9" spans="1:17" ht="14.45" customHeight="1" x14ac:dyDescent="0.2">
      <c r="A9" s="15" t="s">
        <v>37</v>
      </c>
      <c r="B9" s="51">
        <v>41500.000000100001</v>
      </c>
      <c r="C9" s="52">
        <v>3458.3333333416667</v>
      </c>
      <c r="D9" s="52">
        <v>3266.2129599999998</v>
      </c>
      <c r="E9" s="52">
        <v>3216.96002</v>
      </c>
      <c r="F9" s="52">
        <v>3872.15843</v>
      </c>
      <c r="G9" s="52">
        <v>2838.8311100000001</v>
      </c>
      <c r="H9" s="52">
        <v>3019.1214799999998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16213.283999999998</v>
      </c>
      <c r="Q9" s="95">
        <v>0.39068154216773326</v>
      </c>
    </row>
    <row r="10" spans="1:17" ht="14.45" customHeight="1" x14ac:dyDescent="0.2">
      <c r="A10" s="15" t="s">
        <v>38</v>
      </c>
      <c r="B10" s="51">
        <v>1925</v>
      </c>
      <c r="C10" s="52">
        <v>160.41666666666666</v>
      </c>
      <c r="D10" s="52">
        <v>159.36226000000002</v>
      </c>
      <c r="E10" s="52">
        <v>123.12792</v>
      </c>
      <c r="F10" s="52">
        <v>93.2012</v>
      </c>
      <c r="G10" s="52">
        <v>105.01619000000001</v>
      </c>
      <c r="H10" s="52">
        <v>154.53858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635.24614999999994</v>
      </c>
      <c r="Q10" s="95">
        <v>0.32999799999999996</v>
      </c>
    </row>
    <row r="11" spans="1:17" ht="14.45" customHeight="1" x14ac:dyDescent="0.2">
      <c r="A11" s="15" t="s">
        <v>39</v>
      </c>
      <c r="B11" s="51">
        <v>812.63514680000003</v>
      </c>
      <c r="C11" s="52">
        <v>67.719595566666669</v>
      </c>
      <c r="D11" s="52">
        <v>28.515779999999999</v>
      </c>
      <c r="E11" s="52">
        <v>57.722670000000001</v>
      </c>
      <c r="F11" s="52">
        <v>54.312949999999994</v>
      </c>
      <c r="G11" s="52">
        <v>46.178820000000002</v>
      </c>
      <c r="H11" s="52">
        <v>75.731020000000001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262.46123999999998</v>
      </c>
      <c r="Q11" s="95">
        <v>0.32297549648636481</v>
      </c>
    </row>
    <row r="12" spans="1:17" ht="14.45" customHeight="1" x14ac:dyDescent="0.2">
      <c r="A12" s="15" t="s">
        <v>40</v>
      </c>
      <c r="B12" s="51">
        <v>705.34467339999992</v>
      </c>
      <c r="C12" s="52">
        <v>58.778722783333329</v>
      </c>
      <c r="D12" s="52">
        <v>15.1129</v>
      </c>
      <c r="E12" s="52">
        <v>65.534080000000003</v>
      </c>
      <c r="F12" s="52">
        <v>64.872749999999996</v>
      </c>
      <c r="G12" s="52">
        <v>64.033199999999994</v>
      </c>
      <c r="H12" s="52">
        <v>72.140199999999993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281.69313</v>
      </c>
      <c r="Q12" s="95">
        <v>0.39936947229238129</v>
      </c>
    </row>
    <row r="13" spans="1:17" ht="14.45" customHeight="1" x14ac:dyDescent="0.2">
      <c r="A13" s="15" t="s">
        <v>41</v>
      </c>
      <c r="B13" s="51">
        <v>125.00000019999999</v>
      </c>
      <c r="C13" s="52">
        <v>10.416666683333332</v>
      </c>
      <c r="D13" s="52">
        <v>9.6809999999999992</v>
      </c>
      <c r="E13" s="52">
        <v>7.5118</v>
      </c>
      <c r="F13" s="52">
        <v>17.87557</v>
      </c>
      <c r="G13" s="52">
        <v>61.152339999999995</v>
      </c>
      <c r="H13" s="52">
        <v>43.778800000000004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139.99950999999999</v>
      </c>
      <c r="Q13" s="95">
        <v>1.1199960782080063</v>
      </c>
    </row>
    <row r="14" spans="1:17" ht="14.45" customHeight="1" x14ac:dyDescent="0.2">
      <c r="A14" s="15" t="s">
        <v>42</v>
      </c>
      <c r="B14" s="51">
        <v>1594.6183406</v>
      </c>
      <c r="C14" s="52">
        <v>132.88486171666668</v>
      </c>
      <c r="D14" s="52">
        <v>169.08889000000002</v>
      </c>
      <c r="E14" s="52">
        <v>133.767</v>
      </c>
      <c r="F14" s="52">
        <v>135.16499999999999</v>
      </c>
      <c r="G14" s="52">
        <v>115.87542999999999</v>
      </c>
      <c r="H14" s="52">
        <v>116.994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670.89032000000009</v>
      </c>
      <c r="Q14" s="95">
        <v>0.42072156259507659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-113327.9999999</v>
      </c>
      <c r="C16" s="52">
        <v>-9443.9999999916672</v>
      </c>
      <c r="D16" s="52">
        <v>-10191.977999999999</v>
      </c>
      <c r="E16" s="52">
        <v>-8677.2430000000004</v>
      </c>
      <c r="F16" s="52">
        <v>-6796.53</v>
      </c>
      <c r="G16" s="52">
        <v>-7109.7060000000001</v>
      </c>
      <c r="H16" s="52">
        <v>-9428.6200000000008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-42204.076999999997</v>
      </c>
      <c r="Q16" s="95">
        <v>0.3724064397151387</v>
      </c>
    </row>
    <row r="17" spans="1:17" ht="14.45" customHeight="1" x14ac:dyDescent="0.2">
      <c r="A17" s="15" t="s">
        <v>45</v>
      </c>
      <c r="B17" s="51">
        <v>436.49528420000001</v>
      </c>
      <c r="C17" s="52">
        <v>36.374607016666666</v>
      </c>
      <c r="D17" s="52">
        <v>20.59299</v>
      </c>
      <c r="E17" s="52">
        <v>27.463049999999999</v>
      </c>
      <c r="F17" s="52">
        <v>45.137689999999999</v>
      </c>
      <c r="G17" s="52">
        <v>15.51323</v>
      </c>
      <c r="H17" s="52">
        <v>129.06858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237.77553999999998</v>
      </c>
      <c r="Q17" s="95">
        <v>0.54473793556736894</v>
      </c>
    </row>
    <row r="18" spans="1:17" ht="14.45" customHeight="1" x14ac:dyDescent="0.2">
      <c r="A18" s="15" t="s">
        <v>46</v>
      </c>
      <c r="B18" s="51">
        <v>646.50299990000008</v>
      </c>
      <c r="C18" s="52">
        <v>53.875249991666671</v>
      </c>
      <c r="D18" s="52">
        <v>53.026000000000003</v>
      </c>
      <c r="E18" s="52">
        <v>50.984999999999999</v>
      </c>
      <c r="F18" s="52">
        <v>31.702000000000002</v>
      </c>
      <c r="G18" s="52">
        <v>26.536000000000001</v>
      </c>
      <c r="H18" s="52">
        <v>62.203000000000003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224.452</v>
      </c>
      <c r="Q18" s="95">
        <v>0.34717859009891344</v>
      </c>
    </row>
    <row r="19" spans="1:17" ht="14.45" customHeight="1" x14ac:dyDescent="0.2">
      <c r="A19" s="15" t="s">
        <v>47</v>
      </c>
      <c r="B19" s="51">
        <v>2121.8506496999998</v>
      </c>
      <c r="C19" s="52">
        <v>176.82088747499998</v>
      </c>
      <c r="D19" s="52">
        <v>208.31642000000002</v>
      </c>
      <c r="E19" s="52">
        <v>249.53426999999999</v>
      </c>
      <c r="F19" s="52">
        <v>245.04366000000002</v>
      </c>
      <c r="G19" s="52">
        <v>110.1148</v>
      </c>
      <c r="H19" s="52">
        <v>91.025030000000001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904.03418000000011</v>
      </c>
      <c r="Q19" s="95">
        <v>0.42605928938863719</v>
      </c>
    </row>
    <row r="20" spans="1:17" ht="14.45" customHeight="1" x14ac:dyDescent="0.2">
      <c r="A20" s="15" t="s">
        <v>48</v>
      </c>
      <c r="B20" s="51">
        <v>54002.062784000096</v>
      </c>
      <c r="C20" s="52">
        <v>4500.1718986666747</v>
      </c>
      <c r="D20" s="52">
        <v>4048.7932900000001</v>
      </c>
      <c r="E20" s="52">
        <v>4011.5456400000003</v>
      </c>
      <c r="F20" s="52">
        <v>3852.3716300000001</v>
      </c>
      <c r="G20" s="52">
        <v>3841.8730499999997</v>
      </c>
      <c r="H20" s="52">
        <v>3982.1670099999997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19736.750619999999</v>
      </c>
      <c r="Q20" s="95">
        <v>0.3654814205698762</v>
      </c>
    </row>
    <row r="21" spans="1:17" ht="14.45" customHeight="1" x14ac:dyDescent="0.2">
      <c r="A21" s="16" t="s">
        <v>49</v>
      </c>
      <c r="B21" s="51">
        <v>2622.3558339000001</v>
      </c>
      <c r="C21" s="52">
        <v>218.529652825</v>
      </c>
      <c r="D21" s="52">
        <v>238.55467000000002</v>
      </c>
      <c r="E21" s="52">
        <v>237.83767</v>
      </c>
      <c r="F21" s="52">
        <v>237.83667000000003</v>
      </c>
      <c r="G21" s="52">
        <v>238.18666000000002</v>
      </c>
      <c r="H21" s="52">
        <v>237.27766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1189.6933300000001</v>
      </c>
      <c r="Q21" s="95">
        <v>0.45367349259794137</v>
      </c>
    </row>
    <row r="22" spans="1:17" ht="14.45" customHeight="1" x14ac:dyDescent="0.2">
      <c r="A22" s="15" t="s">
        <v>50</v>
      </c>
      <c r="B22" s="51">
        <v>10.495414199999999</v>
      </c>
      <c r="C22" s="52">
        <v>0.87461784999999992</v>
      </c>
      <c r="D22" s="52">
        <v>0</v>
      </c>
      <c r="E22" s="52">
        <v>4.4165000000000001</v>
      </c>
      <c r="F22" s="52">
        <v>37.280999999999999</v>
      </c>
      <c r="G22" s="52">
        <v>0</v>
      </c>
      <c r="H22" s="52">
        <v>4.4165000000000001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46.113999999999997</v>
      </c>
      <c r="Q22" s="95">
        <v>4.3937284533277401</v>
      </c>
    </row>
    <row r="23" spans="1:17" ht="14.45" customHeight="1" x14ac:dyDescent="0.2">
      <c r="A23" s="16" t="s">
        <v>51</v>
      </c>
      <c r="B23" s="51">
        <v>47172.000000299995</v>
      </c>
      <c r="C23" s="52">
        <v>3931.0000000249997</v>
      </c>
      <c r="D23" s="52">
        <v>1605.414</v>
      </c>
      <c r="E23" s="52">
        <v>1688.6980000000001</v>
      </c>
      <c r="F23" s="52">
        <v>5636.0609999999997</v>
      </c>
      <c r="G23" s="52">
        <v>2092.9969999999998</v>
      </c>
      <c r="H23" s="52">
        <v>1950.2059999999999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12973.375999999998</v>
      </c>
      <c r="Q23" s="95">
        <v>0.27502281013986035</v>
      </c>
    </row>
    <row r="24" spans="1:17" ht="14.45" customHeight="1" x14ac:dyDescent="0.2">
      <c r="A24" s="16" t="s">
        <v>52</v>
      </c>
      <c r="B24" s="51">
        <v>401.97939120010415</v>
      </c>
      <c r="C24" s="52">
        <v>33.498282600008679</v>
      </c>
      <c r="D24" s="52">
        <v>32.534249999997854</v>
      </c>
      <c r="E24" s="52">
        <v>16.650099999999384</v>
      </c>
      <c r="F24" s="52">
        <v>34.679720000000088</v>
      </c>
      <c r="G24" s="52">
        <v>18.900000000001</v>
      </c>
      <c r="H24" s="52">
        <v>21.599999999999795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124.36406999999812</v>
      </c>
      <c r="Q24" s="95">
        <v>0.30937921874231122</v>
      </c>
    </row>
    <row r="25" spans="1:17" ht="14.45" customHeight="1" x14ac:dyDescent="0.2">
      <c r="A25" s="17" t="s">
        <v>53</v>
      </c>
      <c r="B25" s="54">
        <v>42705.911133100199</v>
      </c>
      <c r="C25" s="55">
        <v>3558.8259277583497</v>
      </c>
      <c r="D25" s="55">
        <v>-167.61138000000099</v>
      </c>
      <c r="E25" s="55">
        <v>1415.19697</v>
      </c>
      <c r="F25" s="55">
        <v>7778.7690300000004</v>
      </c>
      <c r="G25" s="55">
        <v>2664.89464</v>
      </c>
      <c r="H25" s="55">
        <v>696.81979999999896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12388.06906</v>
      </c>
      <c r="Q25" s="96">
        <v>0.29007855660520826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1269.0016499999999</v>
      </c>
      <c r="E26" s="52">
        <v>503.28131000000002</v>
      </c>
      <c r="F26" s="52">
        <v>588.88304000000005</v>
      </c>
      <c r="G26" s="52">
        <v>637.86026000000004</v>
      </c>
      <c r="H26" s="52">
        <v>389.14539000000002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3388.1716500000002</v>
      </c>
      <c r="Q26" s="95" t="s">
        <v>271</v>
      </c>
    </row>
    <row r="27" spans="1:17" ht="14.45" customHeight="1" x14ac:dyDescent="0.2">
      <c r="A27" s="18" t="s">
        <v>55</v>
      </c>
      <c r="B27" s="54">
        <v>42705.911133100199</v>
      </c>
      <c r="C27" s="55">
        <v>3558.8259277583497</v>
      </c>
      <c r="D27" s="55">
        <v>1101.390269999999</v>
      </c>
      <c r="E27" s="55">
        <v>1918.47828</v>
      </c>
      <c r="F27" s="55">
        <v>8367.6520700000001</v>
      </c>
      <c r="G27" s="55">
        <v>3302.7548999999999</v>
      </c>
      <c r="H27" s="55">
        <v>1085.965189999999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15776.240709999998</v>
      </c>
      <c r="Q27" s="96">
        <v>0.36941585582451747</v>
      </c>
    </row>
    <row r="28" spans="1:17" ht="14.45" customHeight="1" x14ac:dyDescent="0.2">
      <c r="A28" s="16" t="s">
        <v>56</v>
      </c>
      <c r="B28" s="51">
        <v>249.25462539999998</v>
      </c>
      <c r="C28" s="52">
        <v>20.771218783333332</v>
      </c>
      <c r="D28" s="52">
        <v>33.564680000000003</v>
      </c>
      <c r="E28" s="52">
        <v>12.115410000000001</v>
      </c>
      <c r="F28" s="52">
        <v>28.266479999999998</v>
      </c>
      <c r="G28" s="52">
        <v>20.865110000000001</v>
      </c>
      <c r="H28" s="52">
        <v>21.339119999999998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116.1508</v>
      </c>
      <c r="Q28" s="95">
        <v>0.46599255606030576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59249.000000100001</v>
      </c>
      <c r="C30" s="52">
        <v>4937.4166666749998</v>
      </c>
      <c r="D30" s="52">
        <v>2113.2793500000002</v>
      </c>
      <c r="E30" s="52">
        <v>1965.9739999999999</v>
      </c>
      <c r="F30" s="52">
        <v>8773.1016</v>
      </c>
      <c r="G30" s="52">
        <v>923.94180000000006</v>
      </c>
      <c r="H30" s="52">
        <v>2569.65805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16345.954800000001</v>
      </c>
      <c r="Q30" s="95">
        <v>0.27588574996999804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18.48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18.48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01B6BDFD-ED0A-4B93-8856-8B180821480C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459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3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3" ht="14.45" customHeight="1" x14ac:dyDescent="0.2">
      <c r="A6" s="465" t="s">
        <v>66</v>
      </c>
      <c r="B6" s="461">
        <v>61256.724913999999</v>
      </c>
      <c r="C6" s="462">
        <v>51832.593509999999</v>
      </c>
      <c r="D6" s="462">
        <v>-9424.1314039999997</v>
      </c>
      <c r="E6" s="463">
        <v>0.84615352163814184</v>
      </c>
      <c r="F6" s="461">
        <v>17264.7211103999</v>
      </c>
      <c r="G6" s="462">
        <v>7193.6337959999582</v>
      </c>
      <c r="H6" s="462">
        <v>5745.0474599999998</v>
      </c>
      <c r="I6" s="462">
        <v>23084.585569999999</v>
      </c>
      <c r="J6" s="462">
        <v>15890.951774000041</v>
      </c>
      <c r="K6" s="464">
        <v>1.3370957701769266</v>
      </c>
      <c r="L6" s="150"/>
      <c r="M6" s="460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5" t="s">
        <v>273</v>
      </c>
      <c r="B7" s="461">
        <v>42792.087772999999</v>
      </c>
      <c r="C7" s="462">
        <v>47533.263509999997</v>
      </c>
      <c r="D7" s="462">
        <v>4741.1757369999978</v>
      </c>
      <c r="E7" s="463">
        <v>1.1107956162866042</v>
      </c>
      <c r="F7" s="461">
        <v>42705.911133100199</v>
      </c>
      <c r="G7" s="462">
        <v>17794.12963879175</v>
      </c>
      <c r="H7" s="462">
        <v>696.81979999999896</v>
      </c>
      <c r="I7" s="462">
        <v>12388.06906</v>
      </c>
      <c r="J7" s="462">
        <v>-5406.0605787917502</v>
      </c>
      <c r="K7" s="464">
        <v>0.29007855660520826</v>
      </c>
      <c r="L7" s="150"/>
      <c r="M7" s="460" t="str">
        <f t="shared" si="0"/>
        <v/>
      </c>
    </row>
    <row r="8" spans="1:13" ht="14.45" customHeight="1" x14ac:dyDescent="0.2">
      <c r="A8" s="465" t="s">
        <v>274</v>
      </c>
      <c r="B8" s="461">
        <v>-61271.471079999996</v>
      </c>
      <c r="C8" s="462">
        <v>-61008.185600000004</v>
      </c>
      <c r="D8" s="462">
        <v>263.28547999999137</v>
      </c>
      <c r="E8" s="463">
        <v>0.99570296786809265</v>
      </c>
      <c r="F8" s="461">
        <v>-64707.831224299996</v>
      </c>
      <c r="G8" s="462">
        <v>-26961.596343458332</v>
      </c>
      <c r="H8" s="462">
        <v>-5781.1439800000007</v>
      </c>
      <c r="I8" s="462">
        <v>-23029.614859999998</v>
      </c>
      <c r="J8" s="462">
        <v>3931.981483458334</v>
      </c>
      <c r="K8" s="464">
        <v>0.35590151028507339</v>
      </c>
      <c r="L8" s="150"/>
      <c r="M8" s="460" t="str">
        <f t="shared" si="0"/>
        <v/>
      </c>
    </row>
    <row r="9" spans="1:13" ht="14.45" customHeight="1" x14ac:dyDescent="0.2">
      <c r="A9" s="465" t="s">
        <v>275</v>
      </c>
      <c r="B9" s="461">
        <v>47316.789397</v>
      </c>
      <c r="C9" s="462">
        <v>46735.321400000001</v>
      </c>
      <c r="D9" s="462">
        <v>-581.46799699999974</v>
      </c>
      <c r="E9" s="463">
        <v>0.98771116966281602</v>
      </c>
      <c r="F9" s="461">
        <v>47025.550435000005</v>
      </c>
      <c r="G9" s="462">
        <v>19593.979347916669</v>
      </c>
      <c r="H9" s="462">
        <v>3530.4820199999999</v>
      </c>
      <c r="I9" s="462">
        <v>18503.571820000001</v>
      </c>
      <c r="J9" s="462">
        <v>-1090.4075279166682</v>
      </c>
      <c r="K9" s="464">
        <v>0.39347911186230861</v>
      </c>
      <c r="L9" s="150"/>
      <c r="M9" s="460" t="str">
        <f t="shared" si="0"/>
        <v/>
      </c>
    </row>
    <row r="10" spans="1:13" ht="14.45" customHeight="1" x14ac:dyDescent="0.2">
      <c r="A10" s="465" t="s">
        <v>276</v>
      </c>
      <c r="B10" s="461">
        <v>0</v>
      </c>
      <c r="C10" s="462">
        <v>4.7999999999999996E-4</v>
      </c>
      <c r="D10" s="462">
        <v>4.7999999999999996E-4</v>
      </c>
      <c r="E10" s="463">
        <v>0</v>
      </c>
      <c r="F10" s="461">
        <v>0</v>
      </c>
      <c r="G10" s="462">
        <v>0</v>
      </c>
      <c r="H10" s="462">
        <v>0</v>
      </c>
      <c r="I10" s="462">
        <v>-1.7999999999999998E-4</v>
      </c>
      <c r="J10" s="462">
        <v>-1.7999999999999998E-4</v>
      </c>
      <c r="K10" s="464">
        <v>0</v>
      </c>
      <c r="L10" s="150"/>
      <c r="M10" s="460" t="str">
        <f t="shared" si="0"/>
        <v>X</v>
      </c>
    </row>
    <row r="11" spans="1:13" ht="14.45" customHeight="1" x14ac:dyDescent="0.2">
      <c r="A11" s="465" t="s">
        <v>277</v>
      </c>
      <c r="B11" s="461">
        <v>0</v>
      </c>
      <c r="C11" s="462">
        <v>4.7999999999999996E-4</v>
      </c>
      <c r="D11" s="462">
        <v>4.7999999999999996E-4</v>
      </c>
      <c r="E11" s="463">
        <v>0</v>
      </c>
      <c r="F11" s="461">
        <v>0</v>
      </c>
      <c r="G11" s="462">
        <v>0</v>
      </c>
      <c r="H11" s="462">
        <v>0</v>
      </c>
      <c r="I11" s="462">
        <v>-1.7999999999999998E-4</v>
      </c>
      <c r="J11" s="462">
        <v>-1.7999999999999998E-4</v>
      </c>
      <c r="K11" s="464">
        <v>0</v>
      </c>
      <c r="L11" s="150"/>
      <c r="M11" s="460" t="str">
        <f t="shared" si="0"/>
        <v/>
      </c>
    </row>
    <row r="12" spans="1:13" ht="14.45" customHeight="1" x14ac:dyDescent="0.2">
      <c r="A12" s="465" t="s">
        <v>278</v>
      </c>
      <c r="B12" s="461">
        <v>119.99999700000001</v>
      </c>
      <c r="C12" s="462">
        <v>81.271039999999999</v>
      </c>
      <c r="D12" s="462">
        <v>-38.728957000000008</v>
      </c>
      <c r="E12" s="463">
        <v>0.67725868359813368</v>
      </c>
      <c r="F12" s="461">
        <v>119.99999980000001</v>
      </c>
      <c r="G12" s="462">
        <v>49.999999916666667</v>
      </c>
      <c r="H12" s="462">
        <v>4.1859399999999996</v>
      </c>
      <c r="I12" s="462">
        <v>26.349970000000003</v>
      </c>
      <c r="J12" s="462">
        <v>-23.650029916666664</v>
      </c>
      <c r="K12" s="464">
        <v>0.21958308369930513</v>
      </c>
      <c r="L12" s="150"/>
      <c r="M12" s="460" t="str">
        <f t="shared" si="0"/>
        <v>X</v>
      </c>
    </row>
    <row r="13" spans="1:13" ht="14.45" customHeight="1" x14ac:dyDescent="0.2">
      <c r="A13" s="465" t="s">
        <v>279</v>
      </c>
      <c r="B13" s="461">
        <v>89.999997000000008</v>
      </c>
      <c r="C13" s="462">
        <v>71.999009999999998</v>
      </c>
      <c r="D13" s="462">
        <v>-18.000987000000009</v>
      </c>
      <c r="E13" s="463">
        <v>0.79998902666630078</v>
      </c>
      <c r="F13" s="461">
        <v>99.999999800000012</v>
      </c>
      <c r="G13" s="462">
        <v>41.666666583333338</v>
      </c>
      <c r="H13" s="462">
        <v>4.1859500000000001</v>
      </c>
      <c r="I13" s="462">
        <v>25.66216</v>
      </c>
      <c r="J13" s="462">
        <v>-16.004506583333338</v>
      </c>
      <c r="K13" s="464">
        <v>0.25662160051324318</v>
      </c>
      <c r="L13" s="150"/>
      <c r="M13" s="460" t="str">
        <f t="shared" si="0"/>
        <v/>
      </c>
    </row>
    <row r="14" spans="1:13" ht="14.45" customHeight="1" x14ac:dyDescent="0.2">
      <c r="A14" s="465" t="s">
        <v>280</v>
      </c>
      <c r="B14" s="461">
        <v>30</v>
      </c>
      <c r="C14" s="462">
        <v>9.2720300000000009</v>
      </c>
      <c r="D14" s="462">
        <v>-20.727969999999999</v>
      </c>
      <c r="E14" s="463">
        <v>0.30906766666666668</v>
      </c>
      <c r="F14" s="461">
        <v>20</v>
      </c>
      <c r="G14" s="462">
        <v>8.3333333333333339</v>
      </c>
      <c r="H14" s="462">
        <v>-1.0000000000000001E-5</v>
      </c>
      <c r="I14" s="462">
        <v>0.68780999999999992</v>
      </c>
      <c r="J14" s="462">
        <v>-7.6455233333333341</v>
      </c>
      <c r="K14" s="464">
        <v>3.4390499999999997E-2</v>
      </c>
      <c r="L14" s="150"/>
      <c r="M14" s="460" t="str">
        <f t="shared" si="0"/>
        <v/>
      </c>
    </row>
    <row r="15" spans="1:13" ht="14.45" customHeight="1" x14ac:dyDescent="0.2">
      <c r="A15" s="465" t="s">
        <v>281</v>
      </c>
      <c r="B15" s="461">
        <v>2010.9657999999999</v>
      </c>
      <c r="C15" s="462">
        <v>1737.9096100000002</v>
      </c>
      <c r="D15" s="462">
        <v>-273.05618999999979</v>
      </c>
      <c r="E15" s="463">
        <v>0.86421639293915398</v>
      </c>
      <c r="F15" s="461">
        <v>1837.5706147000001</v>
      </c>
      <c r="G15" s="462">
        <v>765.65442279166678</v>
      </c>
      <c r="H15" s="462">
        <v>160.98599999999999</v>
      </c>
      <c r="I15" s="462">
        <v>925.66200000000003</v>
      </c>
      <c r="J15" s="462">
        <v>160.00757720833326</v>
      </c>
      <c r="K15" s="464">
        <v>0.50374227395398496</v>
      </c>
      <c r="L15" s="150"/>
      <c r="M15" s="460" t="str">
        <f t="shared" si="0"/>
        <v>X</v>
      </c>
    </row>
    <row r="16" spans="1:13" ht="14.45" customHeight="1" x14ac:dyDescent="0.2">
      <c r="A16" s="465" t="s">
        <v>282</v>
      </c>
      <c r="B16" s="461">
        <v>1563.98668</v>
      </c>
      <c r="C16" s="462">
        <v>1360.8806100000002</v>
      </c>
      <c r="D16" s="462">
        <v>-203.10606999999982</v>
      </c>
      <c r="E16" s="463">
        <v>0.8701356778818603</v>
      </c>
      <c r="F16" s="461">
        <v>1433.1058436000001</v>
      </c>
      <c r="G16" s="462">
        <v>597.12743483333338</v>
      </c>
      <c r="H16" s="462">
        <v>139.941</v>
      </c>
      <c r="I16" s="462">
        <v>793.05200000000002</v>
      </c>
      <c r="J16" s="462">
        <v>195.92456516666664</v>
      </c>
      <c r="K16" s="464">
        <v>0.55337992203550879</v>
      </c>
      <c r="L16" s="150"/>
      <c r="M16" s="460" t="str">
        <f t="shared" si="0"/>
        <v/>
      </c>
    </row>
    <row r="17" spans="1:13" ht="14.45" customHeight="1" x14ac:dyDescent="0.2">
      <c r="A17" s="465" t="s">
        <v>283</v>
      </c>
      <c r="B17" s="461">
        <v>446.97912000000002</v>
      </c>
      <c r="C17" s="462">
        <v>377.029</v>
      </c>
      <c r="D17" s="462">
        <v>-69.950120000000027</v>
      </c>
      <c r="E17" s="463">
        <v>0.84350472567935608</v>
      </c>
      <c r="F17" s="461">
        <v>404.46477110000001</v>
      </c>
      <c r="G17" s="462">
        <v>168.52698795833334</v>
      </c>
      <c r="H17" s="462">
        <v>21.045000000000002</v>
      </c>
      <c r="I17" s="462">
        <v>132.61000000000001</v>
      </c>
      <c r="J17" s="462">
        <v>-35.916987958333323</v>
      </c>
      <c r="K17" s="464">
        <v>0.32786539020283045</v>
      </c>
      <c r="L17" s="150"/>
      <c r="M17" s="460" t="str">
        <f t="shared" si="0"/>
        <v/>
      </c>
    </row>
    <row r="18" spans="1:13" ht="14.45" customHeight="1" x14ac:dyDescent="0.2">
      <c r="A18" s="465" t="s">
        <v>284</v>
      </c>
      <c r="B18" s="461">
        <v>41710.010279000002</v>
      </c>
      <c r="C18" s="462">
        <v>41448.322159999996</v>
      </c>
      <c r="D18" s="462">
        <v>-261.68811900000583</v>
      </c>
      <c r="E18" s="463">
        <v>0.99372601163966245</v>
      </c>
      <c r="F18" s="461">
        <v>41500.000000100001</v>
      </c>
      <c r="G18" s="462">
        <v>17291.666666708334</v>
      </c>
      <c r="H18" s="462">
        <v>3019.1214799999998</v>
      </c>
      <c r="I18" s="462">
        <v>16213.284</v>
      </c>
      <c r="J18" s="462">
        <v>-1078.382666708334</v>
      </c>
      <c r="K18" s="464">
        <v>0.39068154216773326</v>
      </c>
      <c r="L18" s="150"/>
      <c r="M18" s="460" t="str">
        <f t="shared" si="0"/>
        <v>X</v>
      </c>
    </row>
    <row r="19" spans="1:13" ht="14.45" customHeight="1" x14ac:dyDescent="0.2">
      <c r="A19" s="465" t="s">
        <v>285</v>
      </c>
      <c r="B19" s="461">
        <v>15199.999999</v>
      </c>
      <c r="C19" s="462">
        <v>15414.87185</v>
      </c>
      <c r="D19" s="462">
        <v>214.87185099999988</v>
      </c>
      <c r="E19" s="463">
        <v>1.0141363059877722</v>
      </c>
      <c r="F19" s="461">
        <v>15150.0000002</v>
      </c>
      <c r="G19" s="462">
        <v>6312.5000000833334</v>
      </c>
      <c r="H19" s="462">
        <v>930.32222999999999</v>
      </c>
      <c r="I19" s="462">
        <v>5681.84728</v>
      </c>
      <c r="J19" s="462">
        <v>-630.65272008333341</v>
      </c>
      <c r="K19" s="464">
        <v>0.37503942441749122</v>
      </c>
      <c r="L19" s="150"/>
      <c r="M19" s="460" t="str">
        <f t="shared" si="0"/>
        <v/>
      </c>
    </row>
    <row r="20" spans="1:13" ht="14.45" customHeight="1" x14ac:dyDescent="0.2">
      <c r="A20" s="465" t="s">
        <v>286</v>
      </c>
      <c r="B20" s="461">
        <v>529.999999</v>
      </c>
      <c r="C20" s="462">
        <v>460.27821</v>
      </c>
      <c r="D20" s="462">
        <v>-69.721789000000001</v>
      </c>
      <c r="E20" s="463">
        <v>0.86844945446877253</v>
      </c>
      <c r="F20" s="461">
        <v>465</v>
      </c>
      <c r="G20" s="462">
        <v>193.75</v>
      </c>
      <c r="H20" s="462">
        <v>42.422599999999996</v>
      </c>
      <c r="I20" s="462">
        <v>135.27217000000002</v>
      </c>
      <c r="J20" s="462">
        <v>-58.477829999999983</v>
      </c>
      <c r="K20" s="464">
        <v>0.29090789247311832</v>
      </c>
      <c r="L20" s="150"/>
      <c r="M20" s="460" t="str">
        <f t="shared" si="0"/>
        <v/>
      </c>
    </row>
    <row r="21" spans="1:13" ht="14.45" customHeight="1" x14ac:dyDescent="0.2">
      <c r="A21" s="465" t="s">
        <v>287</v>
      </c>
      <c r="B21" s="461">
        <v>274.99999699999995</v>
      </c>
      <c r="C21" s="462">
        <v>292.74015999999995</v>
      </c>
      <c r="D21" s="462">
        <v>17.740162999999995</v>
      </c>
      <c r="E21" s="463">
        <v>1.0645096843401056</v>
      </c>
      <c r="F21" s="461">
        <v>280.00000030000001</v>
      </c>
      <c r="G21" s="462">
        <v>116.66666679166667</v>
      </c>
      <c r="H21" s="462">
        <v>21.36664</v>
      </c>
      <c r="I21" s="462">
        <v>115.81372999999999</v>
      </c>
      <c r="J21" s="462">
        <v>-0.85293679166667857</v>
      </c>
      <c r="K21" s="464">
        <v>0.41362046384254947</v>
      </c>
      <c r="L21" s="150"/>
      <c r="M21" s="460" t="str">
        <f t="shared" si="0"/>
        <v/>
      </c>
    </row>
    <row r="22" spans="1:13" ht="14.45" customHeight="1" x14ac:dyDescent="0.2">
      <c r="A22" s="465" t="s">
        <v>288</v>
      </c>
      <c r="B22" s="461">
        <v>420.000001</v>
      </c>
      <c r="C22" s="462">
        <v>394.87455999999997</v>
      </c>
      <c r="D22" s="462">
        <v>-25.125441000000023</v>
      </c>
      <c r="E22" s="463">
        <v>0.94017752157100587</v>
      </c>
      <c r="F22" s="461">
        <v>389.99999989999998</v>
      </c>
      <c r="G22" s="462">
        <v>162.49999995833332</v>
      </c>
      <c r="H22" s="462">
        <v>42.405239999999999</v>
      </c>
      <c r="I22" s="462">
        <v>131.70578</v>
      </c>
      <c r="J22" s="462">
        <v>-30.794219958333315</v>
      </c>
      <c r="K22" s="464">
        <v>0.33770712829171978</v>
      </c>
      <c r="L22" s="150"/>
      <c r="M22" s="460" t="str">
        <f t="shared" si="0"/>
        <v/>
      </c>
    </row>
    <row r="23" spans="1:13" ht="14.45" customHeight="1" x14ac:dyDescent="0.2">
      <c r="A23" s="465" t="s">
        <v>289</v>
      </c>
      <c r="B23" s="461">
        <v>25125.010282000003</v>
      </c>
      <c r="C23" s="462">
        <v>24731.58034</v>
      </c>
      <c r="D23" s="462">
        <v>-393.42994200000248</v>
      </c>
      <c r="E23" s="463">
        <v>0.98434110324397106</v>
      </c>
      <c r="F23" s="461">
        <v>25075</v>
      </c>
      <c r="G23" s="462">
        <v>10447.916666666668</v>
      </c>
      <c r="H23" s="462">
        <v>1963.2767699999999</v>
      </c>
      <c r="I23" s="462">
        <v>10076.251039999999</v>
      </c>
      <c r="J23" s="462">
        <v>-371.66562666666869</v>
      </c>
      <c r="K23" s="464">
        <v>0.40184450807577266</v>
      </c>
      <c r="L23" s="150"/>
      <c r="M23" s="460" t="str">
        <f t="shared" si="0"/>
        <v/>
      </c>
    </row>
    <row r="24" spans="1:13" ht="14.45" customHeight="1" x14ac:dyDescent="0.2">
      <c r="A24" s="465" t="s">
        <v>290</v>
      </c>
      <c r="B24" s="461">
        <v>60</v>
      </c>
      <c r="C24" s="462">
        <v>53.67</v>
      </c>
      <c r="D24" s="462">
        <v>-6.3299999999999983</v>
      </c>
      <c r="E24" s="463">
        <v>0.89450000000000007</v>
      </c>
      <c r="F24" s="461">
        <v>59.999999799999998</v>
      </c>
      <c r="G24" s="462">
        <v>24.999999916666663</v>
      </c>
      <c r="H24" s="462">
        <v>5.4</v>
      </c>
      <c r="I24" s="462">
        <v>24.33</v>
      </c>
      <c r="J24" s="462">
        <v>-0.66999991666666503</v>
      </c>
      <c r="K24" s="464">
        <v>0.40550000135166664</v>
      </c>
      <c r="L24" s="150"/>
      <c r="M24" s="460" t="str">
        <f t="shared" si="0"/>
        <v/>
      </c>
    </row>
    <row r="25" spans="1:13" ht="14.45" customHeight="1" x14ac:dyDescent="0.2">
      <c r="A25" s="465" t="s">
        <v>291</v>
      </c>
      <c r="B25" s="461">
        <v>100.000001</v>
      </c>
      <c r="C25" s="462">
        <v>100.30704</v>
      </c>
      <c r="D25" s="462">
        <v>0.30703900000000317</v>
      </c>
      <c r="E25" s="463">
        <v>1.0030703899692961</v>
      </c>
      <c r="F25" s="461">
        <v>79.999999899999992</v>
      </c>
      <c r="G25" s="462">
        <v>33.333333291666662</v>
      </c>
      <c r="H25" s="462">
        <v>11.804</v>
      </c>
      <c r="I25" s="462">
        <v>45.94</v>
      </c>
      <c r="J25" s="462">
        <v>12.606666708333336</v>
      </c>
      <c r="K25" s="464">
        <v>0.57425000071781251</v>
      </c>
      <c r="L25" s="150"/>
      <c r="M25" s="460" t="str">
        <f t="shared" si="0"/>
        <v/>
      </c>
    </row>
    <row r="26" spans="1:13" ht="14.45" customHeight="1" x14ac:dyDescent="0.2">
      <c r="A26" s="465" t="s">
        <v>292</v>
      </c>
      <c r="B26" s="461">
        <v>0</v>
      </c>
      <c r="C26" s="462">
        <v>0</v>
      </c>
      <c r="D26" s="462">
        <v>0</v>
      </c>
      <c r="E26" s="463">
        <v>0</v>
      </c>
      <c r="F26" s="461">
        <v>0</v>
      </c>
      <c r="G26" s="462">
        <v>0</v>
      </c>
      <c r="H26" s="462">
        <v>2.1240000000000001</v>
      </c>
      <c r="I26" s="462">
        <v>2.1240000000000001</v>
      </c>
      <c r="J26" s="462">
        <v>2.1240000000000001</v>
      </c>
      <c r="K26" s="464">
        <v>0</v>
      </c>
      <c r="L26" s="150"/>
      <c r="M26" s="460" t="str">
        <f t="shared" si="0"/>
        <v/>
      </c>
    </row>
    <row r="27" spans="1:13" ht="14.45" customHeight="1" x14ac:dyDescent="0.2">
      <c r="A27" s="465" t="s">
        <v>293</v>
      </c>
      <c r="B27" s="461">
        <v>1933</v>
      </c>
      <c r="C27" s="462">
        <v>1676.7813899999999</v>
      </c>
      <c r="D27" s="462">
        <v>-256.21861000000013</v>
      </c>
      <c r="E27" s="463">
        <v>0.86745027935851005</v>
      </c>
      <c r="F27" s="461">
        <v>1925</v>
      </c>
      <c r="G27" s="462">
        <v>802.08333333333326</v>
      </c>
      <c r="H27" s="462">
        <v>154.53858</v>
      </c>
      <c r="I27" s="462">
        <v>635.24615000000006</v>
      </c>
      <c r="J27" s="462">
        <v>-166.8371833333332</v>
      </c>
      <c r="K27" s="464">
        <v>0.32999800000000001</v>
      </c>
      <c r="L27" s="150"/>
      <c r="M27" s="460" t="str">
        <f t="shared" si="0"/>
        <v>X</v>
      </c>
    </row>
    <row r="28" spans="1:13" ht="14.45" customHeight="1" x14ac:dyDescent="0.2">
      <c r="A28" s="465" t="s">
        <v>294</v>
      </c>
      <c r="B28" s="461">
        <v>1925</v>
      </c>
      <c r="C28" s="462">
        <v>1676.7813899999999</v>
      </c>
      <c r="D28" s="462">
        <v>-248.21861000000013</v>
      </c>
      <c r="E28" s="463">
        <v>0.87105526753246743</v>
      </c>
      <c r="F28" s="461">
        <v>1925</v>
      </c>
      <c r="G28" s="462">
        <v>802.08333333333326</v>
      </c>
      <c r="H28" s="462">
        <v>154.53858</v>
      </c>
      <c r="I28" s="462">
        <v>635.24615000000006</v>
      </c>
      <c r="J28" s="462">
        <v>-166.8371833333332</v>
      </c>
      <c r="K28" s="464">
        <v>0.32999800000000001</v>
      </c>
      <c r="L28" s="150"/>
      <c r="M28" s="460" t="str">
        <f t="shared" si="0"/>
        <v/>
      </c>
    </row>
    <row r="29" spans="1:13" ht="14.45" customHeight="1" x14ac:dyDescent="0.2">
      <c r="A29" s="465" t="s">
        <v>295</v>
      </c>
      <c r="B29" s="461">
        <v>8</v>
      </c>
      <c r="C29" s="462">
        <v>0</v>
      </c>
      <c r="D29" s="462">
        <v>-8</v>
      </c>
      <c r="E29" s="463">
        <v>0</v>
      </c>
      <c r="F29" s="461">
        <v>0</v>
      </c>
      <c r="G29" s="462">
        <v>0</v>
      </c>
      <c r="H29" s="462">
        <v>0</v>
      </c>
      <c r="I29" s="462">
        <v>0</v>
      </c>
      <c r="J29" s="462">
        <v>0</v>
      </c>
      <c r="K29" s="464">
        <v>0</v>
      </c>
      <c r="L29" s="150"/>
      <c r="M29" s="460" t="str">
        <f t="shared" si="0"/>
        <v/>
      </c>
    </row>
    <row r="30" spans="1:13" ht="14.45" customHeight="1" x14ac:dyDescent="0.2">
      <c r="A30" s="465" t="s">
        <v>296</v>
      </c>
      <c r="B30" s="461">
        <v>783.50453000000005</v>
      </c>
      <c r="C30" s="462">
        <v>904.25918000000001</v>
      </c>
      <c r="D30" s="462">
        <v>120.75464999999997</v>
      </c>
      <c r="E30" s="463">
        <v>1.1541211893184586</v>
      </c>
      <c r="F30" s="461">
        <v>812.63514680000003</v>
      </c>
      <c r="G30" s="462">
        <v>338.59797783333335</v>
      </c>
      <c r="H30" s="462">
        <v>75.731020000000001</v>
      </c>
      <c r="I30" s="462">
        <v>262.46123999999998</v>
      </c>
      <c r="J30" s="462">
        <v>-76.13673783333337</v>
      </c>
      <c r="K30" s="464">
        <v>0.32297549648636481</v>
      </c>
      <c r="L30" s="150"/>
      <c r="M30" s="460" t="str">
        <f t="shared" si="0"/>
        <v>X</v>
      </c>
    </row>
    <row r="31" spans="1:13" ht="14.45" customHeight="1" x14ac:dyDescent="0.2">
      <c r="A31" s="465" t="s">
        <v>297</v>
      </c>
      <c r="B31" s="461">
        <v>0</v>
      </c>
      <c r="C31" s="462">
        <v>33.032220000000002</v>
      </c>
      <c r="D31" s="462">
        <v>33.032220000000002</v>
      </c>
      <c r="E31" s="463">
        <v>0</v>
      </c>
      <c r="F31" s="461">
        <v>0</v>
      </c>
      <c r="G31" s="462">
        <v>0</v>
      </c>
      <c r="H31" s="462">
        <v>0</v>
      </c>
      <c r="I31" s="462">
        <v>0</v>
      </c>
      <c r="J31" s="462">
        <v>0</v>
      </c>
      <c r="K31" s="464">
        <v>0</v>
      </c>
      <c r="L31" s="150"/>
      <c r="M31" s="460" t="str">
        <f t="shared" si="0"/>
        <v/>
      </c>
    </row>
    <row r="32" spans="1:13" ht="14.45" customHeight="1" x14ac:dyDescent="0.2">
      <c r="A32" s="465" t="s">
        <v>298</v>
      </c>
      <c r="B32" s="461">
        <v>35</v>
      </c>
      <c r="C32" s="462">
        <v>39.751989999999999</v>
      </c>
      <c r="D32" s="462">
        <v>4.7519899999999993</v>
      </c>
      <c r="E32" s="463">
        <v>1.1357711428571429</v>
      </c>
      <c r="F32" s="461">
        <v>29.999999899999999</v>
      </c>
      <c r="G32" s="462">
        <v>12.499999958333332</v>
      </c>
      <c r="H32" s="462">
        <v>1.80846</v>
      </c>
      <c r="I32" s="462">
        <v>8.6926600000000001</v>
      </c>
      <c r="J32" s="462">
        <v>-3.8073399583333316</v>
      </c>
      <c r="K32" s="464">
        <v>0.28975533429918449</v>
      </c>
      <c r="L32" s="150"/>
      <c r="M32" s="460" t="str">
        <f t="shared" si="0"/>
        <v/>
      </c>
    </row>
    <row r="33" spans="1:13" ht="14.45" customHeight="1" x14ac:dyDescent="0.2">
      <c r="A33" s="465" t="s">
        <v>299</v>
      </c>
      <c r="B33" s="461">
        <v>190.00000299999999</v>
      </c>
      <c r="C33" s="462">
        <v>176.76320999999999</v>
      </c>
      <c r="D33" s="462">
        <v>-13.236793000000006</v>
      </c>
      <c r="E33" s="463">
        <v>0.93033266952106308</v>
      </c>
      <c r="F33" s="461">
        <v>170</v>
      </c>
      <c r="G33" s="462">
        <v>70.833333333333329</v>
      </c>
      <c r="H33" s="462">
        <v>15.660299999999999</v>
      </c>
      <c r="I33" s="462">
        <v>79.907520000000005</v>
      </c>
      <c r="J33" s="462">
        <v>9.0741866666666766</v>
      </c>
      <c r="K33" s="464">
        <v>0.47004423529411765</v>
      </c>
      <c r="L33" s="150"/>
      <c r="M33" s="460" t="str">
        <f t="shared" si="0"/>
        <v/>
      </c>
    </row>
    <row r="34" spans="1:13" ht="14.45" customHeight="1" x14ac:dyDescent="0.2">
      <c r="A34" s="465" t="s">
        <v>300</v>
      </c>
      <c r="B34" s="461">
        <v>244.999999</v>
      </c>
      <c r="C34" s="462">
        <v>263.06215000000003</v>
      </c>
      <c r="D34" s="462">
        <v>18.062151000000028</v>
      </c>
      <c r="E34" s="463">
        <v>1.0737230656070331</v>
      </c>
      <c r="F34" s="461">
        <v>260.00000010000002</v>
      </c>
      <c r="G34" s="462">
        <v>108.33333337500001</v>
      </c>
      <c r="H34" s="462">
        <v>29.354610000000001</v>
      </c>
      <c r="I34" s="462">
        <v>90.027649999999994</v>
      </c>
      <c r="J34" s="462">
        <v>-18.305683375000015</v>
      </c>
      <c r="K34" s="464">
        <v>0.34626019217451526</v>
      </c>
      <c r="L34" s="150"/>
      <c r="M34" s="460" t="str">
        <f t="shared" si="0"/>
        <v/>
      </c>
    </row>
    <row r="35" spans="1:13" ht="14.45" customHeight="1" x14ac:dyDescent="0.2">
      <c r="A35" s="465" t="s">
        <v>301</v>
      </c>
      <c r="B35" s="461">
        <v>13.177640999999999</v>
      </c>
      <c r="C35" s="462">
        <v>15.945600000000001</v>
      </c>
      <c r="D35" s="462">
        <v>2.7679590000000012</v>
      </c>
      <c r="E35" s="463">
        <v>1.2100496591157706</v>
      </c>
      <c r="F35" s="461">
        <v>14.2732528</v>
      </c>
      <c r="G35" s="462">
        <v>5.9471886666666665</v>
      </c>
      <c r="H35" s="462">
        <v>2.903</v>
      </c>
      <c r="I35" s="462">
        <v>7.8963000000000001</v>
      </c>
      <c r="J35" s="462">
        <v>1.9491113333333336</v>
      </c>
      <c r="K35" s="464">
        <v>0.55322357914097897</v>
      </c>
      <c r="L35" s="150"/>
      <c r="M35" s="460" t="str">
        <f t="shared" si="0"/>
        <v/>
      </c>
    </row>
    <row r="36" spans="1:13" ht="14.45" customHeight="1" x14ac:dyDescent="0.2">
      <c r="A36" s="465" t="s">
        <v>302</v>
      </c>
      <c r="B36" s="461">
        <v>0</v>
      </c>
      <c r="C36" s="462">
        <v>2.5999999999999999E-2</v>
      </c>
      <c r="D36" s="462">
        <v>2.5999999999999999E-2</v>
      </c>
      <c r="E36" s="463">
        <v>0</v>
      </c>
      <c r="F36" s="461">
        <v>0</v>
      </c>
      <c r="G36" s="462">
        <v>0</v>
      </c>
      <c r="H36" s="462">
        <v>0</v>
      </c>
      <c r="I36" s="462">
        <v>0.10199999999999999</v>
      </c>
      <c r="J36" s="462">
        <v>0.10199999999999999</v>
      </c>
      <c r="K36" s="464">
        <v>0</v>
      </c>
      <c r="L36" s="150"/>
      <c r="M36" s="460" t="str">
        <f t="shared" si="0"/>
        <v/>
      </c>
    </row>
    <row r="37" spans="1:13" ht="14.45" customHeight="1" x14ac:dyDescent="0.2">
      <c r="A37" s="465" t="s">
        <v>303</v>
      </c>
      <c r="B37" s="461">
        <v>5</v>
      </c>
      <c r="C37" s="462">
        <v>12.017719999999999</v>
      </c>
      <c r="D37" s="462">
        <v>7.0177199999999988</v>
      </c>
      <c r="E37" s="463">
        <v>2.4035439999999997</v>
      </c>
      <c r="F37" s="461">
        <v>15</v>
      </c>
      <c r="G37" s="462">
        <v>6.25</v>
      </c>
      <c r="H37" s="462">
        <v>0</v>
      </c>
      <c r="I37" s="462">
        <v>0</v>
      </c>
      <c r="J37" s="462">
        <v>-6.25</v>
      </c>
      <c r="K37" s="464">
        <v>0</v>
      </c>
      <c r="L37" s="150"/>
      <c r="M37" s="460" t="str">
        <f t="shared" si="0"/>
        <v/>
      </c>
    </row>
    <row r="38" spans="1:13" ht="14.45" customHeight="1" x14ac:dyDescent="0.2">
      <c r="A38" s="465" t="s">
        <v>304</v>
      </c>
      <c r="B38" s="461">
        <v>65.326886000000002</v>
      </c>
      <c r="C38" s="462">
        <v>72.87997</v>
      </c>
      <c r="D38" s="462">
        <v>7.5530839999999984</v>
      </c>
      <c r="E38" s="463">
        <v>1.1156198383618041</v>
      </c>
      <c r="F38" s="461">
        <v>68.361894199999995</v>
      </c>
      <c r="G38" s="462">
        <v>28.484122583333331</v>
      </c>
      <c r="H38" s="462">
        <v>9.6343300000000003</v>
      </c>
      <c r="I38" s="462">
        <v>20.937549999999998</v>
      </c>
      <c r="J38" s="462">
        <v>-7.546572583333333</v>
      </c>
      <c r="K38" s="464">
        <v>0.30627515877112721</v>
      </c>
      <c r="L38" s="150"/>
      <c r="M38" s="460" t="str">
        <f t="shared" si="0"/>
        <v/>
      </c>
    </row>
    <row r="39" spans="1:13" ht="14.45" customHeight="1" x14ac:dyDescent="0.2">
      <c r="A39" s="465" t="s">
        <v>305</v>
      </c>
      <c r="B39" s="461">
        <v>0</v>
      </c>
      <c r="C39" s="462">
        <v>2.0470000000000002</v>
      </c>
      <c r="D39" s="462">
        <v>2.0470000000000002</v>
      </c>
      <c r="E39" s="463">
        <v>0</v>
      </c>
      <c r="F39" s="461">
        <v>0</v>
      </c>
      <c r="G39" s="462">
        <v>0</v>
      </c>
      <c r="H39" s="462">
        <v>0.219</v>
      </c>
      <c r="I39" s="462">
        <v>0.219</v>
      </c>
      <c r="J39" s="462">
        <v>0.219</v>
      </c>
      <c r="K39" s="464">
        <v>0</v>
      </c>
      <c r="L39" s="150"/>
      <c r="M39" s="460" t="str">
        <f t="shared" si="0"/>
        <v/>
      </c>
    </row>
    <row r="40" spans="1:13" ht="14.45" customHeight="1" x14ac:dyDescent="0.2">
      <c r="A40" s="465" t="s">
        <v>306</v>
      </c>
      <c r="B40" s="461">
        <v>0</v>
      </c>
      <c r="C40" s="462">
        <v>9.0023999999999997</v>
      </c>
      <c r="D40" s="462">
        <v>9.0023999999999997</v>
      </c>
      <c r="E40" s="463">
        <v>0</v>
      </c>
      <c r="F40" s="461">
        <v>0</v>
      </c>
      <c r="G40" s="462">
        <v>0</v>
      </c>
      <c r="H40" s="462">
        <v>0</v>
      </c>
      <c r="I40" s="462">
        <v>0</v>
      </c>
      <c r="J40" s="462">
        <v>0</v>
      </c>
      <c r="K40" s="464">
        <v>0</v>
      </c>
      <c r="L40" s="150"/>
      <c r="M40" s="460" t="str">
        <f t="shared" si="0"/>
        <v/>
      </c>
    </row>
    <row r="41" spans="1:13" ht="14.45" customHeight="1" x14ac:dyDescent="0.2">
      <c r="A41" s="465" t="s">
        <v>307</v>
      </c>
      <c r="B41" s="461">
        <v>0</v>
      </c>
      <c r="C41" s="462">
        <v>1.21</v>
      </c>
      <c r="D41" s="462">
        <v>1.21</v>
      </c>
      <c r="E41" s="463">
        <v>0</v>
      </c>
      <c r="F41" s="461">
        <v>0</v>
      </c>
      <c r="G41" s="462">
        <v>0</v>
      </c>
      <c r="H41" s="462">
        <v>0</v>
      </c>
      <c r="I41" s="462">
        <v>0</v>
      </c>
      <c r="J41" s="462">
        <v>0</v>
      </c>
      <c r="K41" s="464">
        <v>0</v>
      </c>
      <c r="L41" s="150"/>
      <c r="M41" s="460" t="str">
        <f t="shared" si="0"/>
        <v/>
      </c>
    </row>
    <row r="42" spans="1:13" ht="14.45" customHeight="1" x14ac:dyDescent="0.2">
      <c r="A42" s="465" t="s">
        <v>308</v>
      </c>
      <c r="B42" s="461">
        <v>230.000001</v>
      </c>
      <c r="C42" s="462">
        <v>278.52091999999999</v>
      </c>
      <c r="D42" s="462">
        <v>48.520918999999992</v>
      </c>
      <c r="E42" s="463">
        <v>1.2109605164740846</v>
      </c>
      <c r="F42" s="461">
        <v>254.99999979999998</v>
      </c>
      <c r="G42" s="462">
        <v>106.24999991666667</v>
      </c>
      <c r="H42" s="462">
        <v>16.151319999999998</v>
      </c>
      <c r="I42" s="462">
        <v>54.678559999999997</v>
      </c>
      <c r="J42" s="462">
        <v>-51.571439916666669</v>
      </c>
      <c r="K42" s="464">
        <v>0.21442572565837312</v>
      </c>
      <c r="L42" s="150"/>
      <c r="M42" s="460" t="str">
        <f t="shared" si="0"/>
        <v/>
      </c>
    </row>
    <row r="43" spans="1:13" ht="14.45" customHeight="1" x14ac:dyDescent="0.2">
      <c r="A43" s="465" t="s">
        <v>309</v>
      </c>
      <c r="B43" s="461">
        <v>634.30879099999993</v>
      </c>
      <c r="C43" s="462">
        <v>703.61877000000004</v>
      </c>
      <c r="D43" s="462">
        <v>69.309979000000112</v>
      </c>
      <c r="E43" s="463">
        <v>1.1092685139846976</v>
      </c>
      <c r="F43" s="461">
        <v>705.34467339999992</v>
      </c>
      <c r="G43" s="462">
        <v>293.89361391666665</v>
      </c>
      <c r="H43" s="462">
        <v>72.140199999999993</v>
      </c>
      <c r="I43" s="462">
        <v>281.69313</v>
      </c>
      <c r="J43" s="462">
        <v>-12.200483916666656</v>
      </c>
      <c r="K43" s="464">
        <v>0.39936947229238129</v>
      </c>
      <c r="L43" s="150"/>
      <c r="M43" s="460" t="str">
        <f t="shared" si="0"/>
        <v>X</v>
      </c>
    </row>
    <row r="44" spans="1:13" ht="14.45" customHeight="1" x14ac:dyDescent="0.2">
      <c r="A44" s="465" t="s">
        <v>310</v>
      </c>
      <c r="B44" s="461">
        <v>0</v>
      </c>
      <c r="C44" s="462">
        <v>2.6518999999999999</v>
      </c>
      <c r="D44" s="462">
        <v>2.6518999999999999</v>
      </c>
      <c r="E44" s="463">
        <v>0</v>
      </c>
      <c r="F44" s="461">
        <v>0</v>
      </c>
      <c r="G44" s="462">
        <v>0</v>
      </c>
      <c r="H44" s="462">
        <v>0</v>
      </c>
      <c r="I44" s="462">
        <v>0</v>
      </c>
      <c r="J44" s="462">
        <v>0</v>
      </c>
      <c r="K44" s="464">
        <v>0</v>
      </c>
      <c r="L44" s="150"/>
      <c r="M44" s="460" t="str">
        <f t="shared" si="0"/>
        <v/>
      </c>
    </row>
    <row r="45" spans="1:13" ht="14.45" customHeight="1" x14ac:dyDescent="0.2">
      <c r="A45" s="465" t="s">
        <v>311</v>
      </c>
      <c r="B45" s="461">
        <v>604.0894669999999</v>
      </c>
      <c r="C45" s="462">
        <v>656.34033999999997</v>
      </c>
      <c r="D45" s="462">
        <v>52.25087300000007</v>
      </c>
      <c r="E45" s="463">
        <v>1.0864952558426251</v>
      </c>
      <c r="F45" s="461">
        <v>619.23320560000002</v>
      </c>
      <c r="G45" s="462">
        <v>258.01383566666669</v>
      </c>
      <c r="H45" s="462">
        <v>64.033199999999994</v>
      </c>
      <c r="I45" s="462">
        <v>256.13279999999997</v>
      </c>
      <c r="J45" s="462">
        <v>-1.881035666666719</v>
      </c>
      <c r="K45" s="464">
        <v>0.41362898126857162</v>
      </c>
      <c r="L45" s="150"/>
      <c r="M45" s="460" t="str">
        <f t="shared" si="0"/>
        <v/>
      </c>
    </row>
    <row r="46" spans="1:13" ht="14.45" customHeight="1" x14ac:dyDescent="0.2">
      <c r="A46" s="465" t="s">
        <v>312</v>
      </c>
      <c r="B46" s="461">
        <v>3.082935</v>
      </c>
      <c r="C46" s="462">
        <v>13.731260000000001</v>
      </c>
      <c r="D46" s="462">
        <v>10.648325</v>
      </c>
      <c r="E46" s="463">
        <v>4.4539570247183287</v>
      </c>
      <c r="F46" s="461">
        <v>1.2403299999999999</v>
      </c>
      <c r="G46" s="462">
        <v>0.51680416666666662</v>
      </c>
      <c r="H46" s="462">
        <v>0</v>
      </c>
      <c r="I46" s="462">
        <v>0</v>
      </c>
      <c r="J46" s="462">
        <v>-0.51680416666666662</v>
      </c>
      <c r="K46" s="464">
        <v>0</v>
      </c>
      <c r="L46" s="150"/>
      <c r="M46" s="460" t="str">
        <f t="shared" si="0"/>
        <v/>
      </c>
    </row>
    <row r="47" spans="1:13" ht="14.45" customHeight="1" x14ac:dyDescent="0.2">
      <c r="A47" s="465" t="s">
        <v>313</v>
      </c>
      <c r="B47" s="461">
        <v>13.013915000000001</v>
      </c>
      <c r="C47" s="462">
        <v>26.623660000000001</v>
      </c>
      <c r="D47" s="462">
        <v>13.609745</v>
      </c>
      <c r="E47" s="463">
        <v>2.0457840703585353</v>
      </c>
      <c r="F47" s="461">
        <v>26.796256700000001</v>
      </c>
      <c r="G47" s="462">
        <v>11.165106958333332</v>
      </c>
      <c r="H47" s="462">
        <v>7.0179999999999998</v>
      </c>
      <c r="I47" s="462">
        <v>7.0179999999999998</v>
      </c>
      <c r="J47" s="462">
        <v>-4.1471069583333326</v>
      </c>
      <c r="K47" s="464">
        <v>0.26190225293669467</v>
      </c>
      <c r="L47" s="150"/>
      <c r="M47" s="460" t="str">
        <f t="shared" si="0"/>
        <v/>
      </c>
    </row>
    <row r="48" spans="1:13" ht="14.45" customHeight="1" x14ac:dyDescent="0.2">
      <c r="A48" s="465" t="s">
        <v>314</v>
      </c>
      <c r="B48" s="461">
        <v>0.57059599999999999</v>
      </c>
      <c r="C48" s="462">
        <v>1.089</v>
      </c>
      <c r="D48" s="462">
        <v>0.51840399999999998</v>
      </c>
      <c r="E48" s="463">
        <v>1.9085307292725502</v>
      </c>
      <c r="F48" s="461">
        <v>5.0748818</v>
      </c>
      <c r="G48" s="462">
        <v>2.1145340833333335</v>
      </c>
      <c r="H48" s="462">
        <v>1.089</v>
      </c>
      <c r="I48" s="462">
        <v>2.8555999999999999</v>
      </c>
      <c r="J48" s="462">
        <v>0.74106591666666644</v>
      </c>
      <c r="K48" s="464">
        <v>0.56269290843384767</v>
      </c>
      <c r="L48" s="150"/>
      <c r="M48" s="460" t="str">
        <f t="shared" si="0"/>
        <v/>
      </c>
    </row>
    <row r="49" spans="1:13" ht="14.45" customHeight="1" x14ac:dyDescent="0.2">
      <c r="A49" s="465" t="s">
        <v>315</v>
      </c>
      <c r="B49" s="461">
        <v>6.3583620000000005</v>
      </c>
      <c r="C49" s="462">
        <v>3.1826099999999999</v>
      </c>
      <c r="D49" s="462">
        <v>-3.1757520000000006</v>
      </c>
      <c r="E49" s="463">
        <v>0.50053928983596718</v>
      </c>
      <c r="F49" s="461">
        <v>3.0000001000000003</v>
      </c>
      <c r="G49" s="462">
        <v>1.2500000416666668</v>
      </c>
      <c r="H49" s="462">
        <v>0</v>
      </c>
      <c r="I49" s="462">
        <v>0.57383000000000006</v>
      </c>
      <c r="J49" s="462">
        <v>-0.67617004166666672</v>
      </c>
      <c r="K49" s="464">
        <v>0.191276660290778</v>
      </c>
      <c r="L49" s="150"/>
      <c r="M49" s="460" t="str">
        <f t="shared" si="0"/>
        <v/>
      </c>
    </row>
    <row r="50" spans="1:13" ht="14.45" customHeight="1" x14ac:dyDescent="0.2">
      <c r="A50" s="465" t="s">
        <v>316</v>
      </c>
      <c r="B50" s="461">
        <v>7.1935159999999998</v>
      </c>
      <c r="C50" s="462">
        <v>0</v>
      </c>
      <c r="D50" s="462">
        <v>-7.1935159999999998</v>
      </c>
      <c r="E50" s="463">
        <v>0</v>
      </c>
      <c r="F50" s="461">
        <v>49.999999199999998</v>
      </c>
      <c r="G50" s="462">
        <v>20.833333</v>
      </c>
      <c r="H50" s="462">
        <v>0</v>
      </c>
      <c r="I50" s="462">
        <v>15.1129</v>
      </c>
      <c r="J50" s="462">
        <v>-5.7204329999999999</v>
      </c>
      <c r="K50" s="464">
        <v>0.30225800483612808</v>
      </c>
      <c r="L50" s="150"/>
      <c r="M50" s="460" t="str">
        <f t="shared" si="0"/>
        <v/>
      </c>
    </row>
    <row r="51" spans="1:13" ht="14.45" customHeight="1" x14ac:dyDescent="0.2">
      <c r="A51" s="465" t="s">
        <v>317</v>
      </c>
      <c r="B51" s="461">
        <v>125</v>
      </c>
      <c r="C51" s="462">
        <v>152.10876999999999</v>
      </c>
      <c r="D51" s="462">
        <v>27.108769999999993</v>
      </c>
      <c r="E51" s="463">
        <v>1.21687016</v>
      </c>
      <c r="F51" s="461">
        <v>125.00000019999999</v>
      </c>
      <c r="G51" s="462">
        <v>52.083333416666662</v>
      </c>
      <c r="H51" s="462">
        <v>43.778800000000004</v>
      </c>
      <c r="I51" s="462">
        <v>139.99951000000001</v>
      </c>
      <c r="J51" s="462">
        <v>87.916176583333353</v>
      </c>
      <c r="K51" s="464">
        <v>1.1199960782080065</v>
      </c>
      <c r="L51" s="150"/>
      <c r="M51" s="460" t="str">
        <f t="shared" si="0"/>
        <v>X</v>
      </c>
    </row>
    <row r="52" spans="1:13" ht="14.45" customHeight="1" x14ac:dyDescent="0.2">
      <c r="A52" s="465" t="s">
        <v>318</v>
      </c>
      <c r="B52" s="461">
        <v>0</v>
      </c>
      <c r="C52" s="462">
        <v>0.34486</v>
      </c>
      <c r="D52" s="462">
        <v>0.34486</v>
      </c>
      <c r="E52" s="463">
        <v>0</v>
      </c>
      <c r="F52" s="461">
        <v>0</v>
      </c>
      <c r="G52" s="462">
        <v>0</v>
      </c>
      <c r="H52" s="462">
        <v>0</v>
      </c>
      <c r="I52" s="462">
        <v>0</v>
      </c>
      <c r="J52" s="462">
        <v>0</v>
      </c>
      <c r="K52" s="464">
        <v>0</v>
      </c>
      <c r="L52" s="150"/>
      <c r="M52" s="460" t="str">
        <f t="shared" si="0"/>
        <v/>
      </c>
    </row>
    <row r="53" spans="1:13" ht="14.45" customHeight="1" x14ac:dyDescent="0.2">
      <c r="A53" s="465" t="s">
        <v>319</v>
      </c>
      <c r="B53" s="461">
        <v>0</v>
      </c>
      <c r="C53" s="462">
        <v>28.133590000000002</v>
      </c>
      <c r="D53" s="462">
        <v>28.133590000000002</v>
      </c>
      <c r="E53" s="463">
        <v>0</v>
      </c>
      <c r="F53" s="461">
        <v>0</v>
      </c>
      <c r="G53" s="462">
        <v>0</v>
      </c>
      <c r="H53" s="462">
        <v>0.93652000000000002</v>
      </c>
      <c r="I53" s="462">
        <v>4.8772799999999998</v>
      </c>
      <c r="J53" s="462">
        <v>4.8772799999999998</v>
      </c>
      <c r="K53" s="464">
        <v>0</v>
      </c>
      <c r="L53" s="150"/>
      <c r="M53" s="460" t="str">
        <f t="shared" si="0"/>
        <v/>
      </c>
    </row>
    <row r="54" spans="1:13" ht="14.45" customHeight="1" x14ac:dyDescent="0.2">
      <c r="A54" s="465" t="s">
        <v>320</v>
      </c>
      <c r="B54" s="461">
        <v>115</v>
      </c>
      <c r="C54" s="462">
        <v>113.25624999999999</v>
      </c>
      <c r="D54" s="462">
        <v>-1.7437500000000057</v>
      </c>
      <c r="E54" s="463">
        <v>0.98483695652173908</v>
      </c>
      <c r="F54" s="461">
        <v>115</v>
      </c>
      <c r="G54" s="462">
        <v>47.916666666666671</v>
      </c>
      <c r="H54" s="462">
        <v>26.390099999999997</v>
      </c>
      <c r="I54" s="462">
        <v>66.484719999999996</v>
      </c>
      <c r="J54" s="462">
        <v>18.568053333333324</v>
      </c>
      <c r="K54" s="464">
        <v>0.57812799999999998</v>
      </c>
      <c r="L54" s="150"/>
      <c r="M54" s="460" t="str">
        <f t="shared" si="0"/>
        <v/>
      </c>
    </row>
    <row r="55" spans="1:13" ht="14.45" customHeight="1" x14ac:dyDescent="0.2">
      <c r="A55" s="465" t="s">
        <v>321</v>
      </c>
      <c r="B55" s="461">
        <v>10</v>
      </c>
      <c r="C55" s="462">
        <v>10.37407</v>
      </c>
      <c r="D55" s="462">
        <v>0.37406999999999968</v>
      </c>
      <c r="E55" s="463">
        <v>1.037407</v>
      </c>
      <c r="F55" s="461">
        <v>10.000000200000001</v>
      </c>
      <c r="G55" s="462">
        <v>4.1666667500000001</v>
      </c>
      <c r="H55" s="462">
        <v>1.3092200000000001</v>
      </c>
      <c r="I55" s="462">
        <v>4.6455500000000001</v>
      </c>
      <c r="J55" s="462">
        <v>0.47888324999999998</v>
      </c>
      <c r="K55" s="464">
        <v>0.46455499070890016</v>
      </c>
      <c r="L55" s="150"/>
      <c r="M55" s="460" t="str">
        <f t="shared" si="0"/>
        <v/>
      </c>
    </row>
    <row r="56" spans="1:13" ht="14.45" customHeight="1" x14ac:dyDescent="0.2">
      <c r="A56" s="465" t="s">
        <v>322</v>
      </c>
      <c r="B56" s="461">
        <v>0</v>
      </c>
      <c r="C56" s="462">
        <v>0</v>
      </c>
      <c r="D56" s="462">
        <v>0</v>
      </c>
      <c r="E56" s="463">
        <v>0</v>
      </c>
      <c r="F56" s="461">
        <v>0</v>
      </c>
      <c r="G56" s="462">
        <v>0</v>
      </c>
      <c r="H56" s="462">
        <v>8.7119999999999997</v>
      </c>
      <c r="I56" s="462">
        <v>47.915999999999997</v>
      </c>
      <c r="J56" s="462">
        <v>47.915999999999997</v>
      </c>
      <c r="K56" s="464">
        <v>0</v>
      </c>
      <c r="L56" s="150"/>
      <c r="M56" s="460" t="str">
        <f t="shared" si="0"/>
        <v/>
      </c>
    </row>
    <row r="57" spans="1:13" ht="14.45" customHeight="1" x14ac:dyDescent="0.2">
      <c r="A57" s="465" t="s">
        <v>323</v>
      </c>
      <c r="B57" s="461">
        <v>0</v>
      </c>
      <c r="C57" s="462">
        <v>0</v>
      </c>
      <c r="D57" s="462">
        <v>0</v>
      </c>
      <c r="E57" s="463">
        <v>0</v>
      </c>
      <c r="F57" s="461">
        <v>0</v>
      </c>
      <c r="G57" s="462">
        <v>0</v>
      </c>
      <c r="H57" s="462">
        <v>6.4309599999999998</v>
      </c>
      <c r="I57" s="462">
        <v>16.075959999999998</v>
      </c>
      <c r="J57" s="462">
        <v>16.075959999999998</v>
      </c>
      <c r="K57" s="464">
        <v>0</v>
      </c>
      <c r="L57" s="150"/>
      <c r="M57" s="460" t="str">
        <f t="shared" si="0"/>
        <v/>
      </c>
    </row>
    <row r="58" spans="1:13" ht="14.45" customHeight="1" x14ac:dyDescent="0.2">
      <c r="A58" s="465" t="s">
        <v>324</v>
      </c>
      <c r="B58" s="461">
        <v>0</v>
      </c>
      <c r="C58" s="462">
        <v>2.2949999999999999</v>
      </c>
      <c r="D58" s="462">
        <v>2.2949999999999999</v>
      </c>
      <c r="E58" s="463">
        <v>0</v>
      </c>
      <c r="F58" s="461">
        <v>0</v>
      </c>
      <c r="G58" s="462">
        <v>0</v>
      </c>
      <c r="H58" s="462">
        <v>0</v>
      </c>
      <c r="I58" s="462">
        <v>0.39600000000000002</v>
      </c>
      <c r="J58" s="462">
        <v>0.39600000000000002</v>
      </c>
      <c r="K58" s="464">
        <v>0</v>
      </c>
      <c r="L58" s="150"/>
      <c r="M58" s="460" t="str">
        <f t="shared" si="0"/>
        <v>X</v>
      </c>
    </row>
    <row r="59" spans="1:13" ht="14.45" customHeight="1" x14ac:dyDescent="0.2">
      <c r="A59" s="465" t="s">
        <v>325</v>
      </c>
      <c r="B59" s="461">
        <v>0</v>
      </c>
      <c r="C59" s="462">
        <v>2.2949999999999999</v>
      </c>
      <c r="D59" s="462">
        <v>2.2949999999999999</v>
      </c>
      <c r="E59" s="463">
        <v>0</v>
      </c>
      <c r="F59" s="461">
        <v>0</v>
      </c>
      <c r="G59" s="462">
        <v>0</v>
      </c>
      <c r="H59" s="462">
        <v>0</v>
      </c>
      <c r="I59" s="462">
        <v>0.39600000000000002</v>
      </c>
      <c r="J59" s="462">
        <v>0.39600000000000002</v>
      </c>
      <c r="K59" s="464">
        <v>0</v>
      </c>
      <c r="L59" s="150"/>
      <c r="M59" s="460" t="str">
        <f t="shared" si="0"/>
        <v/>
      </c>
    </row>
    <row r="60" spans="1:13" ht="14.45" customHeight="1" x14ac:dyDescent="0.2">
      <c r="A60" s="465" t="s">
        <v>326</v>
      </c>
      <c r="B60" s="461">
        <v>0</v>
      </c>
      <c r="C60" s="462">
        <v>28.754999999999999</v>
      </c>
      <c r="D60" s="462">
        <v>28.754999999999999</v>
      </c>
      <c r="E60" s="463">
        <v>0</v>
      </c>
      <c r="F60" s="461">
        <v>0</v>
      </c>
      <c r="G60" s="462">
        <v>0</v>
      </c>
      <c r="H60" s="462">
        <v>0</v>
      </c>
      <c r="I60" s="462">
        <v>18.48</v>
      </c>
      <c r="J60" s="462">
        <v>18.48</v>
      </c>
      <c r="K60" s="464">
        <v>0</v>
      </c>
      <c r="L60" s="150"/>
      <c r="M60" s="460" t="str">
        <f t="shared" si="0"/>
        <v>X</v>
      </c>
    </row>
    <row r="61" spans="1:13" ht="14.45" customHeight="1" x14ac:dyDescent="0.2">
      <c r="A61" s="465" t="s">
        <v>327</v>
      </c>
      <c r="B61" s="461">
        <v>0</v>
      </c>
      <c r="C61" s="462">
        <v>28.754999999999999</v>
      </c>
      <c r="D61" s="462">
        <v>28.754999999999999</v>
      </c>
      <c r="E61" s="463">
        <v>0</v>
      </c>
      <c r="F61" s="461">
        <v>0</v>
      </c>
      <c r="G61" s="462">
        <v>0</v>
      </c>
      <c r="H61" s="462">
        <v>0</v>
      </c>
      <c r="I61" s="462">
        <v>18.48</v>
      </c>
      <c r="J61" s="462">
        <v>18.48</v>
      </c>
      <c r="K61" s="464">
        <v>0</v>
      </c>
      <c r="L61" s="150"/>
      <c r="M61" s="460" t="str">
        <f t="shared" si="0"/>
        <v/>
      </c>
    </row>
    <row r="62" spans="1:13" ht="14.45" customHeight="1" x14ac:dyDescent="0.2">
      <c r="A62" s="465" t="s">
        <v>328</v>
      </c>
      <c r="B62" s="461">
        <v>1611.739523</v>
      </c>
      <c r="C62" s="462">
        <v>1637.1030000000001</v>
      </c>
      <c r="D62" s="462">
        <v>25.363477000000103</v>
      </c>
      <c r="E62" s="463">
        <v>1.0157367097090166</v>
      </c>
      <c r="F62" s="461">
        <v>1594.6183406</v>
      </c>
      <c r="G62" s="462">
        <v>664.42430858333341</v>
      </c>
      <c r="H62" s="462">
        <v>116.994</v>
      </c>
      <c r="I62" s="462">
        <v>670.89031999999997</v>
      </c>
      <c r="J62" s="462">
        <v>6.4660114166665608</v>
      </c>
      <c r="K62" s="464">
        <v>0.42072156259507654</v>
      </c>
      <c r="L62" s="150"/>
      <c r="M62" s="460" t="str">
        <f t="shared" si="0"/>
        <v/>
      </c>
    </row>
    <row r="63" spans="1:13" ht="14.45" customHeight="1" x14ac:dyDescent="0.2">
      <c r="A63" s="465" t="s">
        <v>329</v>
      </c>
      <c r="B63" s="461">
        <v>1611.739523</v>
      </c>
      <c r="C63" s="462">
        <v>1637.1030000000001</v>
      </c>
      <c r="D63" s="462">
        <v>25.363477000000103</v>
      </c>
      <c r="E63" s="463">
        <v>1.0157367097090166</v>
      </c>
      <c r="F63" s="461">
        <v>1594.6183406</v>
      </c>
      <c r="G63" s="462">
        <v>664.42430858333341</v>
      </c>
      <c r="H63" s="462">
        <v>116.994</v>
      </c>
      <c r="I63" s="462">
        <v>670.89031999999997</v>
      </c>
      <c r="J63" s="462">
        <v>6.4660114166665608</v>
      </c>
      <c r="K63" s="464">
        <v>0.42072156259507654</v>
      </c>
      <c r="L63" s="150"/>
      <c r="M63" s="460" t="str">
        <f t="shared" si="0"/>
        <v>X</v>
      </c>
    </row>
    <row r="64" spans="1:13" ht="14.45" customHeight="1" x14ac:dyDescent="0.2">
      <c r="A64" s="465" t="s">
        <v>330</v>
      </c>
      <c r="B64" s="461">
        <v>846.67243700000006</v>
      </c>
      <c r="C64" s="462">
        <v>900.495</v>
      </c>
      <c r="D64" s="462">
        <v>53.822562999999946</v>
      </c>
      <c r="E64" s="463">
        <v>1.0635695230503883</v>
      </c>
      <c r="F64" s="461">
        <v>819.42741799999999</v>
      </c>
      <c r="G64" s="462">
        <v>341.42809083333333</v>
      </c>
      <c r="H64" s="462">
        <v>62.131999999999998</v>
      </c>
      <c r="I64" s="462">
        <v>321.66300000000001</v>
      </c>
      <c r="J64" s="462">
        <v>-19.765090833333318</v>
      </c>
      <c r="K64" s="464">
        <v>0.39254605464031472</v>
      </c>
      <c r="L64" s="150"/>
      <c r="M64" s="460" t="str">
        <f t="shared" si="0"/>
        <v/>
      </c>
    </row>
    <row r="65" spans="1:13" ht="14.45" customHeight="1" x14ac:dyDescent="0.2">
      <c r="A65" s="465" t="s">
        <v>331</v>
      </c>
      <c r="B65" s="461">
        <v>369.77430499999997</v>
      </c>
      <c r="C65" s="462">
        <v>354.834</v>
      </c>
      <c r="D65" s="462">
        <v>-14.940304999999967</v>
      </c>
      <c r="E65" s="463">
        <v>0.95959615149570776</v>
      </c>
      <c r="F65" s="461">
        <v>386.37527189999997</v>
      </c>
      <c r="G65" s="462">
        <v>160.98969662499999</v>
      </c>
      <c r="H65" s="462">
        <v>29.207000000000001</v>
      </c>
      <c r="I65" s="462">
        <v>151.13200000000001</v>
      </c>
      <c r="J65" s="462">
        <v>-9.8576966249999884</v>
      </c>
      <c r="K65" s="464">
        <v>0.3911533966881694</v>
      </c>
      <c r="L65" s="150"/>
      <c r="M65" s="460" t="str">
        <f t="shared" si="0"/>
        <v/>
      </c>
    </row>
    <row r="66" spans="1:13" ht="14.45" customHeight="1" x14ac:dyDescent="0.2">
      <c r="A66" s="465" t="s">
        <v>332</v>
      </c>
      <c r="B66" s="461">
        <v>394.57858700000003</v>
      </c>
      <c r="C66" s="462">
        <v>379.90499999999997</v>
      </c>
      <c r="D66" s="462">
        <v>-14.673587000000055</v>
      </c>
      <c r="E66" s="463">
        <v>0.96281200378468568</v>
      </c>
      <c r="F66" s="461">
        <v>386.4586698</v>
      </c>
      <c r="G66" s="462">
        <v>161.02444574999998</v>
      </c>
      <c r="H66" s="462">
        <v>25.555</v>
      </c>
      <c r="I66" s="462">
        <v>198.20699999999999</v>
      </c>
      <c r="J66" s="462">
        <v>37.18255425000001</v>
      </c>
      <c r="K66" s="464">
        <v>0.51288020036547777</v>
      </c>
      <c r="L66" s="150"/>
      <c r="M66" s="460" t="str">
        <f t="shared" si="0"/>
        <v/>
      </c>
    </row>
    <row r="67" spans="1:13" ht="14.45" customHeight="1" x14ac:dyDescent="0.2">
      <c r="A67" s="465" t="s">
        <v>333</v>
      </c>
      <c r="B67" s="461">
        <v>0.714194</v>
      </c>
      <c r="C67" s="462">
        <v>1.869</v>
      </c>
      <c r="D67" s="462">
        <v>1.154806</v>
      </c>
      <c r="E67" s="463">
        <v>2.6169360145842728</v>
      </c>
      <c r="F67" s="461">
        <v>2.3569808999999999</v>
      </c>
      <c r="G67" s="462">
        <v>0.98207537499999997</v>
      </c>
      <c r="H67" s="462">
        <v>0.1</v>
      </c>
      <c r="I67" s="462">
        <v>-0.11168</v>
      </c>
      <c r="J67" s="462">
        <v>-1.093755375</v>
      </c>
      <c r="K67" s="464">
        <v>-4.7382649558169947E-2</v>
      </c>
      <c r="L67" s="150"/>
      <c r="M67" s="460" t="str">
        <f t="shared" si="0"/>
        <v/>
      </c>
    </row>
    <row r="68" spans="1:13" ht="14.45" customHeight="1" x14ac:dyDescent="0.2">
      <c r="A68" s="465" t="s">
        <v>334</v>
      </c>
      <c r="B68" s="461">
        <v>-110200</v>
      </c>
      <c r="C68" s="462">
        <v>-109380.61</v>
      </c>
      <c r="D68" s="462">
        <v>819.38999999999942</v>
      </c>
      <c r="E68" s="463">
        <v>0.99256451905626131</v>
      </c>
      <c r="F68" s="461">
        <v>-113327.9999999</v>
      </c>
      <c r="G68" s="462">
        <v>-47219.999999958338</v>
      </c>
      <c r="H68" s="462">
        <v>-9428.6200000000008</v>
      </c>
      <c r="I68" s="462">
        <v>-42204.076999999997</v>
      </c>
      <c r="J68" s="462">
        <v>5015.9229999583404</v>
      </c>
      <c r="K68" s="464">
        <v>0.3724064397151387</v>
      </c>
      <c r="L68" s="150"/>
      <c r="M68" s="460" t="str">
        <f t="shared" si="0"/>
        <v/>
      </c>
    </row>
    <row r="69" spans="1:13" ht="14.45" customHeight="1" x14ac:dyDescent="0.2">
      <c r="A69" s="465" t="s">
        <v>335</v>
      </c>
      <c r="B69" s="461">
        <v>-110200</v>
      </c>
      <c r="C69" s="462">
        <v>-109380.61</v>
      </c>
      <c r="D69" s="462">
        <v>819.38999999999942</v>
      </c>
      <c r="E69" s="463">
        <v>0.99256451905626131</v>
      </c>
      <c r="F69" s="461">
        <v>-113327.9999999</v>
      </c>
      <c r="G69" s="462">
        <v>-47219.999999958338</v>
      </c>
      <c r="H69" s="462">
        <v>-9428.6200000000008</v>
      </c>
      <c r="I69" s="462">
        <v>-42204.076999999997</v>
      </c>
      <c r="J69" s="462">
        <v>5015.9229999583404</v>
      </c>
      <c r="K69" s="464">
        <v>0.3724064397151387</v>
      </c>
      <c r="L69" s="150"/>
      <c r="M69" s="460" t="str">
        <f t="shared" si="0"/>
        <v>X</v>
      </c>
    </row>
    <row r="70" spans="1:13" ht="14.45" customHeight="1" x14ac:dyDescent="0.2">
      <c r="A70" s="465" t="s">
        <v>336</v>
      </c>
      <c r="B70" s="461">
        <v>-67400</v>
      </c>
      <c r="C70" s="462">
        <v>-66999.547000000006</v>
      </c>
      <c r="D70" s="462">
        <v>400.45299999999406</v>
      </c>
      <c r="E70" s="463">
        <v>0.99405856083086064</v>
      </c>
      <c r="F70" s="461">
        <v>-70358.999999899999</v>
      </c>
      <c r="G70" s="462">
        <v>-29316.249999958331</v>
      </c>
      <c r="H70" s="462">
        <v>-5708.0590000000002</v>
      </c>
      <c r="I70" s="462">
        <v>-25779.83</v>
      </c>
      <c r="J70" s="462">
        <v>3536.4199999583288</v>
      </c>
      <c r="K70" s="464">
        <v>0.36640415582991009</v>
      </c>
      <c r="L70" s="150"/>
      <c r="M70" s="460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5" t="s">
        <v>337</v>
      </c>
      <c r="B71" s="461">
        <v>-42800</v>
      </c>
      <c r="C71" s="462">
        <v>-42381.063000000002</v>
      </c>
      <c r="D71" s="462">
        <v>418.93699999999808</v>
      </c>
      <c r="E71" s="463">
        <v>0.99021175233644865</v>
      </c>
      <c r="F71" s="461">
        <v>-42969</v>
      </c>
      <c r="G71" s="462">
        <v>-17903.75</v>
      </c>
      <c r="H71" s="462">
        <v>-3720.5610000000001</v>
      </c>
      <c r="I71" s="462">
        <v>-16424.246999999999</v>
      </c>
      <c r="J71" s="462">
        <v>1479.5030000000006</v>
      </c>
      <c r="K71" s="464">
        <v>0.38223479717936187</v>
      </c>
      <c r="L71" s="150"/>
      <c r="M71" s="460" t="str">
        <f t="shared" si="1"/>
        <v/>
      </c>
    </row>
    <row r="72" spans="1:13" ht="14.45" customHeight="1" x14ac:dyDescent="0.2">
      <c r="A72" s="465" t="s">
        <v>338</v>
      </c>
      <c r="B72" s="461">
        <v>4025.3873549999998</v>
      </c>
      <c r="C72" s="462">
        <v>3757.3319700000002</v>
      </c>
      <c r="D72" s="462">
        <v>-268.05538499999966</v>
      </c>
      <c r="E72" s="463">
        <v>0.93340879737522808</v>
      </c>
      <c r="F72" s="461">
        <v>3204.8489338000004</v>
      </c>
      <c r="G72" s="462">
        <v>1335.3537224166669</v>
      </c>
      <c r="H72" s="462">
        <v>282.29660999999999</v>
      </c>
      <c r="I72" s="462">
        <v>1366.26172</v>
      </c>
      <c r="J72" s="462">
        <v>30.907997583333099</v>
      </c>
      <c r="K72" s="464">
        <v>0.42631080223179779</v>
      </c>
      <c r="L72" s="150"/>
      <c r="M72" s="460" t="str">
        <f t="shared" si="1"/>
        <v/>
      </c>
    </row>
    <row r="73" spans="1:13" ht="14.45" customHeight="1" x14ac:dyDescent="0.2">
      <c r="A73" s="465" t="s">
        <v>339</v>
      </c>
      <c r="B73" s="461">
        <v>1910.217535</v>
      </c>
      <c r="C73" s="462">
        <v>1047.45703</v>
      </c>
      <c r="D73" s="462">
        <v>-862.76050499999997</v>
      </c>
      <c r="E73" s="463">
        <v>0.54834436958511112</v>
      </c>
      <c r="F73" s="461">
        <v>436.49528420000001</v>
      </c>
      <c r="G73" s="462">
        <v>181.87303508333332</v>
      </c>
      <c r="H73" s="462">
        <v>129.06858</v>
      </c>
      <c r="I73" s="462">
        <v>237.77554000000001</v>
      </c>
      <c r="J73" s="462">
        <v>55.902504916666686</v>
      </c>
      <c r="K73" s="464">
        <v>0.54473793556736894</v>
      </c>
      <c r="L73" s="150"/>
      <c r="M73" s="460" t="str">
        <f t="shared" si="1"/>
        <v/>
      </c>
    </row>
    <row r="74" spans="1:13" ht="14.45" customHeight="1" x14ac:dyDescent="0.2">
      <c r="A74" s="465" t="s">
        <v>340</v>
      </c>
      <c r="B74" s="461">
        <v>1910.217535</v>
      </c>
      <c r="C74" s="462">
        <v>1047.45703</v>
      </c>
      <c r="D74" s="462">
        <v>-862.76050499999997</v>
      </c>
      <c r="E74" s="463">
        <v>0.54834436958511112</v>
      </c>
      <c r="F74" s="461">
        <v>436.49528420000001</v>
      </c>
      <c r="G74" s="462">
        <v>181.87303508333332</v>
      </c>
      <c r="H74" s="462">
        <v>129.06858</v>
      </c>
      <c r="I74" s="462">
        <v>237.77554000000001</v>
      </c>
      <c r="J74" s="462">
        <v>55.902504916666686</v>
      </c>
      <c r="K74" s="464">
        <v>0.54473793556736894</v>
      </c>
      <c r="L74" s="150"/>
      <c r="M74" s="460" t="str">
        <f t="shared" si="1"/>
        <v>X</v>
      </c>
    </row>
    <row r="75" spans="1:13" ht="14.45" customHeight="1" x14ac:dyDescent="0.2">
      <c r="A75" s="465" t="s">
        <v>341</v>
      </c>
      <c r="B75" s="461">
        <v>220.64355600000002</v>
      </c>
      <c r="C75" s="462">
        <v>259.85801000000004</v>
      </c>
      <c r="D75" s="462">
        <v>39.214454000000018</v>
      </c>
      <c r="E75" s="463">
        <v>1.177727619654571</v>
      </c>
      <c r="F75" s="461">
        <v>266.03501520000003</v>
      </c>
      <c r="G75" s="462">
        <v>110.84792300000002</v>
      </c>
      <c r="H75" s="462">
        <v>109.55676</v>
      </c>
      <c r="I75" s="462">
        <v>148.46981</v>
      </c>
      <c r="J75" s="462">
        <v>37.621886999999973</v>
      </c>
      <c r="K75" s="464">
        <v>0.55808371649267008</v>
      </c>
      <c r="L75" s="150"/>
      <c r="M75" s="460" t="str">
        <f t="shared" si="1"/>
        <v/>
      </c>
    </row>
    <row r="76" spans="1:13" ht="14.45" customHeight="1" x14ac:dyDescent="0.2">
      <c r="A76" s="465" t="s">
        <v>342</v>
      </c>
      <c r="B76" s="461">
        <v>0.97721400000000003</v>
      </c>
      <c r="C76" s="462">
        <v>4.8944999999999999</v>
      </c>
      <c r="D76" s="462">
        <v>3.9172859999999998</v>
      </c>
      <c r="E76" s="463">
        <v>5.0086265649079929</v>
      </c>
      <c r="F76" s="461">
        <v>4.7351045000000003</v>
      </c>
      <c r="G76" s="462">
        <v>1.9729602083333333</v>
      </c>
      <c r="H76" s="462">
        <v>0</v>
      </c>
      <c r="I76" s="462">
        <v>0</v>
      </c>
      <c r="J76" s="462">
        <v>-1.9729602083333333</v>
      </c>
      <c r="K76" s="464">
        <v>0</v>
      </c>
      <c r="L76" s="150"/>
      <c r="M76" s="460" t="str">
        <f t="shared" si="1"/>
        <v/>
      </c>
    </row>
    <row r="77" spans="1:13" ht="14.45" customHeight="1" x14ac:dyDescent="0.2">
      <c r="A77" s="465" t="s">
        <v>343</v>
      </c>
      <c r="B77" s="461">
        <v>16.423515999999999</v>
      </c>
      <c r="C77" s="462">
        <v>86.875600000000006</v>
      </c>
      <c r="D77" s="462">
        <v>70.452084000000013</v>
      </c>
      <c r="E77" s="463">
        <v>5.2897077580708061</v>
      </c>
      <c r="F77" s="461">
        <v>3.7086118000000003</v>
      </c>
      <c r="G77" s="462">
        <v>1.5452549166666669</v>
      </c>
      <c r="H77" s="462">
        <v>2.3231999999999999</v>
      </c>
      <c r="I77" s="462">
        <v>2.3231999999999999</v>
      </c>
      <c r="J77" s="462">
        <v>0.77794508333333301</v>
      </c>
      <c r="K77" s="464">
        <v>0.62643385862062984</v>
      </c>
      <c r="L77" s="150"/>
      <c r="M77" s="460" t="str">
        <f t="shared" si="1"/>
        <v/>
      </c>
    </row>
    <row r="78" spans="1:13" ht="14.45" customHeight="1" x14ac:dyDescent="0.2">
      <c r="A78" s="465" t="s">
        <v>344</v>
      </c>
      <c r="B78" s="461">
        <v>262.37693000000002</v>
      </c>
      <c r="C78" s="462">
        <v>615.02143000000001</v>
      </c>
      <c r="D78" s="462">
        <v>352.64449999999999</v>
      </c>
      <c r="E78" s="463">
        <v>2.3440377551486709</v>
      </c>
      <c r="F78" s="461">
        <v>70</v>
      </c>
      <c r="G78" s="462">
        <v>29.166666666666664</v>
      </c>
      <c r="H78" s="462">
        <v>4.1539299999999999</v>
      </c>
      <c r="I78" s="462">
        <v>37.133120000000005</v>
      </c>
      <c r="J78" s="462">
        <v>7.9664533333333409</v>
      </c>
      <c r="K78" s="464">
        <v>0.53047314285714298</v>
      </c>
      <c r="L78" s="150"/>
      <c r="M78" s="460" t="str">
        <f t="shared" si="1"/>
        <v/>
      </c>
    </row>
    <row r="79" spans="1:13" ht="14.45" customHeight="1" x14ac:dyDescent="0.2">
      <c r="A79" s="465" t="s">
        <v>345</v>
      </c>
      <c r="B79" s="461">
        <v>83.382607000000007</v>
      </c>
      <c r="C79" s="462">
        <v>80.807490000000001</v>
      </c>
      <c r="D79" s="462">
        <v>-2.5751170000000059</v>
      </c>
      <c r="E79" s="463">
        <v>0.9691168567084979</v>
      </c>
      <c r="F79" s="461">
        <v>72.016552300000001</v>
      </c>
      <c r="G79" s="462">
        <v>30.006896791666669</v>
      </c>
      <c r="H79" s="462">
        <v>10.07019</v>
      </c>
      <c r="I79" s="462">
        <v>46.884910000000005</v>
      </c>
      <c r="J79" s="462">
        <v>16.878013208333336</v>
      </c>
      <c r="K79" s="464">
        <v>0.6510296383627352</v>
      </c>
      <c r="L79" s="150"/>
      <c r="M79" s="460" t="str">
        <f t="shared" si="1"/>
        <v/>
      </c>
    </row>
    <row r="80" spans="1:13" ht="14.45" customHeight="1" x14ac:dyDescent="0.2">
      <c r="A80" s="465" t="s">
        <v>346</v>
      </c>
      <c r="B80" s="461">
        <v>0.71621400000000002</v>
      </c>
      <c r="C80" s="462">
        <v>0</v>
      </c>
      <c r="D80" s="462">
        <v>-0.71621400000000002</v>
      </c>
      <c r="E80" s="463">
        <v>0</v>
      </c>
      <c r="F80" s="461">
        <v>0</v>
      </c>
      <c r="G80" s="462">
        <v>0</v>
      </c>
      <c r="H80" s="462">
        <v>0</v>
      </c>
      <c r="I80" s="462">
        <v>0</v>
      </c>
      <c r="J80" s="462">
        <v>0</v>
      </c>
      <c r="K80" s="464">
        <v>0</v>
      </c>
      <c r="L80" s="150"/>
      <c r="M80" s="460" t="str">
        <f t="shared" si="1"/>
        <v/>
      </c>
    </row>
    <row r="81" spans="1:13" ht="14.45" customHeight="1" x14ac:dyDescent="0.2">
      <c r="A81" s="465" t="s">
        <v>347</v>
      </c>
      <c r="B81" s="461">
        <v>1000</v>
      </c>
      <c r="C81" s="462">
        <v>0</v>
      </c>
      <c r="D81" s="462">
        <v>-1000</v>
      </c>
      <c r="E81" s="463">
        <v>0</v>
      </c>
      <c r="F81" s="461">
        <v>0</v>
      </c>
      <c r="G81" s="462">
        <v>0</v>
      </c>
      <c r="H81" s="462">
        <v>0</v>
      </c>
      <c r="I81" s="462">
        <v>0</v>
      </c>
      <c r="J81" s="462">
        <v>0</v>
      </c>
      <c r="K81" s="464">
        <v>0</v>
      </c>
      <c r="L81" s="150"/>
      <c r="M81" s="460" t="str">
        <f t="shared" si="1"/>
        <v/>
      </c>
    </row>
    <row r="82" spans="1:13" ht="14.45" customHeight="1" x14ac:dyDescent="0.2">
      <c r="A82" s="465" t="s">
        <v>348</v>
      </c>
      <c r="B82" s="461">
        <v>2.3041579999999997</v>
      </c>
      <c r="C82" s="462">
        <v>0</v>
      </c>
      <c r="D82" s="462">
        <v>-2.3041579999999997</v>
      </c>
      <c r="E82" s="463">
        <v>0</v>
      </c>
      <c r="F82" s="461">
        <v>0</v>
      </c>
      <c r="G82" s="462">
        <v>0</v>
      </c>
      <c r="H82" s="462">
        <v>0</v>
      </c>
      <c r="I82" s="462">
        <v>0</v>
      </c>
      <c r="J82" s="462">
        <v>0</v>
      </c>
      <c r="K82" s="464">
        <v>0</v>
      </c>
      <c r="L82" s="150"/>
      <c r="M82" s="460" t="str">
        <f t="shared" si="1"/>
        <v/>
      </c>
    </row>
    <row r="83" spans="1:13" ht="14.45" customHeight="1" x14ac:dyDescent="0.2">
      <c r="A83" s="465" t="s">
        <v>349</v>
      </c>
      <c r="B83" s="461">
        <v>244.19497200000001</v>
      </c>
      <c r="C83" s="462">
        <v>0</v>
      </c>
      <c r="D83" s="462">
        <v>-244.19497200000001</v>
      </c>
      <c r="E83" s="463">
        <v>0</v>
      </c>
      <c r="F83" s="461">
        <v>0</v>
      </c>
      <c r="G83" s="462">
        <v>0</v>
      </c>
      <c r="H83" s="462">
        <v>2.9645000000000001</v>
      </c>
      <c r="I83" s="462">
        <v>2.9645000000000001</v>
      </c>
      <c r="J83" s="462">
        <v>2.9645000000000001</v>
      </c>
      <c r="K83" s="464">
        <v>0</v>
      </c>
      <c r="L83" s="150"/>
      <c r="M83" s="460" t="str">
        <f t="shared" si="1"/>
        <v/>
      </c>
    </row>
    <row r="84" spans="1:13" ht="14.45" customHeight="1" x14ac:dyDescent="0.2">
      <c r="A84" s="465" t="s">
        <v>350</v>
      </c>
      <c r="B84" s="461">
        <v>79.198368000000002</v>
      </c>
      <c r="C84" s="462">
        <v>0</v>
      </c>
      <c r="D84" s="462">
        <v>-79.198368000000002</v>
      </c>
      <c r="E84" s="463">
        <v>0</v>
      </c>
      <c r="F84" s="461">
        <v>20.000000400000001</v>
      </c>
      <c r="G84" s="462">
        <v>8.3333335000000002</v>
      </c>
      <c r="H84" s="462">
        <v>0</v>
      </c>
      <c r="I84" s="462">
        <v>0</v>
      </c>
      <c r="J84" s="462">
        <v>-8.3333335000000002</v>
      </c>
      <c r="K84" s="464">
        <v>0</v>
      </c>
      <c r="L84" s="150"/>
      <c r="M84" s="460" t="str">
        <f t="shared" si="1"/>
        <v/>
      </c>
    </row>
    <row r="85" spans="1:13" ht="14.45" customHeight="1" x14ac:dyDescent="0.2">
      <c r="A85" s="465" t="s">
        <v>351</v>
      </c>
      <c r="B85" s="461">
        <v>670</v>
      </c>
      <c r="C85" s="462">
        <v>687.22</v>
      </c>
      <c r="D85" s="462">
        <v>17.220000000000027</v>
      </c>
      <c r="E85" s="463">
        <v>1.0257014925373136</v>
      </c>
      <c r="F85" s="461">
        <v>646.50299990000008</v>
      </c>
      <c r="G85" s="462">
        <v>269.37624995833335</v>
      </c>
      <c r="H85" s="462">
        <v>62.203000000000003</v>
      </c>
      <c r="I85" s="462">
        <v>224.452</v>
      </c>
      <c r="J85" s="462">
        <v>-44.924249958333348</v>
      </c>
      <c r="K85" s="464">
        <v>0.34717859009891344</v>
      </c>
      <c r="L85" s="150"/>
      <c r="M85" s="460" t="str">
        <f t="shared" si="1"/>
        <v/>
      </c>
    </row>
    <row r="86" spans="1:13" ht="14.45" customHeight="1" x14ac:dyDescent="0.2">
      <c r="A86" s="465" t="s">
        <v>352</v>
      </c>
      <c r="B86" s="461">
        <v>0</v>
      </c>
      <c r="C86" s="462">
        <v>34.332999999999998</v>
      </c>
      <c r="D86" s="462">
        <v>34.332999999999998</v>
      </c>
      <c r="E86" s="463">
        <v>0</v>
      </c>
      <c r="F86" s="461">
        <v>0</v>
      </c>
      <c r="G86" s="462">
        <v>0</v>
      </c>
      <c r="H86" s="462">
        <v>0</v>
      </c>
      <c r="I86" s="462">
        <v>13.804</v>
      </c>
      <c r="J86" s="462">
        <v>13.804</v>
      </c>
      <c r="K86" s="464">
        <v>0</v>
      </c>
      <c r="L86" s="150"/>
      <c r="M86" s="460" t="str">
        <f t="shared" si="1"/>
        <v>X</v>
      </c>
    </row>
    <row r="87" spans="1:13" ht="14.45" customHeight="1" x14ac:dyDescent="0.2">
      <c r="A87" s="465" t="s">
        <v>353</v>
      </c>
      <c r="B87" s="461">
        <v>0</v>
      </c>
      <c r="C87" s="462">
        <v>34.332999999999998</v>
      </c>
      <c r="D87" s="462">
        <v>34.332999999999998</v>
      </c>
      <c r="E87" s="463">
        <v>0</v>
      </c>
      <c r="F87" s="461">
        <v>0</v>
      </c>
      <c r="G87" s="462">
        <v>0</v>
      </c>
      <c r="H87" s="462">
        <v>0</v>
      </c>
      <c r="I87" s="462">
        <v>0.59799999999999998</v>
      </c>
      <c r="J87" s="462">
        <v>0.59799999999999998</v>
      </c>
      <c r="K87" s="464">
        <v>0</v>
      </c>
      <c r="L87" s="150"/>
      <c r="M87" s="460" t="str">
        <f t="shared" si="1"/>
        <v/>
      </c>
    </row>
    <row r="88" spans="1:13" ht="14.45" customHeight="1" x14ac:dyDescent="0.2">
      <c r="A88" s="465" t="s">
        <v>354</v>
      </c>
      <c r="B88" s="461">
        <v>0</v>
      </c>
      <c r="C88" s="462">
        <v>0</v>
      </c>
      <c r="D88" s="462">
        <v>0</v>
      </c>
      <c r="E88" s="463">
        <v>0</v>
      </c>
      <c r="F88" s="461">
        <v>0</v>
      </c>
      <c r="G88" s="462">
        <v>0</v>
      </c>
      <c r="H88" s="462">
        <v>0</v>
      </c>
      <c r="I88" s="462">
        <v>13.206</v>
      </c>
      <c r="J88" s="462">
        <v>13.206</v>
      </c>
      <c r="K88" s="464">
        <v>0</v>
      </c>
      <c r="L88" s="150"/>
      <c r="M88" s="460" t="str">
        <f t="shared" si="1"/>
        <v/>
      </c>
    </row>
    <row r="89" spans="1:13" ht="14.45" customHeight="1" x14ac:dyDescent="0.2">
      <c r="A89" s="465" t="s">
        <v>355</v>
      </c>
      <c r="B89" s="461">
        <v>670</v>
      </c>
      <c r="C89" s="462">
        <v>652.88699999999994</v>
      </c>
      <c r="D89" s="462">
        <v>-17.113000000000056</v>
      </c>
      <c r="E89" s="463">
        <v>0.97445820895522384</v>
      </c>
      <c r="F89" s="461">
        <v>646.50299990000008</v>
      </c>
      <c r="G89" s="462">
        <v>269.37624995833335</v>
      </c>
      <c r="H89" s="462">
        <v>62.203000000000003</v>
      </c>
      <c r="I89" s="462">
        <v>210.648</v>
      </c>
      <c r="J89" s="462">
        <v>-58.72824995833335</v>
      </c>
      <c r="K89" s="464">
        <v>0.3258267943576173</v>
      </c>
      <c r="L89" s="150"/>
      <c r="M89" s="460" t="str">
        <f t="shared" si="1"/>
        <v>X</v>
      </c>
    </row>
    <row r="90" spans="1:13" ht="14.45" customHeight="1" x14ac:dyDescent="0.2">
      <c r="A90" s="465" t="s">
        <v>356</v>
      </c>
      <c r="B90" s="461">
        <v>670</v>
      </c>
      <c r="C90" s="462">
        <v>652.88699999999994</v>
      </c>
      <c r="D90" s="462">
        <v>-17.113000000000056</v>
      </c>
      <c r="E90" s="463">
        <v>0.97445820895522384</v>
      </c>
      <c r="F90" s="461">
        <v>646.50299990000008</v>
      </c>
      <c r="G90" s="462">
        <v>269.37624995833335</v>
      </c>
      <c r="H90" s="462">
        <v>62.203000000000003</v>
      </c>
      <c r="I90" s="462">
        <v>210.648</v>
      </c>
      <c r="J90" s="462">
        <v>-58.72824995833335</v>
      </c>
      <c r="K90" s="464">
        <v>0.3258267943576173</v>
      </c>
      <c r="L90" s="150"/>
      <c r="M90" s="460" t="str">
        <f t="shared" si="1"/>
        <v/>
      </c>
    </row>
    <row r="91" spans="1:13" ht="14.45" customHeight="1" x14ac:dyDescent="0.2">
      <c r="A91" s="465" t="s">
        <v>357</v>
      </c>
      <c r="B91" s="461">
        <v>1445.1698200000001</v>
      </c>
      <c r="C91" s="462">
        <v>2022.6549399999999</v>
      </c>
      <c r="D91" s="462">
        <v>577.48511999999982</v>
      </c>
      <c r="E91" s="463">
        <v>1.3995967200588231</v>
      </c>
      <c r="F91" s="461">
        <v>2121.8506496999998</v>
      </c>
      <c r="G91" s="462">
        <v>884.10443737499986</v>
      </c>
      <c r="H91" s="462">
        <v>91.025030000000001</v>
      </c>
      <c r="I91" s="462">
        <v>904.03418000000011</v>
      </c>
      <c r="J91" s="462">
        <v>19.929742625000245</v>
      </c>
      <c r="K91" s="464">
        <v>0.42605928938863719</v>
      </c>
      <c r="L91" s="150"/>
      <c r="M91" s="460" t="str">
        <f t="shared" si="1"/>
        <v/>
      </c>
    </row>
    <row r="92" spans="1:13" ht="14.45" customHeight="1" x14ac:dyDescent="0.2">
      <c r="A92" s="465" t="s">
        <v>358</v>
      </c>
      <c r="B92" s="461">
        <v>0</v>
      </c>
      <c r="C92" s="462">
        <v>6.0670000000000002</v>
      </c>
      <c r="D92" s="462">
        <v>6.0670000000000002</v>
      </c>
      <c r="E92" s="463">
        <v>0</v>
      </c>
      <c r="F92" s="461">
        <v>5.7376500999999998</v>
      </c>
      <c r="G92" s="462">
        <v>2.3906875416666664</v>
      </c>
      <c r="H92" s="462">
        <v>0</v>
      </c>
      <c r="I92" s="462">
        <v>0</v>
      </c>
      <c r="J92" s="462">
        <v>-2.3906875416666664</v>
      </c>
      <c r="K92" s="464">
        <v>0</v>
      </c>
      <c r="L92" s="150"/>
      <c r="M92" s="460" t="str">
        <f t="shared" si="1"/>
        <v>X</v>
      </c>
    </row>
    <row r="93" spans="1:13" ht="14.45" customHeight="1" x14ac:dyDescent="0.2">
      <c r="A93" s="465" t="s">
        <v>359</v>
      </c>
      <c r="B93" s="461">
        <v>0</v>
      </c>
      <c r="C93" s="462">
        <v>6.0670000000000002</v>
      </c>
      <c r="D93" s="462">
        <v>6.0670000000000002</v>
      </c>
      <c r="E93" s="463">
        <v>0</v>
      </c>
      <c r="F93" s="461">
        <v>5.7376500999999998</v>
      </c>
      <c r="G93" s="462">
        <v>2.3906875416666664</v>
      </c>
      <c r="H93" s="462">
        <v>0</v>
      </c>
      <c r="I93" s="462">
        <v>0</v>
      </c>
      <c r="J93" s="462">
        <v>-2.3906875416666664</v>
      </c>
      <c r="K93" s="464">
        <v>0</v>
      </c>
      <c r="L93" s="150"/>
      <c r="M93" s="460" t="str">
        <f t="shared" si="1"/>
        <v/>
      </c>
    </row>
    <row r="94" spans="1:13" ht="14.45" customHeight="1" x14ac:dyDescent="0.2">
      <c r="A94" s="465" t="s">
        <v>360</v>
      </c>
      <c r="B94" s="461">
        <v>177.16242199999999</v>
      </c>
      <c r="C94" s="462">
        <v>171.10557999999997</v>
      </c>
      <c r="D94" s="462">
        <v>-6.0568420000000174</v>
      </c>
      <c r="E94" s="463">
        <v>0.96581192596249321</v>
      </c>
      <c r="F94" s="461">
        <v>182.93545250000003</v>
      </c>
      <c r="G94" s="462">
        <v>76.223105208333351</v>
      </c>
      <c r="H94" s="462">
        <v>13.64465</v>
      </c>
      <c r="I94" s="462">
        <v>67.699429999999992</v>
      </c>
      <c r="J94" s="462">
        <v>-8.5236752083333585</v>
      </c>
      <c r="K94" s="464">
        <v>0.37007277197950456</v>
      </c>
      <c r="L94" s="150"/>
      <c r="M94" s="460" t="str">
        <f t="shared" si="1"/>
        <v>X</v>
      </c>
    </row>
    <row r="95" spans="1:13" ht="14.45" customHeight="1" x14ac:dyDescent="0.2">
      <c r="A95" s="465" t="s">
        <v>361</v>
      </c>
      <c r="B95" s="461">
        <v>39.889913999999997</v>
      </c>
      <c r="C95" s="462">
        <v>34.448300000000003</v>
      </c>
      <c r="D95" s="462">
        <v>-5.4416139999999942</v>
      </c>
      <c r="E95" s="463">
        <v>0.86358421329261337</v>
      </c>
      <c r="F95" s="461">
        <v>34.919268700000003</v>
      </c>
      <c r="G95" s="462">
        <v>14.549695291666669</v>
      </c>
      <c r="H95" s="462">
        <v>2.8698000000000001</v>
      </c>
      <c r="I95" s="462">
        <v>14.5656</v>
      </c>
      <c r="J95" s="462">
        <v>1.5904708333330575E-2</v>
      </c>
      <c r="K95" s="464">
        <v>0.41712213749768473</v>
      </c>
      <c r="L95" s="150"/>
      <c r="M95" s="460" t="str">
        <f t="shared" si="1"/>
        <v/>
      </c>
    </row>
    <row r="96" spans="1:13" ht="14.45" customHeight="1" x14ac:dyDescent="0.2">
      <c r="A96" s="465" t="s">
        <v>362</v>
      </c>
      <c r="B96" s="461">
        <v>137.27250799999999</v>
      </c>
      <c r="C96" s="462">
        <v>136.65727999999999</v>
      </c>
      <c r="D96" s="462">
        <v>-0.61522800000000188</v>
      </c>
      <c r="E96" s="463">
        <v>0.99551819946350806</v>
      </c>
      <c r="F96" s="461">
        <v>148.01618379999999</v>
      </c>
      <c r="G96" s="462">
        <v>61.673409916666664</v>
      </c>
      <c r="H96" s="462">
        <v>10.774850000000001</v>
      </c>
      <c r="I96" s="462">
        <v>53.133830000000003</v>
      </c>
      <c r="J96" s="462">
        <v>-8.5395799166666606</v>
      </c>
      <c r="K96" s="464">
        <v>0.35897311115516006</v>
      </c>
      <c r="L96" s="150"/>
      <c r="M96" s="460" t="str">
        <f t="shared" si="1"/>
        <v/>
      </c>
    </row>
    <row r="97" spans="1:13" ht="14.45" customHeight="1" x14ac:dyDescent="0.2">
      <c r="A97" s="465" t="s">
        <v>363</v>
      </c>
      <c r="B97" s="461">
        <v>18.999995999999999</v>
      </c>
      <c r="C97" s="462">
        <v>19.440000000000001</v>
      </c>
      <c r="D97" s="462">
        <v>0.44000400000000184</v>
      </c>
      <c r="E97" s="463">
        <v>1.0231581101385496</v>
      </c>
      <c r="F97" s="461">
        <v>19.440000000000001</v>
      </c>
      <c r="G97" s="462">
        <v>8.1000000000000014</v>
      </c>
      <c r="H97" s="462">
        <v>0</v>
      </c>
      <c r="I97" s="462">
        <v>9.7200000000000006</v>
      </c>
      <c r="J97" s="462">
        <v>1.6199999999999992</v>
      </c>
      <c r="K97" s="464">
        <v>0.5</v>
      </c>
      <c r="L97" s="150"/>
      <c r="M97" s="460" t="str">
        <f t="shared" si="1"/>
        <v>X</v>
      </c>
    </row>
    <row r="98" spans="1:13" ht="14.45" customHeight="1" x14ac:dyDescent="0.2">
      <c r="A98" s="465" t="s">
        <v>364</v>
      </c>
      <c r="B98" s="461">
        <v>18.999995999999999</v>
      </c>
      <c r="C98" s="462">
        <v>19.440000000000001</v>
      </c>
      <c r="D98" s="462">
        <v>0.44000400000000184</v>
      </c>
      <c r="E98" s="463">
        <v>1.0231581101385496</v>
      </c>
      <c r="F98" s="461">
        <v>19.440000000000001</v>
      </c>
      <c r="G98" s="462">
        <v>8.1000000000000014</v>
      </c>
      <c r="H98" s="462">
        <v>0</v>
      </c>
      <c r="I98" s="462">
        <v>9.7200000000000006</v>
      </c>
      <c r="J98" s="462">
        <v>1.6199999999999992</v>
      </c>
      <c r="K98" s="464">
        <v>0.5</v>
      </c>
      <c r="L98" s="150"/>
      <c r="M98" s="460" t="str">
        <f t="shared" si="1"/>
        <v/>
      </c>
    </row>
    <row r="99" spans="1:13" ht="14.45" customHeight="1" x14ac:dyDescent="0.2">
      <c r="A99" s="465" t="s">
        <v>365</v>
      </c>
      <c r="B99" s="461">
        <v>262.94794100000001</v>
      </c>
      <c r="C99" s="462">
        <v>442.73606000000001</v>
      </c>
      <c r="D99" s="462">
        <v>179.78811899999999</v>
      </c>
      <c r="E99" s="463">
        <v>1.6837403568031741</v>
      </c>
      <c r="F99" s="461">
        <v>544.46085360000006</v>
      </c>
      <c r="G99" s="462">
        <v>226.85868900000003</v>
      </c>
      <c r="H99" s="462">
        <v>55.707929999999998</v>
      </c>
      <c r="I99" s="462">
        <v>269.03816999999998</v>
      </c>
      <c r="J99" s="462">
        <v>42.179480999999953</v>
      </c>
      <c r="K99" s="464">
        <v>0.49413684789477019</v>
      </c>
      <c r="L99" s="150"/>
      <c r="M99" s="460" t="str">
        <f t="shared" si="1"/>
        <v>X</v>
      </c>
    </row>
    <row r="100" spans="1:13" ht="14.45" customHeight="1" x14ac:dyDescent="0.2">
      <c r="A100" s="465" t="s">
        <v>366</v>
      </c>
      <c r="B100" s="461">
        <v>21.776623000000001</v>
      </c>
      <c r="C100" s="462">
        <v>22.013159999999999</v>
      </c>
      <c r="D100" s="462">
        <v>0.23653699999999844</v>
      </c>
      <c r="E100" s="463">
        <v>1.0108619688185811</v>
      </c>
      <c r="F100" s="461">
        <v>24.101055599999999</v>
      </c>
      <c r="G100" s="462">
        <v>10.042106499999999</v>
      </c>
      <c r="H100" s="462">
        <v>7.6090000000000005E-2</v>
      </c>
      <c r="I100" s="462">
        <v>7.4541300000000001</v>
      </c>
      <c r="J100" s="462">
        <v>-2.587976499999999</v>
      </c>
      <c r="K100" s="464">
        <v>0.3092864529966895</v>
      </c>
      <c r="L100" s="150"/>
      <c r="M100" s="460" t="str">
        <f t="shared" si="1"/>
        <v/>
      </c>
    </row>
    <row r="101" spans="1:13" ht="14.45" customHeight="1" x14ac:dyDescent="0.2">
      <c r="A101" s="465" t="s">
        <v>367</v>
      </c>
      <c r="B101" s="461">
        <v>0</v>
      </c>
      <c r="C101" s="462">
        <v>19.26896</v>
      </c>
      <c r="D101" s="462">
        <v>19.26896</v>
      </c>
      <c r="E101" s="463">
        <v>0</v>
      </c>
      <c r="F101" s="461">
        <v>11.7941517</v>
      </c>
      <c r="G101" s="462">
        <v>4.9142298750000002</v>
      </c>
      <c r="H101" s="462">
        <v>4.1263900000000007</v>
      </c>
      <c r="I101" s="462">
        <v>4.1263900000000007</v>
      </c>
      <c r="J101" s="462">
        <v>-0.78783987499999952</v>
      </c>
      <c r="K101" s="464">
        <v>0.34986746863701951</v>
      </c>
      <c r="L101" s="150"/>
      <c r="M101" s="460" t="str">
        <f t="shared" si="1"/>
        <v/>
      </c>
    </row>
    <row r="102" spans="1:13" ht="14.45" customHeight="1" x14ac:dyDescent="0.2">
      <c r="A102" s="465" t="s">
        <v>368</v>
      </c>
      <c r="B102" s="461">
        <v>0</v>
      </c>
      <c r="C102" s="462">
        <v>0</v>
      </c>
      <c r="D102" s="462">
        <v>0</v>
      </c>
      <c r="E102" s="463">
        <v>0</v>
      </c>
      <c r="F102" s="461">
        <v>0</v>
      </c>
      <c r="G102" s="462">
        <v>0</v>
      </c>
      <c r="H102" s="462">
        <v>3.0249999999999999</v>
      </c>
      <c r="I102" s="462">
        <v>3.0249999999999999</v>
      </c>
      <c r="J102" s="462">
        <v>3.0249999999999999</v>
      </c>
      <c r="K102" s="464">
        <v>0</v>
      </c>
      <c r="L102" s="150"/>
      <c r="M102" s="460" t="str">
        <f t="shared" si="1"/>
        <v/>
      </c>
    </row>
    <row r="103" spans="1:13" ht="14.45" customHeight="1" x14ac:dyDescent="0.2">
      <c r="A103" s="465" t="s">
        <v>369</v>
      </c>
      <c r="B103" s="461">
        <v>241.17131799999999</v>
      </c>
      <c r="C103" s="462">
        <v>260.78978000000001</v>
      </c>
      <c r="D103" s="462">
        <v>19.618462000000022</v>
      </c>
      <c r="E103" s="463">
        <v>1.0813465803591122</v>
      </c>
      <c r="F103" s="461">
        <v>262.44664590000002</v>
      </c>
      <c r="G103" s="462">
        <v>109.35276912500001</v>
      </c>
      <c r="H103" s="462">
        <v>19.120889999999999</v>
      </c>
      <c r="I103" s="462">
        <v>102.00546</v>
      </c>
      <c r="J103" s="462">
        <v>-7.3473091250000095</v>
      </c>
      <c r="K103" s="464">
        <v>0.38867122744204213</v>
      </c>
      <c r="L103" s="150"/>
      <c r="M103" s="460" t="str">
        <f t="shared" si="1"/>
        <v/>
      </c>
    </row>
    <row r="104" spans="1:13" ht="14.45" customHeight="1" x14ac:dyDescent="0.2">
      <c r="A104" s="465" t="s">
        <v>370</v>
      </c>
      <c r="B104" s="461">
        <v>0</v>
      </c>
      <c r="C104" s="462">
        <v>140.66416000000001</v>
      </c>
      <c r="D104" s="462">
        <v>140.66416000000001</v>
      </c>
      <c r="E104" s="463">
        <v>0</v>
      </c>
      <c r="F104" s="461">
        <v>246.11900039999998</v>
      </c>
      <c r="G104" s="462">
        <v>102.54958349999998</v>
      </c>
      <c r="H104" s="462">
        <v>29.359560000000002</v>
      </c>
      <c r="I104" s="462">
        <v>152.42719</v>
      </c>
      <c r="J104" s="462">
        <v>49.877606500000013</v>
      </c>
      <c r="K104" s="464">
        <v>0.61932313129937455</v>
      </c>
      <c r="L104" s="150"/>
      <c r="M104" s="460" t="str">
        <f t="shared" si="1"/>
        <v/>
      </c>
    </row>
    <row r="105" spans="1:13" ht="14.45" customHeight="1" x14ac:dyDescent="0.2">
      <c r="A105" s="465" t="s">
        <v>371</v>
      </c>
      <c r="B105" s="461">
        <v>0</v>
      </c>
      <c r="C105" s="462">
        <v>13.96</v>
      </c>
      <c r="D105" s="462">
        <v>13.96</v>
      </c>
      <c r="E105" s="463">
        <v>0</v>
      </c>
      <c r="F105" s="461">
        <v>11.0288203</v>
      </c>
      <c r="G105" s="462">
        <v>4.5953417916666668</v>
      </c>
      <c r="H105" s="462">
        <v>0</v>
      </c>
      <c r="I105" s="462">
        <v>0</v>
      </c>
      <c r="J105" s="462">
        <v>-4.5953417916666668</v>
      </c>
      <c r="K105" s="464">
        <v>0</v>
      </c>
      <c r="L105" s="150"/>
      <c r="M105" s="460" t="str">
        <f t="shared" si="1"/>
        <v>X</v>
      </c>
    </row>
    <row r="106" spans="1:13" ht="14.45" customHeight="1" x14ac:dyDescent="0.2">
      <c r="A106" s="465" t="s">
        <v>372</v>
      </c>
      <c r="B106" s="461">
        <v>0</v>
      </c>
      <c r="C106" s="462">
        <v>13.96</v>
      </c>
      <c r="D106" s="462">
        <v>13.96</v>
      </c>
      <c r="E106" s="463">
        <v>0</v>
      </c>
      <c r="F106" s="461">
        <v>11.0288203</v>
      </c>
      <c r="G106" s="462">
        <v>4.5953417916666668</v>
      </c>
      <c r="H106" s="462">
        <v>0</v>
      </c>
      <c r="I106" s="462">
        <v>0</v>
      </c>
      <c r="J106" s="462">
        <v>-4.5953417916666668</v>
      </c>
      <c r="K106" s="464">
        <v>0</v>
      </c>
      <c r="L106" s="150"/>
      <c r="M106" s="460" t="str">
        <f t="shared" si="1"/>
        <v/>
      </c>
    </row>
    <row r="107" spans="1:13" ht="14.45" customHeight="1" x14ac:dyDescent="0.2">
      <c r="A107" s="465" t="s">
        <v>373</v>
      </c>
      <c r="B107" s="461">
        <v>846.05948100000001</v>
      </c>
      <c r="C107" s="462">
        <v>1152.9244899999999</v>
      </c>
      <c r="D107" s="462">
        <v>306.86500899999987</v>
      </c>
      <c r="E107" s="463">
        <v>1.3626990960934575</v>
      </c>
      <c r="F107" s="461">
        <v>901.5101224</v>
      </c>
      <c r="G107" s="462">
        <v>375.6292176666667</v>
      </c>
      <c r="H107" s="462">
        <v>20.772449999999999</v>
      </c>
      <c r="I107" s="462">
        <v>294.56031999999999</v>
      </c>
      <c r="J107" s="462">
        <v>-81.068897666666714</v>
      </c>
      <c r="K107" s="464">
        <v>0.32674100121673794</v>
      </c>
      <c r="L107" s="150"/>
      <c r="M107" s="460" t="str">
        <f t="shared" si="1"/>
        <v>X</v>
      </c>
    </row>
    <row r="108" spans="1:13" ht="14.45" customHeight="1" x14ac:dyDescent="0.2">
      <c r="A108" s="465" t="s">
        <v>374</v>
      </c>
      <c r="B108" s="461">
        <v>0</v>
      </c>
      <c r="C108" s="462">
        <v>33.694000000000003</v>
      </c>
      <c r="D108" s="462">
        <v>33.694000000000003</v>
      </c>
      <c r="E108" s="463">
        <v>0</v>
      </c>
      <c r="F108" s="461">
        <v>28.605174099999999</v>
      </c>
      <c r="G108" s="462">
        <v>11.918822541666668</v>
      </c>
      <c r="H108" s="462">
        <v>0</v>
      </c>
      <c r="I108" s="462">
        <v>0</v>
      </c>
      <c r="J108" s="462">
        <v>-11.918822541666668</v>
      </c>
      <c r="K108" s="464">
        <v>0</v>
      </c>
      <c r="L108" s="150"/>
      <c r="M108" s="460" t="str">
        <f t="shared" si="1"/>
        <v/>
      </c>
    </row>
    <row r="109" spans="1:13" ht="14.45" customHeight="1" x14ac:dyDescent="0.2">
      <c r="A109" s="465" t="s">
        <v>375</v>
      </c>
      <c r="B109" s="461">
        <v>503.99976099999998</v>
      </c>
      <c r="C109" s="462">
        <v>639.21172000000001</v>
      </c>
      <c r="D109" s="462">
        <v>135.21195900000004</v>
      </c>
      <c r="E109" s="463">
        <v>1.2682778236476189</v>
      </c>
      <c r="F109" s="461">
        <v>565</v>
      </c>
      <c r="G109" s="462">
        <v>235.41666666666669</v>
      </c>
      <c r="H109" s="462">
        <v>17.646339999999999</v>
      </c>
      <c r="I109" s="462">
        <v>213.14846</v>
      </c>
      <c r="J109" s="462">
        <v>-22.268206666666686</v>
      </c>
      <c r="K109" s="464">
        <v>0.37725391150442478</v>
      </c>
      <c r="L109" s="150"/>
      <c r="M109" s="460" t="str">
        <f t="shared" si="1"/>
        <v/>
      </c>
    </row>
    <row r="110" spans="1:13" ht="14.45" customHeight="1" x14ac:dyDescent="0.2">
      <c r="A110" s="465" t="s">
        <v>376</v>
      </c>
      <c r="B110" s="461">
        <v>15</v>
      </c>
      <c r="C110" s="462">
        <v>15.544499999999999</v>
      </c>
      <c r="D110" s="462">
        <v>0.54449999999999932</v>
      </c>
      <c r="E110" s="463">
        <v>1.0363</v>
      </c>
      <c r="F110" s="461">
        <v>12</v>
      </c>
      <c r="G110" s="462">
        <v>5</v>
      </c>
      <c r="H110" s="462">
        <v>0</v>
      </c>
      <c r="I110" s="462">
        <v>2.0156800000000001</v>
      </c>
      <c r="J110" s="462">
        <v>-2.9843199999999999</v>
      </c>
      <c r="K110" s="464">
        <v>0.16797333333333334</v>
      </c>
      <c r="L110" s="150"/>
      <c r="M110" s="460" t="str">
        <f t="shared" si="1"/>
        <v/>
      </c>
    </row>
    <row r="111" spans="1:13" ht="14.45" customHeight="1" x14ac:dyDescent="0.2">
      <c r="A111" s="465" t="s">
        <v>377</v>
      </c>
      <c r="B111" s="461">
        <v>281.64302600000002</v>
      </c>
      <c r="C111" s="462">
        <v>282.88072999999997</v>
      </c>
      <c r="D111" s="462">
        <v>1.2377039999999511</v>
      </c>
      <c r="E111" s="463">
        <v>1.0043945842280502</v>
      </c>
      <c r="F111" s="461">
        <v>295.9049483</v>
      </c>
      <c r="G111" s="462">
        <v>123.29372845833333</v>
      </c>
      <c r="H111" s="462">
        <v>3.1261100000000002</v>
      </c>
      <c r="I111" s="462">
        <v>58.655569999999997</v>
      </c>
      <c r="J111" s="462">
        <v>-64.638158458333336</v>
      </c>
      <c r="K111" s="464">
        <v>0.19822436338757232</v>
      </c>
      <c r="L111" s="150"/>
      <c r="M111" s="460" t="str">
        <f t="shared" si="1"/>
        <v/>
      </c>
    </row>
    <row r="112" spans="1:13" ht="14.45" customHeight="1" x14ac:dyDescent="0.2">
      <c r="A112" s="465" t="s">
        <v>378</v>
      </c>
      <c r="B112" s="461">
        <v>45.416694</v>
      </c>
      <c r="C112" s="462">
        <v>181.59354000000002</v>
      </c>
      <c r="D112" s="462">
        <v>136.17684600000001</v>
      </c>
      <c r="E112" s="463">
        <v>3.9983874651906635</v>
      </c>
      <c r="F112" s="461">
        <v>0</v>
      </c>
      <c r="G112" s="462">
        <v>0</v>
      </c>
      <c r="H112" s="462">
        <v>0</v>
      </c>
      <c r="I112" s="462">
        <v>14.914459999999998</v>
      </c>
      <c r="J112" s="462">
        <v>14.914459999999998</v>
      </c>
      <c r="K112" s="464">
        <v>0</v>
      </c>
      <c r="L112" s="150"/>
      <c r="M112" s="460" t="str">
        <f t="shared" si="1"/>
        <v/>
      </c>
    </row>
    <row r="113" spans="1:13" ht="14.45" customHeight="1" x14ac:dyDescent="0.2">
      <c r="A113" s="465" t="s">
        <v>379</v>
      </c>
      <c r="B113" s="461">
        <v>0</v>
      </c>
      <c r="C113" s="462">
        <v>0</v>
      </c>
      <c r="D113" s="462">
        <v>0</v>
      </c>
      <c r="E113" s="463">
        <v>0</v>
      </c>
      <c r="F113" s="461">
        <v>0</v>
      </c>
      <c r="G113" s="462">
        <v>0</v>
      </c>
      <c r="H113" s="462">
        <v>0</v>
      </c>
      <c r="I113" s="462">
        <v>3.6481500000000002</v>
      </c>
      <c r="J113" s="462">
        <v>3.6481500000000002</v>
      </c>
      <c r="K113" s="464">
        <v>0</v>
      </c>
      <c r="L113" s="150"/>
      <c r="M113" s="460" t="str">
        <f t="shared" si="1"/>
        <v/>
      </c>
    </row>
    <row r="114" spans="1:13" ht="14.45" customHeight="1" x14ac:dyDescent="0.2">
      <c r="A114" s="465" t="s">
        <v>380</v>
      </c>
      <c r="B114" s="461">
        <v>0</v>
      </c>
      <c r="C114" s="462">
        <v>0</v>
      </c>
      <c r="D114" s="462">
        <v>0</v>
      </c>
      <c r="E114" s="463">
        <v>0</v>
      </c>
      <c r="F114" s="461">
        <v>0</v>
      </c>
      <c r="G114" s="462">
        <v>0</v>
      </c>
      <c r="H114" s="462">
        <v>0</v>
      </c>
      <c r="I114" s="462">
        <v>2.1779999999999999</v>
      </c>
      <c r="J114" s="462">
        <v>2.1779999999999999</v>
      </c>
      <c r="K114" s="464">
        <v>0</v>
      </c>
      <c r="L114" s="150"/>
      <c r="M114" s="460" t="str">
        <f t="shared" si="1"/>
        <v/>
      </c>
    </row>
    <row r="115" spans="1:13" ht="14.45" customHeight="1" x14ac:dyDescent="0.2">
      <c r="A115" s="465" t="s">
        <v>381</v>
      </c>
      <c r="B115" s="461">
        <v>139.99998000000002</v>
      </c>
      <c r="C115" s="462">
        <v>216.42180999999999</v>
      </c>
      <c r="D115" s="462">
        <v>76.421829999999972</v>
      </c>
      <c r="E115" s="463">
        <v>1.5458702922671843</v>
      </c>
      <c r="F115" s="461">
        <v>456.73775079999996</v>
      </c>
      <c r="G115" s="462">
        <v>190.30739616666665</v>
      </c>
      <c r="H115" s="462">
        <v>0.9</v>
      </c>
      <c r="I115" s="462">
        <v>263.01625999999999</v>
      </c>
      <c r="J115" s="462">
        <v>72.708863833333339</v>
      </c>
      <c r="K115" s="464">
        <v>0.57585837724014122</v>
      </c>
      <c r="L115" s="150"/>
      <c r="M115" s="460" t="str">
        <f t="shared" si="1"/>
        <v>X</v>
      </c>
    </row>
    <row r="116" spans="1:13" ht="14.45" customHeight="1" x14ac:dyDescent="0.2">
      <c r="A116" s="465" t="s">
        <v>382</v>
      </c>
      <c r="B116" s="461">
        <v>0</v>
      </c>
      <c r="C116" s="462">
        <v>1.7130000000000001</v>
      </c>
      <c r="D116" s="462">
        <v>1.7130000000000001</v>
      </c>
      <c r="E116" s="463">
        <v>0</v>
      </c>
      <c r="F116" s="461">
        <v>0</v>
      </c>
      <c r="G116" s="462">
        <v>0</v>
      </c>
      <c r="H116" s="462">
        <v>0</v>
      </c>
      <c r="I116" s="462">
        <v>2.06589</v>
      </c>
      <c r="J116" s="462">
        <v>2.06589</v>
      </c>
      <c r="K116" s="464">
        <v>0</v>
      </c>
      <c r="L116" s="150"/>
      <c r="M116" s="460" t="str">
        <f t="shared" si="1"/>
        <v/>
      </c>
    </row>
    <row r="117" spans="1:13" ht="14.45" customHeight="1" x14ac:dyDescent="0.2">
      <c r="A117" s="465" t="s">
        <v>383</v>
      </c>
      <c r="B117" s="461">
        <v>0</v>
      </c>
      <c r="C117" s="462">
        <v>2.1688800000000001</v>
      </c>
      <c r="D117" s="462">
        <v>2.1688800000000001</v>
      </c>
      <c r="E117" s="463">
        <v>0</v>
      </c>
      <c r="F117" s="461">
        <v>0</v>
      </c>
      <c r="G117" s="462">
        <v>0</v>
      </c>
      <c r="H117" s="462">
        <v>0</v>
      </c>
      <c r="I117" s="462">
        <v>0</v>
      </c>
      <c r="J117" s="462">
        <v>0</v>
      </c>
      <c r="K117" s="464">
        <v>0</v>
      </c>
      <c r="L117" s="150"/>
      <c r="M117" s="460" t="str">
        <f t="shared" si="1"/>
        <v/>
      </c>
    </row>
    <row r="118" spans="1:13" ht="14.45" customHeight="1" x14ac:dyDescent="0.2">
      <c r="A118" s="465" t="s">
        <v>384</v>
      </c>
      <c r="B118" s="461">
        <v>69.999995999999996</v>
      </c>
      <c r="C118" s="462">
        <v>94.646460000000005</v>
      </c>
      <c r="D118" s="462">
        <v>24.646464000000009</v>
      </c>
      <c r="E118" s="463">
        <v>1.3520923629767065</v>
      </c>
      <c r="F118" s="461">
        <v>92.906085600000011</v>
      </c>
      <c r="G118" s="462">
        <v>38.710869000000002</v>
      </c>
      <c r="H118" s="462">
        <v>0.9</v>
      </c>
      <c r="I118" s="462">
        <v>91.513859999999994</v>
      </c>
      <c r="J118" s="462">
        <v>52.802990999999992</v>
      </c>
      <c r="K118" s="464">
        <v>0.98501469961834209</v>
      </c>
      <c r="L118" s="150"/>
      <c r="M118" s="460" t="str">
        <f t="shared" si="1"/>
        <v/>
      </c>
    </row>
    <row r="119" spans="1:13" ht="14.45" customHeight="1" x14ac:dyDescent="0.2">
      <c r="A119" s="465" t="s">
        <v>385</v>
      </c>
      <c r="B119" s="461">
        <v>69.999983999999998</v>
      </c>
      <c r="C119" s="462">
        <v>57.027790000000003</v>
      </c>
      <c r="D119" s="462">
        <v>-12.972193999999995</v>
      </c>
      <c r="E119" s="463">
        <v>0.81468290049894876</v>
      </c>
      <c r="F119" s="461">
        <v>163.83166519999997</v>
      </c>
      <c r="G119" s="462">
        <v>68.263193833333318</v>
      </c>
      <c r="H119" s="462">
        <v>0</v>
      </c>
      <c r="I119" s="462">
        <v>43.990760000000002</v>
      </c>
      <c r="J119" s="462">
        <v>-24.272433833333316</v>
      </c>
      <c r="K119" s="464">
        <v>0.2685119506433486</v>
      </c>
      <c r="L119" s="150"/>
      <c r="M119" s="460" t="str">
        <f t="shared" si="1"/>
        <v/>
      </c>
    </row>
    <row r="120" spans="1:13" ht="14.45" customHeight="1" x14ac:dyDescent="0.2">
      <c r="A120" s="465" t="s">
        <v>386</v>
      </c>
      <c r="B120" s="461">
        <v>0</v>
      </c>
      <c r="C120" s="462">
        <v>60.865679999999998</v>
      </c>
      <c r="D120" s="462">
        <v>60.865679999999998</v>
      </c>
      <c r="E120" s="463">
        <v>0</v>
      </c>
      <c r="F120" s="461">
        <v>200</v>
      </c>
      <c r="G120" s="462">
        <v>83.333333333333343</v>
      </c>
      <c r="H120" s="462">
        <v>0</v>
      </c>
      <c r="I120" s="462">
        <v>125.44575</v>
      </c>
      <c r="J120" s="462">
        <v>42.112416666666661</v>
      </c>
      <c r="K120" s="464">
        <v>0.62722875</v>
      </c>
      <c r="L120" s="150"/>
      <c r="M120" s="460" t="str">
        <f t="shared" si="1"/>
        <v/>
      </c>
    </row>
    <row r="121" spans="1:13" ht="14.45" customHeight="1" x14ac:dyDescent="0.2">
      <c r="A121" s="465" t="s">
        <v>387</v>
      </c>
      <c r="B121" s="461">
        <v>48279.848778</v>
      </c>
      <c r="C121" s="462">
        <v>50544.595009999997</v>
      </c>
      <c r="D121" s="462">
        <v>2264.7462319999977</v>
      </c>
      <c r="E121" s="463">
        <v>1.0469087267115051</v>
      </c>
      <c r="F121" s="461">
        <v>54002.062784000096</v>
      </c>
      <c r="G121" s="462">
        <v>22500.859493333373</v>
      </c>
      <c r="H121" s="462">
        <v>3982.1670099999997</v>
      </c>
      <c r="I121" s="462">
        <v>19736.750620000003</v>
      </c>
      <c r="J121" s="462">
        <v>-2764.1088733333709</v>
      </c>
      <c r="K121" s="464">
        <v>0.36548142056987626</v>
      </c>
      <c r="L121" s="150"/>
      <c r="M121" s="460" t="str">
        <f t="shared" si="1"/>
        <v/>
      </c>
    </row>
    <row r="122" spans="1:13" ht="14.45" customHeight="1" x14ac:dyDescent="0.2">
      <c r="A122" s="465" t="s">
        <v>388</v>
      </c>
      <c r="B122" s="461">
        <v>34805.300000000003</v>
      </c>
      <c r="C122" s="462">
        <v>37300.936000000002</v>
      </c>
      <c r="D122" s="462">
        <v>2495.6359999999986</v>
      </c>
      <c r="E122" s="463">
        <v>1.0717027579133063</v>
      </c>
      <c r="F122" s="461">
        <v>39671.655934299997</v>
      </c>
      <c r="G122" s="462">
        <v>16529.856639291665</v>
      </c>
      <c r="H122" s="462">
        <v>2939.5309999999999</v>
      </c>
      <c r="I122" s="462">
        <v>14594.766</v>
      </c>
      <c r="J122" s="462">
        <v>-1935.0906392916659</v>
      </c>
      <c r="K122" s="464">
        <v>0.36788900428483018</v>
      </c>
      <c r="L122" s="150"/>
      <c r="M122" s="460" t="str">
        <f t="shared" si="1"/>
        <v/>
      </c>
    </row>
    <row r="123" spans="1:13" ht="14.45" customHeight="1" x14ac:dyDescent="0.2">
      <c r="A123" s="465" t="s">
        <v>389</v>
      </c>
      <c r="B123" s="461">
        <v>34320.32</v>
      </c>
      <c r="C123" s="462">
        <v>36918.608999999997</v>
      </c>
      <c r="D123" s="462">
        <v>2598.288999999997</v>
      </c>
      <c r="E123" s="463">
        <v>1.0757070155523025</v>
      </c>
      <c r="F123" s="461">
        <v>39147.843573099999</v>
      </c>
      <c r="G123" s="462">
        <v>16311.601488791666</v>
      </c>
      <c r="H123" s="462">
        <v>2907.375</v>
      </c>
      <c r="I123" s="462">
        <v>14304.951999999999</v>
      </c>
      <c r="J123" s="462">
        <v>-2006.649488791667</v>
      </c>
      <c r="K123" s="464">
        <v>0.36540842852017236</v>
      </c>
      <c r="L123" s="150"/>
      <c r="M123" s="460" t="str">
        <f t="shared" si="1"/>
        <v>X</v>
      </c>
    </row>
    <row r="124" spans="1:13" ht="14.45" customHeight="1" x14ac:dyDescent="0.2">
      <c r="A124" s="465" t="s">
        <v>390</v>
      </c>
      <c r="B124" s="461">
        <v>34320.32</v>
      </c>
      <c r="C124" s="462">
        <v>36918.608999999997</v>
      </c>
      <c r="D124" s="462">
        <v>2598.288999999997</v>
      </c>
      <c r="E124" s="463">
        <v>1.0757070155523025</v>
      </c>
      <c r="F124" s="461">
        <v>39147.843573099999</v>
      </c>
      <c r="G124" s="462">
        <v>16311.601488791666</v>
      </c>
      <c r="H124" s="462">
        <v>2907.375</v>
      </c>
      <c r="I124" s="462">
        <v>14304.951999999999</v>
      </c>
      <c r="J124" s="462">
        <v>-2006.649488791667</v>
      </c>
      <c r="K124" s="464">
        <v>0.36540842852017236</v>
      </c>
      <c r="L124" s="150"/>
      <c r="M124" s="460" t="str">
        <f t="shared" si="1"/>
        <v/>
      </c>
    </row>
    <row r="125" spans="1:13" ht="14.45" customHeight="1" x14ac:dyDescent="0.2">
      <c r="A125" s="465" t="s">
        <v>391</v>
      </c>
      <c r="B125" s="461">
        <v>245.04</v>
      </c>
      <c r="C125" s="462">
        <v>50.56</v>
      </c>
      <c r="D125" s="462">
        <v>-194.48</v>
      </c>
      <c r="E125" s="463">
        <v>0.20633365981064317</v>
      </c>
      <c r="F125" s="461">
        <v>163.02653219999999</v>
      </c>
      <c r="G125" s="462">
        <v>67.927721749999989</v>
      </c>
      <c r="H125" s="462">
        <v>14.4</v>
      </c>
      <c r="I125" s="462">
        <v>59.55</v>
      </c>
      <c r="J125" s="462">
        <v>-8.3777217499999921</v>
      </c>
      <c r="K125" s="464">
        <v>0.36527796547217484</v>
      </c>
      <c r="L125" s="150"/>
      <c r="M125" s="460" t="str">
        <f t="shared" si="1"/>
        <v>X</v>
      </c>
    </row>
    <row r="126" spans="1:13" ht="14.45" customHeight="1" x14ac:dyDescent="0.2">
      <c r="A126" s="465" t="s">
        <v>392</v>
      </c>
      <c r="B126" s="461">
        <v>245.04</v>
      </c>
      <c r="C126" s="462">
        <v>50.56</v>
      </c>
      <c r="D126" s="462">
        <v>-194.48</v>
      </c>
      <c r="E126" s="463">
        <v>0.20633365981064317</v>
      </c>
      <c r="F126" s="461">
        <v>163.02653219999999</v>
      </c>
      <c r="G126" s="462">
        <v>67.927721749999989</v>
      </c>
      <c r="H126" s="462">
        <v>14.4</v>
      </c>
      <c r="I126" s="462">
        <v>59.55</v>
      </c>
      <c r="J126" s="462">
        <v>-8.3777217499999921</v>
      </c>
      <c r="K126" s="464">
        <v>0.36527796547217484</v>
      </c>
      <c r="L126" s="150"/>
      <c r="M126" s="460" t="str">
        <f t="shared" si="1"/>
        <v/>
      </c>
    </row>
    <row r="127" spans="1:13" ht="14.45" customHeight="1" x14ac:dyDescent="0.2">
      <c r="A127" s="465" t="s">
        <v>393</v>
      </c>
      <c r="B127" s="461">
        <v>115.74</v>
      </c>
      <c r="C127" s="462">
        <v>226.517</v>
      </c>
      <c r="D127" s="462">
        <v>110.777</v>
      </c>
      <c r="E127" s="463">
        <v>1.9571194055641956</v>
      </c>
      <c r="F127" s="461">
        <v>207.40132500000001</v>
      </c>
      <c r="G127" s="462">
        <v>86.417218750000004</v>
      </c>
      <c r="H127" s="462">
        <v>13.256</v>
      </c>
      <c r="I127" s="462">
        <v>196.26400000000001</v>
      </c>
      <c r="J127" s="462">
        <v>109.84678125000001</v>
      </c>
      <c r="K127" s="464">
        <v>0.94630060825310536</v>
      </c>
      <c r="L127" s="150"/>
      <c r="M127" s="460" t="str">
        <f t="shared" si="1"/>
        <v>X</v>
      </c>
    </row>
    <row r="128" spans="1:13" ht="14.45" customHeight="1" x14ac:dyDescent="0.2">
      <c r="A128" s="465" t="s">
        <v>394</v>
      </c>
      <c r="B128" s="461">
        <v>115.74</v>
      </c>
      <c r="C128" s="462">
        <v>226.517</v>
      </c>
      <c r="D128" s="462">
        <v>110.777</v>
      </c>
      <c r="E128" s="463">
        <v>1.9571194055641956</v>
      </c>
      <c r="F128" s="461">
        <v>207.40132500000001</v>
      </c>
      <c r="G128" s="462">
        <v>86.417218750000004</v>
      </c>
      <c r="H128" s="462">
        <v>13.256</v>
      </c>
      <c r="I128" s="462">
        <v>196.26400000000001</v>
      </c>
      <c r="J128" s="462">
        <v>109.84678125000001</v>
      </c>
      <c r="K128" s="464">
        <v>0.94630060825310536</v>
      </c>
      <c r="L128" s="150"/>
      <c r="M128" s="460" t="str">
        <f t="shared" si="1"/>
        <v/>
      </c>
    </row>
    <row r="129" spans="1:13" ht="14.45" customHeight="1" x14ac:dyDescent="0.2">
      <c r="A129" s="465" t="s">
        <v>395</v>
      </c>
      <c r="B129" s="461">
        <v>124.2</v>
      </c>
      <c r="C129" s="462">
        <v>105.25</v>
      </c>
      <c r="D129" s="462">
        <v>-18.950000000000003</v>
      </c>
      <c r="E129" s="463">
        <v>0.84742351046698872</v>
      </c>
      <c r="F129" s="461">
        <v>153.38450399999999</v>
      </c>
      <c r="G129" s="462">
        <v>63.910209999999992</v>
      </c>
      <c r="H129" s="462">
        <v>4.5</v>
      </c>
      <c r="I129" s="462">
        <v>34</v>
      </c>
      <c r="J129" s="462">
        <v>-29.910209999999992</v>
      </c>
      <c r="K129" s="464">
        <v>0.22166515595343322</v>
      </c>
      <c r="L129" s="150"/>
      <c r="M129" s="460" t="str">
        <f t="shared" si="1"/>
        <v>X</v>
      </c>
    </row>
    <row r="130" spans="1:13" ht="14.45" customHeight="1" x14ac:dyDescent="0.2">
      <c r="A130" s="465" t="s">
        <v>396</v>
      </c>
      <c r="B130" s="461">
        <v>124.2</v>
      </c>
      <c r="C130" s="462">
        <v>105.25</v>
      </c>
      <c r="D130" s="462">
        <v>-18.950000000000003</v>
      </c>
      <c r="E130" s="463">
        <v>0.84742351046698872</v>
      </c>
      <c r="F130" s="461">
        <v>153.38450399999999</v>
      </c>
      <c r="G130" s="462">
        <v>63.910209999999992</v>
      </c>
      <c r="H130" s="462">
        <v>4.5</v>
      </c>
      <c r="I130" s="462">
        <v>34</v>
      </c>
      <c r="J130" s="462">
        <v>-29.910209999999992</v>
      </c>
      <c r="K130" s="464">
        <v>0.22166515595343322</v>
      </c>
      <c r="L130" s="150"/>
      <c r="M130" s="460" t="str">
        <f t="shared" si="1"/>
        <v/>
      </c>
    </row>
    <row r="131" spans="1:13" ht="14.45" customHeight="1" x14ac:dyDescent="0.2">
      <c r="A131" s="465" t="s">
        <v>397</v>
      </c>
      <c r="B131" s="461">
        <v>12575.45</v>
      </c>
      <c r="C131" s="462">
        <v>12500.705019999999</v>
      </c>
      <c r="D131" s="462">
        <v>-74.744980000001306</v>
      </c>
      <c r="E131" s="463">
        <v>0.99405627790655593</v>
      </c>
      <c r="F131" s="461">
        <v>13374.394317099999</v>
      </c>
      <c r="G131" s="462">
        <v>5572.6642987916657</v>
      </c>
      <c r="H131" s="462">
        <v>984.21604000000002</v>
      </c>
      <c r="I131" s="462">
        <v>4851.9580099999994</v>
      </c>
      <c r="J131" s="462">
        <v>-720.70628879166634</v>
      </c>
      <c r="K131" s="464">
        <v>0.36277964406929947</v>
      </c>
      <c r="L131" s="150"/>
      <c r="M131" s="460" t="str">
        <f t="shared" si="1"/>
        <v/>
      </c>
    </row>
    <row r="132" spans="1:13" ht="14.45" customHeight="1" x14ac:dyDescent="0.2">
      <c r="A132" s="465" t="s">
        <v>398</v>
      </c>
      <c r="B132" s="461">
        <v>3346.14</v>
      </c>
      <c r="C132" s="462">
        <v>3332.1541000000002</v>
      </c>
      <c r="D132" s="462">
        <v>-13.985899999999674</v>
      </c>
      <c r="E132" s="463">
        <v>0.9958202884517684</v>
      </c>
      <c r="F132" s="461">
        <v>3566.1722359</v>
      </c>
      <c r="G132" s="462">
        <v>1485.9050982916667</v>
      </c>
      <c r="H132" s="462">
        <v>262.07100000000003</v>
      </c>
      <c r="I132" s="462">
        <v>1291.9423000000002</v>
      </c>
      <c r="J132" s="462">
        <v>-193.96279829166656</v>
      </c>
      <c r="K132" s="464">
        <v>0.36227703390045346</v>
      </c>
      <c r="L132" s="150"/>
      <c r="M132" s="460" t="str">
        <f t="shared" si="1"/>
        <v>X</v>
      </c>
    </row>
    <row r="133" spans="1:13" ht="14.45" customHeight="1" x14ac:dyDescent="0.2">
      <c r="A133" s="465" t="s">
        <v>399</v>
      </c>
      <c r="B133" s="461">
        <v>3346.14</v>
      </c>
      <c r="C133" s="462">
        <v>3332.1541000000002</v>
      </c>
      <c r="D133" s="462">
        <v>-13.985899999999674</v>
      </c>
      <c r="E133" s="463">
        <v>0.9958202884517684</v>
      </c>
      <c r="F133" s="461">
        <v>3566.1722359</v>
      </c>
      <c r="G133" s="462">
        <v>1485.9050982916667</v>
      </c>
      <c r="H133" s="462">
        <v>262.07100000000003</v>
      </c>
      <c r="I133" s="462">
        <v>1291.9423000000002</v>
      </c>
      <c r="J133" s="462">
        <v>-193.96279829166656</v>
      </c>
      <c r="K133" s="464">
        <v>0.36227703390045346</v>
      </c>
      <c r="L133" s="150"/>
      <c r="M133" s="460" t="str">
        <f t="shared" si="1"/>
        <v/>
      </c>
    </row>
    <row r="134" spans="1:13" ht="14.45" customHeight="1" x14ac:dyDescent="0.2">
      <c r="A134" s="465" t="s">
        <v>400</v>
      </c>
      <c r="B134" s="461">
        <v>9229.31</v>
      </c>
      <c r="C134" s="462">
        <v>9168.5509199999997</v>
      </c>
      <c r="D134" s="462">
        <v>-60.759079999999813</v>
      </c>
      <c r="E134" s="463">
        <v>0.99341672562737626</v>
      </c>
      <c r="F134" s="461">
        <v>9808.2220811999996</v>
      </c>
      <c r="G134" s="462">
        <v>4086.7592005000001</v>
      </c>
      <c r="H134" s="462">
        <v>722.14503999999999</v>
      </c>
      <c r="I134" s="462">
        <v>3560.0157100000001</v>
      </c>
      <c r="J134" s="462">
        <v>-526.74349050000001</v>
      </c>
      <c r="K134" s="464">
        <v>0.36296238814001708</v>
      </c>
      <c r="L134" s="150"/>
      <c r="M134" s="460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65" t="s">
        <v>401</v>
      </c>
      <c r="B135" s="461">
        <v>9229.31</v>
      </c>
      <c r="C135" s="462">
        <v>9168.5509199999997</v>
      </c>
      <c r="D135" s="462">
        <v>-60.759079999999813</v>
      </c>
      <c r="E135" s="463">
        <v>0.99341672562737626</v>
      </c>
      <c r="F135" s="461">
        <v>9808.2220811999996</v>
      </c>
      <c r="G135" s="462">
        <v>4086.7592005000001</v>
      </c>
      <c r="H135" s="462">
        <v>722.14503999999999</v>
      </c>
      <c r="I135" s="462">
        <v>3560.0157100000001</v>
      </c>
      <c r="J135" s="462">
        <v>-526.74349050000001</v>
      </c>
      <c r="K135" s="464">
        <v>0.36296238814001708</v>
      </c>
      <c r="L135" s="150"/>
      <c r="M135" s="460" t="str">
        <f t="shared" si="2"/>
        <v/>
      </c>
    </row>
    <row r="136" spans="1:13" ht="14.45" customHeight="1" x14ac:dyDescent="0.2">
      <c r="A136" s="465" t="s">
        <v>402</v>
      </c>
      <c r="B136" s="461">
        <v>154.358778</v>
      </c>
      <c r="C136" s="462">
        <v>0</v>
      </c>
      <c r="D136" s="462">
        <v>-154.358778</v>
      </c>
      <c r="E136" s="463">
        <v>0</v>
      </c>
      <c r="F136" s="461">
        <v>162.57941539999999</v>
      </c>
      <c r="G136" s="462">
        <v>67.741423083333331</v>
      </c>
      <c r="H136" s="462">
        <v>0</v>
      </c>
      <c r="I136" s="462">
        <v>0</v>
      </c>
      <c r="J136" s="462">
        <v>-67.741423083333331</v>
      </c>
      <c r="K136" s="464">
        <v>0</v>
      </c>
      <c r="L136" s="150"/>
      <c r="M136" s="460" t="str">
        <f t="shared" si="2"/>
        <v/>
      </c>
    </row>
    <row r="137" spans="1:13" ht="14.45" customHeight="1" x14ac:dyDescent="0.2">
      <c r="A137" s="465" t="s">
        <v>403</v>
      </c>
      <c r="B137" s="461">
        <v>154.358778</v>
      </c>
      <c r="C137" s="462">
        <v>0</v>
      </c>
      <c r="D137" s="462">
        <v>-154.358778</v>
      </c>
      <c r="E137" s="463">
        <v>0</v>
      </c>
      <c r="F137" s="461">
        <v>162.57941539999999</v>
      </c>
      <c r="G137" s="462">
        <v>67.741423083333331</v>
      </c>
      <c r="H137" s="462">
        <v>0</v>
      </c>
      <c r="I137" s="462">
        <v>0</v>
      </c>
      <c r="J137" s="462">
        <v>-67.741423083333331</v>
      </c>
      <c r="K137" s="464">
        <v>0</v>
      </c>
      <c r="L137" s="150"/>
      <c r="M137" s="460" t="str">
        <f t="shared" si="2"/>
        <v>X</v>
      </c>
    </row>
    <row r="138" spans="1:13" ht="14.45" customHeight="1" x14ac:dyDescent="0.2">
      <c r="A138" s="465" t="s">
        <v>404</v>
      </c>
      <c r="B138" s="461">
        <v>154.358778</v>
      </c>
      <c r="C138" s="462">
        <v>0</v>
      </c>
      <c r="D138" s="462">
        <v>-154.358778</v>
      </c>
      <c r="E138" s="463">
        <v>0</v>
      </c>
      <c r="F138" s="461">
        <v>162.57941539999999</v>
      </c>
      <c r="G138" s="462">
        <v>67.741423083333331</v>
      </c>
      <c r="H138" s="462">
        <v>0</v>
      </c>
      <c r="I138" s="462">
        <v>0</v>
      </c>
      <c r="J138" s="462">
        <v>-67.741423083333331</v>
      </c>
      <c r="K138" s="464">
        <v>0</v>
      </c>
      <c r="L138" s="150"/>
      <c r="M138" s="460" t="str">
        <f t="shared" si="2"/>
        <v/>
      </c>
    </row>
    <row r="139" spans="1:13" ht="14.45" customHeight="1" x14ac:dyDescent="0.2">
      <c r="A139" s="465" t="s">
        <v>405</v>
      </c>
      <c r="B139" s="461">
        <v>744.74</v>
      </c>
      <c r="C139" s="462">
        <v>742.95398999999998</v>
      </c>
      <c r="D139" s="462">
        <v>-1.786010000000033</v>
      </c>
      <c r="E139" s="463">
        <v>0.99760183419716941</v>
      </c>
      <c r="F139" s="461">
        <v>793.43311719999997</v>
      </c>
      <c r="G139" s="462">
        <v>330.59713216666665</v>
      </c>
      <c r="H139" s="462">
        <v>58.419969999999999</v>
      </c>
      <c r="I139" s="462">
        <v>290.02661000000001</v>
      </c>
      <c r="J139" s="462">
        <v>-40.570522166666649</v>
      </c>
      <c r="K139" s="464">
        <v>0.36553378440201062</v>
      </c>
      <c r="L139" s="150"/>
      <c r="M139" s="460" t="str">
        <f t="shared" si="2"/>
        <v/>
      </c>
    </row>
    <row r="140" spans="1:13" ht="14.45" customHeight="1" x14ac:dyDescent="0.2">
      <c r="A140" s="465" t="s">
        <v>406</v>
      </c>
      <c r="B140" s="461">
        <v>744.74</v>
      </c>
      <c r="C140" s="462">
        <v>742.95398999999998</v>
      </c>
      <c r="D140" s="462">
        <v>-1.786010000000033</v>
      </c>
      <c r="E140" s="463">
        <v>0.99760183419716941</v>
      </c>
      <c r="F140" s="461">
        <v>793.43311719999997</v>
      </c>
      <c r="G140" s="462">
        <v>330.59713216666665</v>
      </c>
      <c r="H140" s="462">
        <v>58.419969999999999</v>
      </c>
      <c r="I140" s="462">
        <v>290.02661000000001</v>
      </c>
      <c r="J140" s="462">
        <v>-40.570522166666649</v>
      </c>
      <c r="K140" s="464">
        <v>0.36553378440201062</v>
      </c>
      <c r="L140" s="150"/>
      <c r="M140" s="460" t="str">
        <f t="shared" si="2"/>
        <v>X</v>
      </c>
    </row>
    <row r="141" spans="1:13" ht="14.45" customHeight="1" x14ac:dyDescent="0.2">
      <c r="A141" s="465" t="s">
        <v>407</v>
      </c>
      <c r="B141" s="461">
        <v>744.74</v>
      </c>
      <c r="C141" s="462">
        <v>742.95398999999998</v>
      </c>
      <c r="D141" s="462">
        <v>-1.786010000000033</v>
      </c>
      <c r="E141" s="463">
        <v>0.99760183419716941</v>
      </c>
      <c r="F141" s="461">
        <v>793.43311719999997</v>
      </c>
      <c r="G141" s="462">
        <v>330.59713216666665</v>
      </c>
      <c r="H141" s="462">
        <v>58.419969999999999</v>
      </c>
      <c r="I141" s="462">
        <v>290.02661000000001</v>
      </c>
      <c r="J141" s="462">
        <v>-40.570522166666649</v>
      </c>
      <c r="K141" s="464">
        <v>0.36553378440201062</v>
      </c>
      <c r="L141" s="150"/>
      <c r="M141" s="460" t="str">
        <f t="shared" si="2"/>
        <v/>
      </c>
    </row>
    <row r="142" spans="1:13" ht="14.45" customHeight="1" x14ac:dyDescent="0.2">
      <c r="A142" s="465" t="s">
        <v>408</v>
      </c>
      <c r="B142" s="461">
        <v>48980.322708</v>
      </c>
      <c r="C142" s="462">
        <v>51028.824159999996</v>
      </c>
      <c r="D142" s="462">
        <v>2048.5014519999968</v>
      </c>
      <c r="E142" s="463">
        <v>1.0418229472315301</v>
      </c>
      <c r="F142" s="461">
        <v>47573.979391500005</v>
      </c>
      <c r="G142" s="462">
        <v>19822.491413125001</v>
      </c>
      <c r="H142" s="462">
        <v>1971.806</v>
      </c>
      <c r="I142" s="462">
        <v>13078.864250000001</v>
      </c>
      <c r="J142" s="462">
        <v>-6743.6271631250002</v>
      </c>
      <c r="K142" s="464">
        <v>0.2749163390846549</v>
      </c>
      <c r="L142" s="150"/>
      <c r="M142" s="460" t="str">
        <f t="shared" si="2"/>
        <v/>
      </c>
    </row>
    <row r="143" spans="1:13" ht="14.45" customHeight="1" x14ac:dyDescent="0.2">
      <c r="A143" s="465" t="s">
        <v>409</v>
      </c>
      <c r="B143" s="461">
        <v>48499.999999</v>
      </c>
      <c r="C143" s="462">
        <v>50648.119979999996</v>
      </c>
      <c r="D143" s="462">
        <v>2148.1199809999962</v>
      </c>
      <c r="E143" s="463">
        <v>1.0442911336297791</v>
      </c>
      <c r="F143" s="461">
        <v>47172.000000299995</v>
      </c>
      <c r="G143" s="462">
        <v>19655.000000124997</v>
      </c>
      <c r="H143" s="462">
        <v>1950.2059999999999</v>
      </c>
      <c r="I143" s="462">
        <v>12973.376</v>
      </c>
      <c r="J143" s="462">
        <v>-6681.6240001249971</v>
      </c>
      <c r="K143" s="464">
        <v>0.27502281013986041</v>
      </c>
      <c r="L143" s="150"/>
      <c r="M143" s="460" t="str">
        <f t="shared" si="2"/>
        <v/>
      </c>
    </row>
    <row r="144" spans="1:13" ht="14.45" customHeight="1" x14ac:dyDescent="0.2">
      <c r="A144" s="465" t="s">
        <v>410</v>
      </c>
      <c r="B144" s="461">
        <v>48499.999999</v>
      </c>
      <c r="C144" s="462">
        <v>50648.119979999996</v>
      </c>
      <c r="D144" s="462">
        <v>2148.1199809999962</v>
      </c>
      <c r="E144" s="463">
        <v>1.0442911336297791</v>
      </c>
      <c r="F144" s="461">
        <v>47172.000000299995</v>
      </c>
      <c r="G144" s="462">
        <v>19655.000000124997</v>
      </c>
      <c r="H144" s="462">
        <v>1950.2059999999999</v>
      </c>
      <c r="I144" s="462">
        <v>12973.376</v>
      </c>
      <c r="J144" s="462">
        <v>-6681.6240001249971</v>
      </c>
      <c r="K144" s="464">
        <v>0.27502281013986041</v>
      </c>
      <c r="L144" s="150"/>
      <c r="M144" s="460" t="str">
        <f t="shared" si="2"/>
        <v>X</v>
      </c>
    </row>
    <row r="145" spans="1:13" ht="14.45" customHeight="1" x14ac:dyDescent="0.2">
      <c r="A145" s="465" t="s">
        <v>411</v>
      </c>
      <c r="B145" s="461">
        <v>9600</v>
      </c>
      <c r="C145" s="462">
        <v>9144.5734900000007</v>
      </c>
      <c r="D145" s="462">
        <v>-455.42650999999933</v>
      </c>
      <c r="E145" s="463">
        <v>0.95255973854166676</v>
      </c>
      <c r="F145" s="461">
        <v>9423.9999999000011</v>
      </c>
      <c r="G145" s="462">
        <v>3926.6666666250007</v>
      </c>
      <c r="H145" s="462">
        <v>697.54100000000005</v>
      </c>
      <c r="I145" s="462">
        <v>3403.7750000000001</v>
      </c>
      <c r="J145" s="462">
        <v>-522.89166662500065</v>
      </c>
      <c r="K145" s="464">
        <v>0.36118155772879007</v>
      </c>
      <c r="L145" s="150"/>
      <c r="M145" s="460" t="str">
        <f t="shared" si="2"/>
        <v/>
      </c>
    </row>
    <row r="146" spans="1:13" ht="14.45" customHeight="1" x14ac:dyDescent="0.2">
      <c r="A146" s="465" t="s">
        <v>412</v>
      </c>
      <c r="B146" s="461">
        <v>38799.999999</v>
      </c>
      <c r="C146" s="462">
        <v>41201.203000000001</v>
      </c>
      <c r="D146" s="462">
        <v>2401.2030010000017</v>
      </c>
      <c r="E146" s="463">
        <v>1.0618866752851002</v>
      </c>
      <c r="F146" s="461">
        <v>37437.000000200002</v>
      </c>
      <c r="G146" s="462">
        <v>15598.750000083335</v>
      </c>
      <c r="H146" s="462">
        <v>1252.665</v>
      </c>
      <c r="I146" s="462">
        <v>9569.6010000000006</v>
      </c>
      <c r="J146" s="462">
        <v>-6029.1490000833346</v>
      </c>
      <c r="K146" s="464">
        <v>0.25561879958193434</v>
      </c>
      <c r="L146" s="150"/>
      <c r="M146" s="460" t="str">
        <f t="shared" si="2"/>
        <v/>
      </c>
    </row>
    <row r="147" spans="1:13" ht="14.45" customHeight="1" x14ac:dyDescent="0.2">
      <c r="A147" s="465" t="s">
        <v>413</v>
      </c>
      <c r="B147" s="461">
        <v>100</v>
      </c>
      <c r="C147" s="462">
        <v>302.34348999999997</v>
      </c>
      <c r="D147" s="462">
        <v>202.34348999999997</v>
      </c>
      <c r="E147" s="463">
        <v>3.0234348999999998</v>
      </c>
      <c r="F147" s="461">
        <v>311.00000019999999</v>
      </c>
      <c r="G147" s="462">
        <v>129.58333341666668</v>
      </c>
      <c r="H147" s="462">
        <v>0</v>
      </c>
      <c r="I147" s="462">
        <v>0</v>
      </c>
      <c r="J147" s="462">
        <v>-129.58333341666668</v>
      </c>
      <c r="K147" s="464">
        <v>0</v>
      </c>
      <c r="L147" s="150"/>
      <c r="M147" s="460" t="str">
        <f t="shared" si="2"/>
        <v/>
      </c>
    </row>
    <row r="148" spans="1:13" ht="14.45" customHeight="1" x14ac:dyDescent="0.2">
      <c r="A148" s="465" t="s">
        <v>414</v>
      </c>
      <c r="B148" s="461">
        <v>480.32270899999997</v>
      </c>
      <c r="C148" s="462">
        <v>380.70418000000001</v>
      </c>
      <c r="D148" s="462">
        <v>-99.618528999999967</v>
      </c>
      <c r="E148" s="463">
        <v>0.79260083453601615</v>
      </c>
      <c r="F148" s="461">
        <v>401.97939120000001</v>
      </c>
      <c r="G148" s="462">
        <v>167.49141300000002</v>
      </c>
      <c r="H148" s="462">
        <v>21.6</v>
      </c>
      <c r="I148" s="462">
        <v>105.48824999999999</v>
      </c>
      <c r="J148" s="462">
        <v>-62.003163000000029</v>
      </c>
      <c r="K148" s="464">
        <v>0.26242203533144709</v>
      </c>
      <c r="L148" s="150"/>
      <c r="M148" s="460" t="str">
        <f t="shared" si="2"/>
        <v/>
      </c>
    </row>
    <row r="149" spans="1:13" ht="14.45" customHeight="1" x14ac:dyDescent="0.2">
      <c r="A149" s="465" t="s">
        <v>415</v>
      </c>
      <c r="B149" s="461">
        <v>0</v>
      </c>
      <c r="C149" s="462">
        <v>37.007179999999998</v>
      </c>
      <c r="D149" s="462">
        <v>37.007179999999998</v>
      </c>
      <c r="E149" s="463">
        <v>0</v>
      </c>
      <c r="F149" s="461">
        <v>46.109593200000006</v>
      </c>
      <c r="G149" s="462">
        <v>19.212330500000004</v>
      </c>
      <c r="H149" s="462">
        <v>0</v>
      </c>
      <c r="I149" s="462">
        <v>3.8249999999999999E-2</v>
      </c>
      <c r="J149" s="462">
        <v>-19.174080500000002</v>
      </c>
      <c r="K149" s="464">
        <v>8.2954537972371428E-4</v>
      </c>
      <c r="L149" s="150"/>
      <c r="M149" s="460" t="str">
        <f t="shared" si="2"/>
        <v>X</v>
      </c>
    </row>
    <row r="150" spans="1:13" ht="14.45" customHeight="1" x14ac:dyDescent="0.2">
      <c r="A150" s="465" t="s">
        <v>416</v>
      </c>
      <c r="B150" s="461">
        <v>0</v>
      </c>
      <c r="C150" s="462">
        <v>10.22148</v>
      </c>
      <c r="D150" s="462">
        <v>10.22148</v>
      </c>
      <c r="E150" s="463">
        <v>0</v>
      </c>
      <c r="F150" s="461">
        <v>10.9016448</v>
      </c>
      <c r="G150" s="462">
        <v>4.5423520000000002</v>
      </c>
      <c r="H150" s="462">
        <v>0</v>
      </c>
      <c r="I150" s="462">
        <v>3.8249999999999999E-2</v>
      </c>
      <c r="J150" s="462">
        <v>-4.5041020000000005</v>
      </c>
      <c r="K150" s="464">
        <v>3.5086448606360759E-3</v>
      </c>
      <c r="L150" s="150"/>
      <c r="M150" s="460" t="str">
        <f t="shared" si="2"/>
        <v/>
      </c>
    </row>
    <row r="151" spans="1:13" ht="14.45" customHeight="1" x14ac:dyDescent="0.2">
      <c r="A151" s="465" t="s">
        <v>417</v>
      </c>
      <c r="B151" s="461">
        <v>0</v>
      </c>
      <c r="C151" s="462">
        <v>11.512499999999999</v>
      </c>
      <c r="D151" s="462">
        <v>11.512499999999999</v>
      </c>
      <c r="E151" s="463">
        <v>0</v>
      </c>
      <c r="F151" s="461">
        <v>18.3532416</v>
      </c>
      <c r="G151" s="462">
        <v>7.6471840000000002</v>
      </c>
      <c r="H151" s="462">
        <v>0</v>
      </c>
      <c r="I151" s="462">
        <v>0</v>
      </c>
      <c r="J151" s="462">
        <v>-7.6471840000000002</v>
      </c>
      <c r="K151" s="464">
        <v>0</v>
      </c>
      <c r="L151" s="150"/>
      <c r="M151" s="460" t="str">
        <f t="shared" si="2"/>
        <v/>
      </c>
    </row>
    <row r="152" spans="1:13" ht="14.45" customHeight="1" x14ac:dyDescent="0.2">
      <c r="A152" s="465" t="s">
        <v>418</v>
      </c>
      <c r="B152" s="461">
        <v>0</v>
      </c>
      <c r="C152" s="462">
        <v>8.4124999999999996</v>
      </c>
      <c r="D152" s="462">
        <v>8.4124999999999996</v>
      </c>
      <c r="E152" s="463">
        <v>0</v>
      </c>
      <c r="F152" s="461">
        <v>9.3377543999999997</v>
      </c>
      <c r="G152" s="462">
        <v>3.8907310000000002</v>
      </c>
      <c r="H152" s="462">
        <v>0</v>
      </c>
      <c r="I152" s="462">
        <v>0</v>
      </c>
      <c r="J152" s="462">
        <v>-3.8907310000000002</v>
      </c>
      <c r="K152" s="464">
        <v>0</v>
      </c>
      <c r="L152" s="150"/>
      <c r="M152" s="460" t="str">
        <f t="shared" si="2"/>
        <v/>
      </c>
    </row>
    <row r="153" spans="1:13" ht="14.45" customHeight="1" x14ac:dyDescent="0.2">
      <c r="A153" s="465" t="s">
        <v>419</v>
      </c>
      <c r="B153" s="461">
        <v>0</v>
      </c>
      <c r="C153" s="462">
        <v>6.8606999999999996</v>
      </c>
      <c r="D153" s="462">
        <v>6.8606999999999996</v>
      </c>
      <c r="E153" s="463">
        <v>0</v>
      </c>
      <c r="F153" s="461">
        <v>7.5169524000000001</v>
      </c>
      <c r="G153" s="462">
        <v>3.1320635000000001</v>
      </c>
      <c r="H153" s="462">
        <v>0</v>
      </c>
      <c r="I153" s="462">
        <v>0</v>
      </c>
      <c r="J153" s="462">
        <v>-3.1320635000000001</v>
      </c>
      <c r="K153" s="464">
        <v>0</v>
      </c>
      <c r="L153" s="150"/>
      <c r="M153" s="460" t="str">
        <f t="shared" si="2"/>
        <v/>
      </c>
    </row>
    <row r="154" spans="1:13" ht="14.45" customHeight="1" x14ac:dyDescent="0.2">
      <c r="A154" s="465" t="s">
        <v>420</v>
      </c>
      <c r="B154" s="461">
        <v>480.32270899999997</v>
      </c>
      <c r="C154" s="462">
        <v>320.55</v>
      </c>
      <c r="D154" s="462">
        <v>-159.77270899999996</v>
      </c>
      <c r="E154" s="463">
        <v>0.66736382434918362</v>
      </c>
      <c r="F154" s="461">
        <v>340.21748400000001</v>
      </c>
      <c r="G154" s="462">
        <v>141.757285</v>
      </c>
      <c r="H154" s="462">
        <v>21.6</v>
      </c>
      <c r="I154" s="462">
        <v>105.45</v>
      </c>
      <c r="J154" s="462">
        <v>-36.307284999999993</v>
      </c>
      <c r="K154" s="464">
        <v>0.30994879734046826</v>
      </c>
      <c r="L154" s="150"/>
      <c r="M154" s="460" t="str">
        <f t="shared" si="2"/>
        <v>X</v>
      </c>
    </row>
    <row r="155" spans="1:13" ht="14.45" customHeight="1" x14ac:dyDescent="0.2">
      <c r="A155" s="465" t="s">
        <v>421</v>
      </c>
      <c r="B155" s="461">
        <v>480.32270899999997</v>
      </c>
      <c r="C155" s="462">
        <v>320.55</v>
      </c>
      <c r="D155" s="462">
        <v>-159.77270899999996</v>
      </c>
      <c r="E155" s="463">
        <v>0.66736382434918362</v>
      </c>
      <c r="F155" s="461">
        <v>340.21748400000001</v>
      </c>
      <c r="G155" s="462">
        <v>141.757285</v>
      </c>
      <c r="H155" s="462">
        <v>21.6</v>
      </c>
      <c r="I155" s="462">
        <v>105.45</v>
      </c>
      <c r="J155" s="462">
        <v>-36.307284999999993</v>
      </c>
      <c r="K155" s="464">
        <v>0.30994879734046826</v>
      </c>
      <c r="L155" s="150"/>
      <c r="M155" s="460" t="str">
        <f t="shared" si="2"/>
        <v/>
      </c>
    </row>
    <row r="156" spans="1:13" ht="14.45" customHeight="1" x14ac:dyDescent="0.2">
      <c r="A156" s="465" t="s">
        <v>422</v>
      </c>
      <c r="B156" s="461">
        <v>0</v>
      </c>
      <c r="C156" s="462">
        <v>16.5</v>
      </c>
      <c r="D156" s="462">
        <v>16.5</v>
      </c>
      <c r="E156" s="463">
        <v>0</v>
      </c>
      <c r="F156" s="461">
        <v>12.9818604</v>
      </c>
      <c r="G156" s="462">
        <v>5.4091085000000003</v>
      </c>
      <c r="H156" s="462">
        <v>0</v>
      </c>
      <c r="I156" s="462">
        <v>0</v>
      </c>
      <c r="J156" s="462">
        <v>-5.4091085000000003</v>
      </c>
      <c r="K156" s="464">
        <v>0</v>
      </c>
      <c r="L156" s="150"/>
      <c r="M156" s="460" t="str">
        <f t="shared" si="2"/>
        <v>X</v>
      </c>
    </row>
    <row r="157" spans="1:13" ht="14.45" customHeight="1" x14ac:dyDescent="0.2">
      <c r="A157" s="465" t="s">
        <v>423</v>
      </c>
      <c r="B157" s="461">
        <v>0</v>
      </c>
      <c r="C157" s="462">
        <v>16.5</v>
      </c>
      <c r="D157" s="462">
        <v>16.5</v>
      </c>
      <c r="E157" s="463">
        <v>0</v>
      </c>
      <c r="F157" s="461">
        <v>12.9818604</v>
      </c>
      <c r="G157" s="462">
        <v>5.4091085000000003</v>
      </c>
      <c r="H157" s="462">
        <v>0</v>
      </c>
      <c r="I157" s="462">
        <v>0</v>
      </c>
      <c r="J157" s="462">
        <v>-5.4091085000000003</v>
      </c>
      <c r="K157" s="464">
        <v>0</v>
      </c>
      <c r="L157" s="150"/>
      <c r="M157" s="460" t="str">
        <f t="shared" si="2"/>
        <v/>
      </c>
    </row>
    <row r="158" spans="1:13" ht="14.45" customHeight="1" x14ac:dyDescent="0.2">
      <c r="A158" s="465" t="s">
        <v>424</v>
      </c>
      <c r="B158" s="461">
        <v>0</v>
      </c>
      <c r="C158" s="462">
        <v>6.6470000000000002</v>
      </c>
      <c r="D158" s="462">
        <v>6.6470000000000002</v>
      </c>
      <c r="E158" s="463">
        <v>0</v>
      </c>
      <c r="F158" s="461">
        <v>2.6704535999999996</v>
      </c>
      <c r="G158" s="462">
        <v>1.1126889999999998</v>
      </c>
      <c r="H158" s="462">
        <v>0</v>
      </c>
      <c r="I158" s="462">
        <v>0</v>
      </c>
      <c r="J158" s="462">
        <v>-1.1126889999999998</v>
      </c>
      <c r="K158" s="464">
        <v>0</v>
      </c>
      <c r="L158" s="150"/>
      <c r="M158" s="460" t="str">
        <f t="shared" si="2"/>
        <v>X</v>
      </c>
    </row>
    <row r="159" spans="1:13" ht="14.45" customHeight="1" x14ac:dyDescent="0.2">
      <c r="A159" s="465" t="s">
        <v>425</v>
      </c>
      <c r="B159" s="461">
        <v>0</v>
      </c>
      <c r="C159" s="462">
        <v>6.6470000000000002</v>
      </c>
      <c r="D159" s="462">
        <v>6.6470000000000002</v>
      </c>
      <c r="E159" s="463">
        <v>0</v>
      </c>
      <c r="F159" s="461">
        <v>2.6704535999999996</v>
      </c>
      <c r="G159" s="462">
        <v>1.1126889999999998</v>
      </c>
      <c r="H159" s="462">
        <v>0</v>
      </c>
      <c r="I159" s="462">
        <v>0</v>
      </c>
      <c r="J159" s="462">
        <v>-1.1126889999999998</v>
      </c>
      <c r="K159" s="464">
        <v>0</v>
      </c>
      <c r="L159" s="150"/>
      <c r="M159" s="460" t="str">
        <f t="shared" si="2"/>
        <v/>
      </c>
    </row>
    <row r="160" spans="1:13" ht="14.45" customHeight="1" x14ac:dyDescent="0.2">
      <c r="A160" s="465" t="s">
        <v>426</v>
      </c>
      <c r="B160" s="461">
        <v>2778.000012</v>
      </c>
      <c r="C160" s="462">
        <v>3210.6979700000002</v>
      </c>
      <c r="D160" s="462">
        <v>432.6979580000002</v>
      </c>
      <c r="E160" s="463">
        <v>1.1557588035028419</v>
      </c>
      <c r="F160" s="461">
        <v>2632.8512480999998</v>
      </c>
      <c r="G160" s="462">
        <v>1097.021353375</v>
      </c>
      <c r="H160" s="462">
        <v>241.69416000000001</v>
      </c>
      <c r="I160" s="462">
        <v>1235.8073300000001</v>
      </c>
      <c r="J160" s="462">
        <v>138.7859766250001</v>
      </c>
      <c r="K160" s="464">
        <v>0.46937985231479445</v>
      </c>
      <c r="L160" s="150"/>
      <c r="M160" s="460" t="str">
        <f t="shared" si="2"/>
        <v/>
      </c>
    </row>
    <row r="161" spans="1:13" ht="14.45" customHeight="1" x14ac:dyDescent="0.2">
      <c r="A161" s="465" t="s">
        <v>427</v>
      </c>
      <c r="B161" s="461">
        <v>2778.000012</v>
      </c>
      <c r="C161" s="462">
        <v>2763.1191100000001</v>
      </c>
      <c r="D161" s="462">
        <v>-14.880901999999878</v>
      </c>
      <c r="E161" s="463">
        <v>0.99464330383883381</v>
      </c>
      <c r="F161" s="461">
        <v>2622.3558339000001</v>
      </c>
      <c r="G161" s="462">
        <v>1092.648264125</v>
      </c>
      <c r="H161" s="462">
        <v>237.27766</v>
      </c>
      <c r="I161" s="462">
        <v>1189.6933300000001</v>
      </c>
      <c r="J161" s="462">
        <v>97.045065875000091</v>
      </c>
      <c r="K161" s="464">
        <v>0.45367349259794137</v>
      </c>
      <c r="L161" s="150"/>
      <c r="M161" s="460" t="str">
        <f t="shared" si="2"/>
        <v/>
      </c>
    </row>
    <row r="162" spans="1:13" ht="14.45" customHeight="1" x14ac:dyDescent="0.2">
      <c r="A162" s="465" t="s">
        <v>428</v>
      </c>
      <c r="B162" s="461">
        <v>2778.000012</v>
      </c>
      <c r="C162" s="462">
        <v>2763.1191100000001</v>
      </c>
      <c r="D162" s="462">
        <v>-14.880901999999878</v>
      </c>
      <c r="E162" s="463">
        <v>0.99464330383883381</v>
      </c>
      <c r="F162" s="461">
        <v>2622.3558339000001</v>
      </c>
      <c r="G162" s="462">
        <v>1092.648264125</v>
      </c>
      <c r="H162" s="462">
        <v>237.27766</v>
      </c>
      <c r="I162" s="462">
        <v>1189.6933300000001</v>
      </c>
      <c r="J162" s="462">
        <v>97.045065875000091</v>
      </c>
      <c r="K162" s="464">
        <v>0.45367349259794137</v>
      </c>
      <c r="L162" s="150"/>
      <c r="M162" s="460" t="str">
        <f t="shared" si="2"/>
        <v>X</v>
      </c>
    </row>
    <row r="163" spans="1:13" ht="14.45" customHeight="1" x14ac:dyDescent="0.2">
      <c r="A163" s="465" t="s">
        <v>429</v>
      </c>
      <c r="B163" s="461">
        <v>582.99999600000001</v>
      </c>
      <c r="C163" s="462">
        <v>581.37747999999999</v>
      </c>
      <c r="D163" s="462">
        <v>-1.6225160000000187</v>
      </c>
      <c r="E163" s="463">
        <v>0.99721695366872687</v>
      </c>
      <c r="F163" s="461">
        <v>749.29202579999992</v>
      </c>
      <c r="G163" s="462">
        <v>312.20501074999999</v>
      </c>
      <c r="H163" s="462">
        <v>50.425230000000006</v>
      </c>
      <c r="I163" s="462">
        <v>250.02918</v>
      </c>
      <c r="J163" s="462">
        <v>-62.175830749999989</v>
      </c>
      <c r="K163" s="464">
        <v>0.33368722926558608</v>
      </c>
      <c r="L163" s="150"/>
      <c r="M163" s="460" t="str">
        <f t="shared" si="2"/>
        <v/>
      </c>
    </row>
    <row r="164" spans="1:13" ht="14.45" customHeight="1" x14ac:dyDescent="0.2">
      <c r="A164" s="465" t="s">
        <v>430</v>
      </c>
      <c r="B164" s="461">
        <v>1879.000008</v>
      </c>
      <c r="C164" s="462">
        <v>1865.212</v>
      </c>
      <c r="D164" s="462">
        <v>-13.788007999999991</v>
      </c>
      <c r="E164" s="463">
        <v>0.9926620500578518</v>
      </c>
      <c r="F164" s="461">
        <v>1600.2142689</v>
      </c>
      <c r="G164" s="462">
        <v>666.75594537500001</v>
      </c>
      <c r="H164" s="462">
        <v>161.53200000000001</v>
      </c>
      <c r="I164" s="462">
        <v>809.26099999999997</v>
      </c>
      <c r="J164" s="462">
        <v>142.50505462499996</v>
      </c>
      <c r="K164" s="464">
        <v>0.50572039990387818</v>
      </c>
      <c r="L164" s="150"/>
      <c r="M164" s="460" t="str">
        <f t="shared" si="2"/>
        <v/>
      </c>
    </row>
    <row r="165" spans="1:13" ht="14.45" customHeight="1" x14ac:dyDescent="0.2">
      <c r="A165" s="465" t="s">
        <v>431</v>
      </c>
      <c r="B165" s="461">
        <v>305.00000399999999</v>
      </c>
      <c r="C165" s="462">
        <v>305.73500000000001</v>
      </c>
      <c r="D165" s="462">
        <v>0.73499600000002374</v>
      </c>
      <c r="E165" s="463">
        <v>1.0024098229192155</v>
      </c>
      <c r="F165" s="461">
        <v>269.64099959999999</v>
      </c>
      <c r="G165" s="462">
        <v>112.35041649999999</v>
      </c>
      <c r="H165" s="462">
        <v>24.686</v>
      </c>
      <c r="I165" s="462">
        <v>126.595</v>
      </c>
      <c r="J165" s="462">
        <v>14.244583500000005</v>
      </c>
      <c r="K165" s="464">
        <v>0.46949462503031014</v>
      </c>
      <c r="L165" s="150"/>
      <c r="M165" s="460" t="str">
        <f t="shared" si="2"/>
        <v/>
      </c>
    </row>
    <row r="166" spans="1:13" ht="14.45" customHeight="1" x14ac:dyDescent="0.2">
      <c r="A166" s="465" t="s">
        <v>432</v>
      </c>
      <c r="B166" s="461">
        <v>3</v>
      </c>
      <c r="C166" s="462">
        <v>3.1626300000000001</v>
      </c>
      <c r="D166" s="462">
        <v>0.16263000000000005</v>
      </c>
      <c r="E166" s="463">
        <v>1.0542100000000001</v>
      </c>
      <c r="F166" s="461">
        <v>2.5725396000000003</v>
      </c>
      <c r="G166" s="462">
        <v>1.0718915</v>
      </c>
      <c r="H166" s="462">
        <v>0.63442999999999994</v>
      </c>
      <c r="I166" s="462">
        <v>3.1721500000000002</v>
      </c>
      <c r="J166" s="462">
        <v>2.1002585000000003</v>
      </c>
      <c r="K166" s="464">
        <v>1.233081115641524</v>
      </c>
      <c r="L166" s="150"/>
      <c r="M166" s="460" t="str">
        <f t="shared" si="2"/>
        <v/>
      </c>
    </row>
    <row r="167" spans="1:13" ht="14.45" customHeight="1" x14ac:dyDescent="0.2">
      <c r="A167" s="465" t="s">
        <v>433</v>
      </c>
      <c r="B167" s="461">
        <v>8.0000040000000006</v>
      </c>
      <c r="C167" s="462">
        <v>7.6319999999999997</v>
      </c>
      <c r="D167" s="462">
        <v>-0.36800400000000089</v>
      </c>
      <c r="E167" s="463">
        <v>0.95399952300023838</v>
      </c>
      <c r="F167" s="461">
        <v>0.63600000000000001</v>
      </c>
      <c r="G167" s="462">
        <v>0.26500000000000001</v>
      </c>
      <c r="H167" s="462">
        <v>0</v>
      </c>
      <c r="I167" s="462">
        <v>0.63600000000000001</v>
      </c>
      <c r="J167" s="462">
        <v>0.371</v>
      </c>
      <c r="K167" s="464">
        <v>1</v>
      </c>
      <c r="L167" s="150"/>
      <c r="M167" s="460" t="str">
        <f t="shared" si="2"/>
        <v/>
      </c>
    </row>
    <row r="168" spans="1:13" ht="14.45" customHeight="1" x14ac:dyDescent="0.2">
      <c r="A168" s="465" t="s">
        <v>434</v>
      </c>
      <c r="B168" s="461">
        <v>0</v>
      </c>
      <c r="C168" s="462">
        <v>447.57885999999996</v>
      </c>
      <c r="D168" s="462">
        <v>447.57885999999996</v>
      </c>
      <c r="E168" s="463">
        <v>0</v>
      </c>
      <c r="F168" s="461">
        <v>10.495414199999999</v>
      </c>
      <c r="G168" s="462">
        <v>4.3730892499999996</v>
      </c>
      <c r="H168" s="462">
        <v>4.4165000000000001</v>
      </c>
      <c r="I168" s="462">
        <v>46.113999999999997</v>
      </c>
      <c r="J168" s="462">
        <v>41.740910749999998</v>
      </c>
      <c r="K168" s="464">
        <v>4.3937284533277401</v>
      </c>
      <c r="L168" s="150"/>
      <c r="M168" s="460" t="str">
        <f t="shared" si="2"/>
        <v/>
      </c>
    </row>
    <row r="169" spans="1:13" ht="14.45" customHeight="1" x14ac:dyDescent="0.2">
      <c r="A169" s="465" t="s">
        <v>435</v>
      </c>
      <c r="B169" s="461">
        <v>0</v>
      </c>
      <c r="C169" s="462">
        <v>79.616789999999995</v>
      </c>
      <c r="D169" s="462">
        <v>79.616789999999995</v>
      </c>
      <c r="E169" s="463">
        <v>0</v>
      </c>
      <c r="F169" s="461">
        <v>0</v>
      </c>
      <c r="G169" s="462">
        <v>0</v>
      </c>
      <c r="H169" s="462">
        <v>0</v>
      </c>
      <c r="I169" s="462">
        <v>31.823</v>
      </c>
      <c r="J169" s="462">
        <v>31.823</v>
      </c>
      <c r="K169" s="464">
        <v>0</v>
      </c>
      <c r="L169" s="150"/>
      <c r="M169" s="460" t="str">
        <f t="shared" si="2"/>
        <v>X</v>
      </c>
    </row>
    <row r="170" spans="1:13" ht="14.45" customHeight="1" x14ac:dyDescent="0.2">
      <c r="A170" s="465" t="s">
        <v>436</v>
      </c>
      <c r="B170" s="461">
        <v>0</v>
      </c>
      <c r="C170" s="462">
        <v>79.616789999999995</v>
      </c>
      <c r="D170" s="462">
        <v>79.616789999999995</v>
      </c>
      <c r="E170" s="463">
        <v>0</v>
      </c>
      <c r="F170" s="461">
        <v>0</v>
      </c>
      <c r="G170" s="462">
        <v>0</v>
      </c>
      <c r="H170" s="462">
        <v>0</v>
      </c>
      <c r="I170" s="462">
        <v>31.823</v>
      </c>
      <c r="J170" s="462">
        <v>31.823</v>
      </c>
      <c r="K170" s="464">
        <v>0</v>
      </c>
      <c r="L170" s="150"/>
      <c r="M170" s="460" t="str">
        <f t="shared" si="2"/>
        <v/>
      </c>
    </row>
    <row r="171" spans="1:13" ht="14.45" customHeight="1" x14ac:dyDescent="0.2">
      <c r="A171" s="465" t="s">
        <v>437</v>
      </c>
      <c r="B171" s="461">
        <v>0</v>
      </c>
      <c r="C171" s="462">
        <v>20.848669999999998</v>
      </c>
      <c r="D171" s="462">
        <v>20.848669999999998</v>
      </c>
      <c r="E171" s="463">
        <v>0</v>
      </c>
      <c r="F171" s="461">
        <v>0</v>
      </c>
      <c r="G171" s="462">
        <v>0</v>
      </c>
      <c r="H171" s="462">
        <v>0</v>
      </c>
      <c r="I171" s="462">
        <v>5.4580000000000002</v>
      </c>
      <c r="J171" s="462">
        <v>5.4580000000000002</v>
      </c>
      <c r="K171" s="464">
        <v>0</v>
      </c>
      <c r="L171" s="150"/>
      <c r="M171" s="460" t="str">
        <f t="shared" si="2"/>
        <v>X</v>
      </c>
    </row>
    <row r="172" spans="1:13" ht="14.45" customHeight="1" x14ac:dyDescent="0.2">
      <c r="A172" s="465" t="s">
        <v>438</v>
      </c>
      <c r="B172" s="461">
        <v>0</v>
      </c>
      <c r="C172" s="462">
        <v>9.5696000000000012</v>
      </c>
      <c r="D172" s="462">
        <v>9.5696000000000012</v>
      </c>
      <c r="E172" s="463">
        <v>0</v>
      </c>
      <c r="F172" s="461">
        <v>0</v>
      </c>
      <c r="G172" s="462">
        <v>0</v>
      </c>
      <c r="H172" s="462">
        <v>0</v>
      </c>
      <c r="I172" s="462">
        <v>0</v>
      </c>
      <c r="J172" s="462">
        <v>0</v>
      </c>
      <c r="K172" s="464">
        <v>0</v>
      </c>
      <c r="L172" s="150"/>
      <c r="M172" s="460" t="str">
        <f t="shared" si="2"/>
        <v/>
      </c>
    </row>
    <row r="173" spans="1:13" ht="14.45" customHeight="1" x14ac:dyDescent="0.2">
      <c r="A173" s="465" t="s">
        <v>439</v>
      </c>
      <c r="B173" s="461">
        <v>0</v>
      </c>
      <c r="C173" s="462">
        <v>6.36775</v>
      </c>
      <c r="D173" s="462">
        <v>6.36775</v>
      </c>
      <c r="E173" s="463">
        <v>0</v>
      </c>
      <c r="F173" s="461">
        <v>0</v>
      </c>
      <c r="G173" s="462">
        <v>0</v>
      </c>
      <c r="H173" s="462">
        <v>0</v>
      </c>
      <c r="I173" s="462">
        <v>5.4580000000000002</v>
      </c>
      <c r="J173" s="462">
        <v>5.4580000000000002</v>
      </c>
      <c r="K173" s="464">
        <v>0</v>
      </c>
      <c r="L173" s="150"/>
      <c r="M173" s="460" t="str">
        <f t="shared" si="2"/>
        <v/>
      </c>
    </row>
    <row r="174" spans="1:13" ht="14.45" customHeight="1" x14ac:dyDescent="0.2">
      <c r="A174" s="465" t="s">
        <v>440</v>
      </c>
      <c r="B174" s="461">
        <v>0</v>
      </c>
      <c r="C174" s="462">
        <v>4.9113199999999999</v>
      </c>
      <c r="D174" s="462">
        <v>4.9113199999999999</v>
      </c>
      <c r="E174" s="463">
        <v>0</v>
      </c>
      <c r="F174" s="461">
        <v>0</v>
      </c>
      <c r="G174" s="462">
        <v>0</v>
      </c>
      <c r="H174" s="462">
        <v>0</v>
      </c>
      <c r="I174" s="462">
        <v>0</v>
      </c>
      <c r="J174" s="462">
        <v>0</v>
      </c>
      <c r="K174" s="464">
        <v>0</v>
      </c>
      <c r="L174" s="150"/>
      <c r="M174" s="460" t="str">
        <f t="shared" si="2"/>
        <v/>
      </c>
    </row>
    <row r="175" spans="1:13" ht="14.45" customHeight="1" x14ac:dyDescent="0.2">
      <c r="A175" s="465" t="s">
        <v>441</v>
      </c>
      <c r="B175" s="461">
        <v>0</v>
      </c>
      <c r="C175" s="462">
        <v>20.739000000000001</v>
      </c>
      <c r="D175" s="462">
        <v>20.739000000000001</v>
      </c>
      <c r="E175" s="463">
        <v>0</v>
      </c>
      <c r="F175" s="461">
        <v>10.495414199999999</v>
      </c>
      <c r="G175" s="462">
        <v>4.3730892499999996</v>
      </c>
      <c r="H175" s="462">
        <v>4.4165000000000001</v>
      </c>
      <c r="I175" s="462">
        <v>8.8330000000000002</v>
      </c>
      <c r="J175" s="462">
        <v>4.4599107500000006</v>
      </c>
      <c r="K175" s="464">
        <v>0.84160566049884922</v>
      </c>
      <c r="L175" s="150"/>
      <c r="M175" s="460" t="str">
        <f t="shared" si="2"/>
        <v>X</v>
      </c>
    </row>
    <row r="176" spans="1:13" ht="14.45" customHeight="1" x14ac:dyDescent="0.2">
      <c r="A176" s="465" t="s">
        <v>442</v>
      </c>
      <c r="B176" s="461">
        <v>0</v>
      </c>
      <c r="C176" s="462">
        <v>4.4770000000000003</v>
      </c>
      <c r="D176" s="462">
        <v>4.4770000000000003</v>
      </c>
      <c r="E176" s="463">
        <v>0</v>
      </c>
      <c r="F176" s="461">
        <v>10.495414199999999</v>
      </c>
      <c r="G176" s="462">
        <v>4.3730892499999996</v>
      </c>
      <c r="H176" s="462">
        <v>4.4165000000000001</v>
      </c>
      <c r="I176" s="462">
        <v>8.8330000000000002</v>
      </c>
      <c r="J176" s="462">
        <v>4.4599107500000006</v>
      </c>
      <c r="K176" s="464">
        <v>0.84160566049884922</v>
      </c>
      <c r="L176" s="150"/>
      <c r="M176" s="460" t="str">
        <f t="shared" si="2"/>
        <v/>
      </c>
    </row>
    <row r="177" spans="1:13" ht="14.45" customHeight="1" x14ac:dyDescent="0.2">
      <c r="A177" s="465" t="s">
        <v>443</v>
      </c>
      <c r="B177" s="461">
        <v>0</v>
      </c>
      <c r="C177" s="462">
        <v>16.262</v>
      </c>
      <c r="D177" s="462">
        <v>16.262</v>
      </c>
      <c r="E177" s="463">
        <v>0</v>
      </c>
      <c r="F177" s="461">
        <v>0</v>
      </c>
      <c r="G177" s="462">
        <v>0</v>
      </c>
      <c r="H177" s="462">
        <v>0</v>
      </c>
      <c r="I177" s="462">
        <v>0</v>
      </c>
      <c r="J177" s="462">
        <v>0</v>
      </c>
      <c r="K177" s="464">
        <v>0</v>
      </c>
      <c r="L177" s="150"/>
      <c r="M177" s="460" t="str">
        <f t="shared" si="2"/>
        <v/>
      </c>
    </row>
    <row r="178" spans="1:13" ht="14.45" customHeight="1" x14ac:dyDescent="0.2">
      <c r="A178" s="465" t="s">
        <v>444</v>
      </c>
      <c r="B178" s="461">
        <v>0</v>
      </c>
      <c r="C178" s="462">
        <v>248.76499999999999</v>
      </c>
      <c r="D178" s="462">
        <v>248.76499999999999</v>
      </c>
      <c r="E178" s="463">
        <v>0</v>
      </c>
      <c r="F178" s="461">
        <v>0</v>
      </c>
      <c r="G178" s="462">
        <v>0</v>
      </c>
      <c r="H178" s="462">
        <v>0</v>
      </c>
      <c r="I178" s="462">
        <v>0</v>
      </c>
      <c r="J178" s="462">
        <v>0</v>
      </c>
      <c r="K178" s="464">
        <v>0</v>
      </c>
      <c r="L178" s="150"/>
      <c r="M178" s="460" t="str">
        <f t="shared" si="2"/>
        <v>X</v>
      </c>
    </row>
    <row r="179" spans="1:13" ht="14.45" customHeight="1" x14ac:dyDescent="0.2">
      <c r="A179" s="465" t="s">
        <v>445</v>
      </c>
      <c r="B179" s="461">
        <v>0</v>
      </c>
      <c r="C179" s="462">
        <v>248.76499999999999</v>
      </c>
      <c r="D179" s="462">
        <v>248.76499999999999</v>
      </c>
      <c r="E179" s="463">
        <v>0</v>
      </c>
      <c r="F179" s="461">
        <v>0</v>
      </c>
      <c r="G179" s="462">
        <v>0</v>
      </c>
      <c r="H179" s="462">
        <v>0</v>
      </c>
      <c r="I179" s="462">
        <v>0</v>
      </c>
      <c r="J179" s="462">
        <v>0</v>
      </c>
      <c r="K179" s="464">
        <v>0</v>
      </c>
      <c r="L179" s="150"/>
      <c r="M179" s="460" t="str">
        <f t="shared" si="2"/>
        <v/>
      </c>
    </row>
    <row r="180" spans="1:13" ht="14.45" customHeight="1" x14ac:dyDescent="0.2">
      <c r="A180" s="465" t="s">
        <v>446</v>
      </c>
      <c r="B180" s="461">
        <v>0</v>
      </c>
      <c r="C180" s="462">
        <v>77.609399999999994</v>
      </c>
      <c r="D180" s="462">
        <v>77.609399999999994</v>
      </c>
      <c r="E180" s="463">
        <v>0</v>
      </c>
      <c r="F180" s="461">
        <v>0</v>
      </c>
      <c r="G180" s="462">
        <v>0</v>
      </c>
      <c r="H180" s="462">
        <v>0</v>
      </c>
      <c r="I180" s="462">
        <v>0</v>
      </c>
      <c r="J180" s="462">
        <v>0</v>
      </c>
      <c r="K180" s="464">
        <v>0</v>
      </c>
      <c r="L180" s="150"/>
      <c r="M180" s="460" t="str">
        <f t="shared" si="2"/>
        <v>X</v>
      </c>
    </row>
    <row r="181" spans="1:13" ht="14.45" customHeight="1" x14ac:dyDescent="0.2">
      <c r="A181" s="465" t="s">
        <v>447</v>
      </c>
      <c r="B181" s="461">
        <v>0</v>
      </c>
      <c r="C181" s="462">
        <v>77.609399999999994</v>
      </c>
      <c r="D181" s="462">
        <v>77.609399999999994</v>
      </c>
      <c r="E181" s="463">
        <v>0</v>
      </c>
      <c r="F181" s="461">
        <v>0</v>
      </c>
      <c r="G181" s="462">
        <v>0</v>
      </c>
      <c r="H181" s="462">
        <v>0</v>
      </c>
      <c r="I181" s="462">
        <v>0</v>
      </c>
      <c r="J181" s="462">
        <v>0</v>
      </c>
      <c r="K181" s="464">
        <v>0</v>
      </c>
      <c r="L181" s="150"/>
      <c r="M181" s="460" t="str">
        <f t="shared" si="2"/>
        <v/>
      </c>
    </row>
    <row r="182" spans="1:13" ht="14.45" customHeight="1" x14ac:dyDescent="0.2">
      <c r="A182" s="465" t="s">
        <v>448</v>
      </c>
      <c r="B182" s="461">
        <v>104048.81268700001</v>
      </c>
      <c r="C182" s="462">
        <v>105801.43578</v>
      </c>
      <c r="D182" s="462">
        <v>1752.6230929999874</v>
      </c>
      <c r="E182" s="463">
        <v>1.0168442392348314</v>
      </c>
      <c r="F182" s="461">
        <v>59970.632243500004</v>
      </c>
      <c r="G182" s="462">
        <v>24987.763434791668</v>
      </c>
      <c r="H182" s="462">
        <v>6702.3117999999995</v>
      </c>
      <c r="I182" s="462">
        <v>38270.725130000006</v>
      </c>
      <c r="J182" s="462">
        <v>13282.961695208338</v>
      </c>
      <c r="K182" s="464">
        <v>0.63815777320153277</v>
      </c>
      <c r="L182" s="150"/>
      <c r="M182" s="460" t="str">
        <f t="shared" si="2"/>
        <v/>
      </c>
    </row>
    <row r="183" spans="1:13" ht="14.45" customHeight="1" x14ac:dyDescent="0.2">
      <c r="A183" s="465" t="s">
        <v>449</v>
      </c>
      <c r="B183" s="461">
        <v>44648.843961999999</v>
      </c>
      <c r="C183" s="462">
        <v>41202.05012</v>
      </c>
      <c r="D183" s="462">
        <v>-3446.7938419999991</v>
      </c>
      <c r="E183" s="463">
        <v>0.92280217053472835</v>
      </c>
      <c r="F183" s="461">
        <v>249.25462539999998</v>
      </c>
      <c r="G183" s="462">
        <v>103.85609391666665</v>
      </c>
      <c r="H183" s="462">
        <v>4112.2846300000001</v>
      </c>
      <c r="I183" s="462">
        <v>21799.555920000003</v>
      </c>
      <c r="J183" s="462">
        <v>21695.699826083335</v>
      </c>
      <c r="K183" s="464">
        <v>87.458982496378596</v>
      </c>
      <c r="L183" s="150"/>
      <c r="M183" s="460" t="str">
        <f t="shared" si="2"/>
        <v/>
      </c>
    </row>
    <row r="184" spans="1:13" ht="14.45" customHeight="1" x14ac:dyDescent="0.2">
      <c r="A184" s="465" t="s">
        <v>450</v>
      </c>
      <c r="B184" s="461">
        <v>44648.843961999999</v>
      </c>
      <c r="C184" s="462">
        <v>41202.05012</v>
      </c>
      <c r="D184" s="462">
        <v>-3446.7938419999991</v>
      </c>
      <c r="E184" s="463">
        <v>0.92280217053472835</v>
      </c>
      <c r="F184" s="461">
        <v>249.25462539999998</v>
      </c>
      <c r="G184" s="462">
        <v>103.85609391666665</v>
      </c>
      <c r="H184" s="462">
        <v>4112.2846300000001</v>
      </c>
      <c r="I184" s="462">
        <v>21799.555920000003</v>
      </c>
      <c r="J184" s="462">
        <v>21695.699826083335</v>
      </c>
      <c r="K184" s="464">
        <v>87.458982496378596</v>
      </c>
      <c r="L184" s="150"/>
      <c r="M184" s="460" t="str">
        <f t="shared" si="2"/>
        <v/>
      </c>
    </row>
    <row r="185" spans="1:13" ht="14.45" customHeight="1" x14ac:dyDescent="0.2">
      <c r="A185" s="465" t="s">
        <v>451</v>
      </c>
      <c r="B185" s="461">
        <v>202.15569500000001</v>
      </c>
      <c r="C185" s="462">
        <v>254.52247</v>
      </c>
      <c r="D185" s="462">
        <v>52.36677499999999</v>
      </c>
      <c r="E185" s="463">
        <v>1.2590417994407725</v>
      </c>
      <c r="F185" s="461">
        <v>249.25462539999998</v>
      </c>
      <c r="G185" s="462">
        <v>103.85609391666665</v>
      </c>
      <c r="H185" s="462">
        <v>21.339119999999998</v>
      </c>
      <c r="I185" s="462">
        <v>116.1508</v>
      </c>
      <c r="J185" s="462">
        <v>12.294706083333352</v>
      </c>
      <c r="K185" s="464">
        <v>0.46599255606030576</v>
      </c>
      <c r="L185" s="150"/>
      <c r="M185" s="460" t="str">
        <f t="shared" si="2"/>
        <v>X</v>
      </c>
    </row>
    <row r="186" spans="1:13" ht="14.45" customHeight="1" x14ac:dyDescent="0.2">
      <c r="A186" s="465" t="s">
        <v>452</v>
      </c>
      <c r="B186" s="461">
        <v>130.57307700000001</v>
      </c>
      <c r="C186" s="462">
        <v>182.6266</v>
      </c>
      <c r="D186" s="462">
        <v>52.053522999999984</v>
      </c>
      <c r="E186" s="463">
        <v>1.3986543336188668</v>
      </c>
      <c r="F186" s="461">
        <v>179.28972959999999</v>
      </c>
      <c r="G186" s="462">
        <v>74.704053999999999</v>
      </c>
      <c r="H186" s="462">
        <v>13.533959999999999</v>
      </c>
      <c r="I186" s="462">
        <v>88.658059999999992</v>
      </c>
      <c r="J186" s="462">
        <v>13.954005999999993</v>
      </c>
      <c r="K186" s="464">
        <v>0.49449603274988707</v>
      </c>
      <c r="L186" s="150"/>
      <c r="M186" s="460" t="str">
        <f t="shared" si="2"/>
        <v/>
      </c>
    </row>
    <row r="187" spans="1:13" ht="14.45" customHeight="1" x14ac:dyDescent="0.2">
      <c r="A187" s="465" t="s">
        <v>453</v>
      </c>
      <c r="B187" s="461">
        <v>66.702865000000003</v>
      </c>
      <c r="C187" s="462">
        <v>62.919879999999999</v>
      </c>
      <c r="D187" s="462">
        <v>-3.7829850000000036</v>
      </c>
      <c r="E187" s="463">
        <v>0.94328601927368483</v>
      </c>
      <c r="F187" s="461">
        <v>60.769286200000003</v>
      </c>
      <c r="G187" s="462">
        <v>25.320535916666667</v>
      </c>
      <c r="H187" s="462">
        <v>2.8287600000000004</v>
      </c>
      <c r="I187" s="462">
        <v>22.51634</v>
      </c>
      <c r="J187" s="462">
        <v>-2.8041959166666679</v>
      </c>
      <c r="K187" s="464">
        <v>0.37052171266082762</v>
      </c>
      <c r="L187" s="150"/>
      <c r="M187" s="460" t="str">
        <f t="shared" si="2"/>
        <v/>
      </c>
    </row>
    <row r="188" spans="1:13" ht="14.45" customHeight="1" x14ac:dyDescent="0.2">
      <c r="A188" s="465" t="s">
        <v>454</v>
      </c>
      <c r="B188" s="461">
        <v>4.879753</v>
      </c>
      <c r="C188" s="462">
        <v>8.9759899999999995</v>
      </c>
      <c r="D188" s="462">
        <v>4.0962369999999995</v>
      </c>
      <c r="E188" s="463">
        <v>1.8394353156809371</v>
      </c>
      <c r="F188" s="461">
        <v>9.1956095999999992</v>
      </c>
      <c r="G188" s="462">
        <v>3.8315039999999994</v>
      </c>
      <c r="H188" s="462">
        <v>4.9763999999999999</v>
      </c>
      <c r="I188" s="462">
        <v>4.9763999999999999</v>
      </c>
      <c r="J188" s="462">
        <v>1.1448960000000006</v>
      </c>
      <c r="K188" s="464">
        <v>0.54117129983421663</v>
      </c>
      <c r="L188" s="150"/>
      <c r="M188" s="460" t="str">
        <f t="shared" si="2"/>
        <v/>
      </c>
    </row>
    <row r="189" spans="1:13" ht="14.45" customHeight="1" x14ac:dyDescent="0.2">
      <c r="A189" s="465" t="s">
        <v>455</v>
      </c>
      <c r="B189" s="461">
        <v>12.741768</v>
      </c>
      <c r="C189" s="462">
        <v>87.639830000000003</v>
      </c>
      <c r="D189" s="462">
        <v>74.89806200000001</v>
      </c>
      <c r="E189" s="463">
        <v>6.8781530161277464</v>
      </c>
      <c r="F189" s="461">
        <v>0</v>
      </c>
      <c r="G189" s="462">
        <v>0</v>
      </c>
      <c r="H189" s="462">
        <v>6.5778599999999994</v>
      </c>
      <c r="I189" s="462">
        <v>21.639650000000003</v>
      </c>
      <c r="J189" s="462">
        <v>21.639650000000003</v>
      </c>
      <c r="K189" s="464">
        <v>0</v>
      </c>
      <c r="L189" s="150"/>
      <c r="M189" s="460" t="str">
        <f t="shared" si="2"/>
        <v>X</v>
      </c>
    </row>
    <row r="190" spans="1:13" ht="14.45" customHeight="1" x14ac:dyDescent="0.2">
      <c r="A190" s="465" t="s">
        <v>456</v>
      </c>
      <c r="B190" s="461">
        <v>0</v>
      </c>
      <c r="C190" s="462">
        <v>4.1293599999999993</v>
      </c>
      <c r="D190" s="462">
        <v>4.1293599999999993</v>
      </c>
      <c r="E190" s="463">
        <v>0</v>
      </c>
      <c r="F190" s="461">
        <v>0</v>
      </c>
      <c r="G190" s="462">
        <v>0</v>
      </c>
      <c r="H190" s="462">
        <v>0.77076</v>
      </c>
      <c r="I190" s="462">
        <v>3.3116399999999997</v>
      </c>
      <c r="J190" s="462">
        <v>3.3116399999999997</v>
      </c>
      <c r="K190" s="464">
        <v>0</v>
      </c>
      <c r="L190" s="150"/>
      <c r="M190" s="460" t="str">
        <f t="shared" si="2"/>
        <v/>
      </c>
    </row>
    <row r="191" spans="1:13" ht="14.45" customHeight="1" x14ac:dyDescent="0.2">
      <c r="A191" s="465" t="s">
        <v>457</v>
      </c>
      <c r="B191" s="461">
        <v>12.741768</v>
      </c>
      <c r="C191" s="462">
        <v>83.510469999999998</v>
      </c>
      <c r="D191" s="462">
        <v>70.76870199999999</v>
      </c>
      <c r="E191" s="463">
        <v>6.5540724018833174</v>
      </c>
      <c r="F191" s="461">
        <v>0</v>
      </c>
      <c r="G191" s="462">
        <v>0</v>
      </c>
      <c r="H191" s="462">
        <v>5.8071000000000002</v>
      </c>
      <c r="I191" s="462">
        <v>18.328009999999999</v>
      </c>
      <c r="J191" s="462">
        <v>18.328009999999999</v>
      </c>
      <c r="K191" s="464">
        <v>0</v>
      </c>
      <c r="L191" s="150"/>
      <c r="M191" s="460" t="str">
        <f t="shared" si="2"/>
        <v/>
      </c>
    </row>
    <row r="192" spans="1:13" ht="14.45" customHeight="1" x14ac:dyDescent="0.2">
      <c r="A192" s="465" t="s">
        <v>458</v>
      </c>
      <c r="B192" s="461">
        <v>44433.946498999998</v>
      </c>
      <c r="C192" s="462">
        <v>38614.588830000001</v>
      </c>
      <c r="D192" s="462">
        <v>-5819.3576689999973</v>
      </c>
      <c r="E192" s="463">
        <v>0.86903351767030268</v>
      </c>
      <c r="F192" s="461">
        <v>0</v>
      </c>
      <c r="G192" s="462">
        <v>0</v>
      </c>
      <c r="H192" s="462">
        <v>4084.3676499999997</v>
      </c>
      <c r="I192" s="462">
        <v>21663.393969999997</v>
      </c>
      <c r="J192" s="462">
        <v>21663.393969999997</v>
      </c>
      <c r="K192" s="464">
        <v>0</v>
      </c>
      <c r="L192" s="150"/>
      <c r="M192" s="460" t="str">
        <f t="shared" si="2"/>
        <v>X</v>
      </c>
    </row>
    <row r="193" spans="1:13" ht="14.45" customHeight="1" x14ac:dyDescent="0.2">
      <c r="A193" s="465" t="s">
        <v>459</v>
      </c>
      <c r="B193" s="461">
        <v>44433.946498999998</v>
      </c>
      <c r="C193" s="462">
        <v>38614.588830000001</v>
      </c>
      <c r="D193" s="462">
        <v>-5819.3576689999973</v>
      </c>
      <c r="E193" s="463">
        <v>0.86903351767030268</v>
      </c>
      <c r="F193" s="461">
        <v>0</v>
      </c>
      <c r="G193" s="462">
        <v>0</v>
      </c>
      <c r="H193" s="462">
        <v>4084.3676499999997</v>
      </c>
      <c r="I193" s="462">
        <v>21663.393969999997</v>
      </c>
      <c r="J193" s="462">
        <v>21663.393969999997</v>
      </c>
      <c r="K193" s="464">
        <v>0</v>
      </c>
      <c r="L193" s="150"/>
      <c r="M193" s="460" t="str">
        <f t="shared" si="2"/>
        <v/>
      </c>
    </row>
    <row r="194" spans="1:13" ht="14.45" customHeight="1" x14ac:dyDescent="0.2">
      <c r="A194" s="465" t="s">
        <v>460</v>
      </c>
      <c r="B194" s="461">
        <v>0</v>
      </c>
      <c r="C194" s="462">
        <v>2245.2989900000002</v>
      </c>
      <c r="D194" s="462">
        <v>2245.2989900000002</v>
      </c>
      <c r="E194" s="463">
        <v>0</v>
      </c>
      <c r="F194" s="461">
        <v>0</v>
      </c>
      <c r="G194" s="462">
        <v>0</v>
      </c>
      <c r="H194" s="462">
        <v>0</v>
      </c>
      <c r="I194" s="462">
        <v>-1.6285000000000001</v>
      </c>
      <c r="J194" s="462">
        <v>-1.6285000000000001</v>
      </c>
      <c r="K194" s="464">
        <v>0</v>
      </c>
      <c r="L194" s="150"/>
      <c r="M194" s="460" t="str">
        <f t="shared" si="2"/>
        <v>X</v>
      </c>
    </row>
    <row r="195" spans="1:13" ht="14.45" customHeight="1" x14ac:dyDescent="0.2">
      <c r="A195" s="465" t="s">
        <v>461</v>
      </c>
      <c r="B195" s="461">
        <v>0</v>
      </c>
      <c r="C195" s="462">
        <v>2245.2989900000002</v>
      </c>
      <c r="D195" s="462">
        <v>2245.2989900000002</v>
      </c>
      <c r="E195" s="463">
        <v>0</v>
      </c>
      <c r="F195" s="461">
        <v>0</v>
      </c>
      <c r="G195" s="462">
        <v>0</v>
      </c>
      <c r="H195" s="462">
        <v>0</v>
      </c>
      <c r="I195" s="462">
        <v>-1.6285000000000001</v>
      </c>
      <c r="J195" s="462">
        <v>-1.6285000000000001</v>
      </c>
      <c r="K195" s="464">
        <v>0</v>
      </c>
      <c r="L195" s="150"/>
      <c r="M195" s="460" t="str">
        <f t="shared" si="2"/>
        <v/>
      </c>
    </row>
    <row r="196" spans="1:13" ht="14.45" customHeight="1" x14ac:dyDescent="0.2">
      <c r="A196" s="465" t="s">
        <v>462</v>
      </c>
      <c r="B196" s="461">
        <v>59253.275616999999</v>
      </c>
      <c r="C196" s="462">
        <v>64432.737659999999</v>
      </c>
      <c r="D196" s="462">
        <v>5179.4620429999995</v>
      </c>
      <c r="E196" s="463">
        <v>1.0874122483367652</v>
      </c>
      <c r="F196" s="461">
        <v>59471.377618099999</v>
      </c>
      <c r="G196" s="462">
        <v>24779.740674208333</v>
      </c>
      <c r="H196" s="462">
        <v>2590.0271699999998</v>
      </c>
      <c r="I196" s="462">
        <v>16471.16921</v>
      </c>
      <c r="J196" s="462">
        <v>-8308.5714642083331</v>
      </c>
      <c r="K196" s="464">
        <v>0.27695960426158062</v>
      </c>
      <c r="L196" s="150"/>
      <c r="M196" s="460" t="str">
        <f t="shared" si="2"/>
        <v/>
      </c>
    </row>
    <row r="197" spans="1:13" ht="14.45" customHeight="1" x14ac:dyDescent="0.2">
      <c r="A197" s="465" t="s">
        <v>463</v>
      </c>
      <c r="B197" s="461">
        <v>58900.000001</v>
      </c>
      <c r="C197" s="462">
        <v>64026.71026</v>
      </c>
      <c r="D197" s="462">
        <v>5126.7102589999995</v>
      </c>
      <c r="E197" s="463">
        <v>1.0870409212039551</v>
      </c>
      <c r="F197" s="461">
        <v>59249.000000100001</v>
      </c>
      <c r="G197" s="462">
        <v>24687.083333374998</v>
      </c>
      <c r="H197" s="462">
        <v>2569.65805</v>
      </c>
      <c r="I197" s="462">
        <v>16345.954800000001</v>
      </c>
      <c r="J197" s="462">
        <v>-8341.1285333749966</v>
      </c>
      <c r="K197" s="464">
        <v>0.27588574996999804</v>
      </c>
      <c r="L197" s="150"/>
      <c r="M197" s="460" t="str">
        <f t="shared" si="2"/>
        <v/>
      </c>
    </row>
    <row r="198" spans="1:13" ht="14.45" customHeight="1" x14ac:dyDescent="0.2">
      <c r="A198" s="465" t="s">
        <v>464</v>
      </c>
      <c r="B198" s="461">
        <v>58900.000001</v>
      </c>
      <c r="C198" s="462">
        <v>64026.71026</v>
      </c>
      <c r="D198" s="462">
        <v>5126.7102589999995</v>
      </c>
      <c r="E198" s="463">
        <v>1.0870409212039551</v>
      </c>
      <c r="F198" s="461">
        <v>59249.000000100001</v>
      </c>
      <c r="G198" s="462">
        <v>24687.083333374998</v>
      </c>
      <c r="H198" s="462">
        <v>2569.65805</v>
      </c>
      <c r="I198" s="462">
        <v>16345.954800000001</v>
      </c>
      <c r="J198" s="462">
        <v>-8341.1285333749966</v>
      </c>
      <c r="K198" s="464">
        <v>0.27588574996999804</v>
      </c>
      <c r="L198" s="150"/>
      <c r="M198" s="460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65" t="s">
        <v>465</v>
      </c>
      <c r="B199" s="461">
        <v>14800.000001</v>
      </c>
      <c r="C199" s="462">
        <v>14437.88689</v>
      </c>
      <c r="D199" s="462">
        <v>-362.11311100000057</v>
      </c>
      <c r="E199" s="463">
        <v>0.97553289790705855</v>
      </c>
      <c r="F199" s="461">
        <v>14997</v>
      </c>
      <c r="G199" s="462">
        <v>6248.75</v>
      </c>
      <c r="H199" s="462">
        <v>1085.7555</v>
      </c>
      <c r="I199" s="462">
        <v>5373.4642999999996</v>
      </c>
      <c r="J199" s="462">
        <v>-875.28570000000036</v>
      </c>
      <c r="K199" s="464">
        <v>0.35830261385610451</v>
      </c>
      <c r="L199" s="150"/>
      <c r="M199" s="460" t="str">
        <f t="shared" si="3"/>
        <v/>
      </c>
    </row>
    <row r="200" spans="1:13" ht="14.45" customHeight="1" x14ac:dyDescent="0.2">
      <c r="A200" s="465" t="s">
        <v>466</v>
      </c>
      <c r="B200" s="461">
        <v>44000</v>
      </c>
      <c r="C200" s="462">
        <v>49286.480600000003</v>
      </c>
      <c r="D200" s="462">
        <v>5286.4806000000026</v>
      </c>
      <c r="E200" s="463">
        <v>1.1201472863636364</v>
      </c>
      <c r="F200" s="461">
        <v>43878.000000100001</v>
      </c>
      <c r="G200" s="462">
        <v>18282.500000041666</v>
      </c>
      <c r="H200" s="462">
        <v>1483.90255</v>
      </c>
      <c r="I200" s="462">
        <v>10972.4905</v>
      </c>
      <c r="J200" s="462">
        <v>-7310.0095000416659</v>
      </c>
      <c r="K200" s="464">
        <v>0.2500681548834266</v>
      </c>
      <c r="L200" s="150"/>
      <c r="M200" s="460" t="str">
        <f t="shared" si="3"/>
        <v/>
      </c>
    </row>
    <row r="201" spans="1:13" ht="14.45" customHeight="1" x14ac:dyDescent="0.2">
      <c r="A201" s="465" t="s">
        <v>467</v>
      </c>
      <c r="B201" s="461">
        <v>100</v>
      </c>
      <c r="C201" s="462">
        <v>302.34277000000003</v>
      </c>
      <c r="D201" s="462">
        <v>202.34277000000003</v>
      </c>
      <c r="E201" s="463">
        <v>3.0234277000000005</v>
      </c>
      <c r="F201" s="461">
        <v>374</v>
      </c>
      <c r="G201" s="462">
        <v>155.83333333333334</v>
      </c>
      <c r="H201" s="462">
        <v>0</v>
      </c>
      <c r="I201" s="462">
        <v>0</v>
      </c>
      <c r="J201" s="462">
        <v>-155.83333333333334</v>
      </c>
      <c r="K201" s="464">
        <v>0</v>
      </c>
      <c r="L201" s="150"/>
      <c r="M201" s="460" t="str">
        <f t="shared" si="3"/>
        <v/>
      </c>
    </row>
    <row r="202" spans="1:13" ht="14.45" customHeight="1" x14ac:dyDescent="0.2">
      <c r="A202" s="465" t="s">
        <v>468</v>
      </c>
      <c r="B202" s="461">
        <v>0</v>
      </c>
      <c r="C202" s="462">
        <v>105.25</v>
      </c>
      <c r="D202" s="462">
        <v>105.25</v>
      </c>
      <c r="E202" s="463">
        <v>0</v>
      </c>
      <c r="F202" s="461">
        <v>0</v>
      </c>
      <c r="G202" s="462">
        <v>0</v>
      </c>
      <c r="H202" s="462">
        <v>4.5</v>
      </c>
      <c r="I202" s="462">
        <v>34</v>
      </c>
      <c r="J202" s="462">
        <v>34</v>
      </c>
      <c r="K202" s="464">
        <v>0</v>
      </c>
      <c r="L202" s="150"/>
      <c r="M202" s="460" t="str">
        <f t="shared" si="3"/>
        <v/>
      </c>
    </row>
    <row r="203" spans="1:13" ht="14.45" customHeight="1" x14ac:dyDescent="0.2">
      <c r="A203" s="465" t="s">
        <v>469</v>
      </c>
      <c r="B203" s="461">
        <v>0</v>
      </c>
      <c r="C203" s="462">
        <v>105.25</v>
      </c>
      <c r="D203" s="462">
        <v>105.25</v>
      </c>
      <c r="E203" s="463">
        <v>0</v>
      </c>
      <c r="F203" s="461">
        <v>0</v>
      </c>
      <c r="G203" s="462">
        <v>0</v>
      </c>
      <c r="H203" s="462">
        <v>4.5</v>
      </c>
      <c r="I203" s="462">
        <v>34</v>
      </c>
      <c r="J203" s="462">
        <v>34</v>
      </c>
      <c r="K203" s="464">
        <v>0</v>
      </c>
      <c r="L203" s="150"/>
      <c r="M203" s="460" t="str">
        <f t="shared" si="3"/>
        <v>X</v>
      </c>
    </row>
    <row r="204" spans="1:13" ht="14.45" customHeight="1" x14ac:dyDescent="0.2">
      <c r="A204" s="465" t="s">
        <v>470</v>
      </c>
      <c r="B204" s="461">
        <v>0</v>
      </c>
      <c r="C204" s="462">
        <v>105.25</v>
      </c>
      <c r="D204" s="462">
        <v>105.25</v>
      </c>
      <c r="E204" s="463">
        <v>0</v>
      </c>
      <c r="F204" s="461">
        <v>0</v>
      </c>
      <c r="G204" s="462">
        <v>0</v>
      </c>
      <c r="H204" s="462">
        <v>4.5</v>
      </c>
      <c r="I204" s="462">
        <v>34</v>
      </c>
      <c r="J204" s="462">
        <v>34</v>
      </c>
      <c r="K204" s="464">
        <v>0</v>
      </c>
      <c r="L204" s="150"/>
      <c r="M204" s="460" t="str">
        <f t="shared" si="3"/>
        <v/>
      </c>
    </row>
    <row r="205" spans="1:13" ht="14.45" customHeight="1" x14ac:dyDescent="0.2">
      <c r="A205" s="465" t="s">
        <v>471</v>
      </c>
      <c r="B205" s="461">
        <v>353.27561599999996</v>
      </c>
      <c r="C205" s="462">
        <v>300.7774</v>
      </c>
      <c r="D205" s="462">
        <v>-52.498215999999957</v>
      </c>
      <c r="E205" s="463">
        <v>0.85139586877119777</v>
      </c>
      <c r="F205" s="461">
        <v>222.37761799999998</v>
      </c>
      <c r="G205" s="462">
        <v>92.657340833333336</v>
      </c>
      <c r="H205" s="462">
        <v>15.869120000000001</v>
      </c>
      <c r="I205" s="462">
        <v>91.214410000000001</v>
      </c>
      <c r="J205" s="462">
        <v>-1.4429308333333353</v>
      </c>
      <c r="K205" s="464">
        <v>0.41017801530727793</v>
      </c>
      <c r="L205" s="150"/>
      <c r="M205" s="460" t="str">
        <f t="shared" si="3"/>
        <v/>
      </c>
    </row>
    <row r="206" spans="1:13" ht="14.45" customHeight="1" x14ac:dyDescent="0.2">
      <c r="A206" s="465" t="s">
        <v>472</v>
      </c>
      <c r="B206" s="461">
        <v>0</v>
      </c>
      <c r="C206" s="462">
        <v>-3.5499999999999998E-3</v>
      </c>
      <c r="D206" s="462">
        <v>-3.5499999999999998E-3</v>
      </c>
      <c r="E206" s="463">
        <v>0</v>
      </c>
      <c r="F206" s="461">
        <v>0</v>
      </c>
      <c r="G206" s="462">
        <v>0</v>
      </c>
      <c r="H206" s="462">
        <v>1.1999999999999999E-4</v>
      </c>
      <c r="I206" s="462">
        <v>-1.1999999999999999E-4</v>
      </c>
      <c r="J206" s="462">
        <v>-1.1999999999999999E-4</v>
      </c>
      <c r="K206" s="464">
        <v>0</v>
      </c>
      <c r="L206" s="150"/>
      <c r="M206" s="460" t="str">
        <f t="shared" si="3"/>
        <v>X</v>
      </c>
    </row>
    <row r="207" spans="1:13" ht="14.45" customHeight="1" x14ac:dyDescent="0.2">
      <c r="A207" s="465" t="s">
        <v>473</v>
      </c>
      <c r="B207" s="461">
        <v>0</v>
      </c>
      <c r="C207" s="462">
        <v>-3.5499999999999998E-3</v>
      </c>
      <c r="D207" s="462">
        <v>-3.5499999999999998E-3</v>
      </c>
      <c r="E207" s="463">
        <v>0</v>
      </c>
      <c r="F207" s="461">
        <v>0</v>
      </c>
      <c r="G207" s="462">
        <v>0</v>
      </c>
      <c r="H207" s="462">
        <v>1.1999999999999999E-4</v>
      </c>
      <c r="I207" s="462">
        <v>-1.1999999999999999E-4</v>
      </c>
      <c r="J207" s="462">
        <v>-1.1999999999999999E-4</v>
      </c>
      <c r="K207" s="464">
        <v>0</v>
      </c>
      <c r="L207" s="150"/>
      <c r="M207" s="460" t="str">
        <f t="shared" si="3"/>
        <v/>
      </c>
    </row>
    <row r="208" spans="1:13" ht="14.45" customHeight="1" x14ac:dyDescent="0.2">
      <c r="A208" s="465" t="s">
        <v>474</v>
      </c>
      <c r="B208" s="461">
        <v>0</v>
      </c>
      <c r="C208" s="462">
        <v>0</v>
      </c>
      <c r="D208" s="462">
        <v>0</v>
      </c>
      <c r="E208" s="463">
        <v>0</v>
      </c>
      <c r="F208" s="461">
        <v>0</v>
      </c>
      <c r="G208" s="462">
        <v>0</v>
      </c>
      <c r="H208" s="462">
        <v>0</v>
      </c>
      <c r="I208" s="462">
        <v>11.696299999999999</v>
      </c>
      <c r="J208" s="462">
        <v>11.696299999999999</v>
      </c>
      <c r="K208" s="464">
        <v>0</v>
      </c>
      <c r="L208" s="150"/>
      <c r="M208" s="460" t="str">
        <f t="shared" si="3"/>
        <v>X</v>
      </c>
    </row>
    <row r="209" spans="1:13" ht="14.45" customHeight="1" x14ac:dyDescent="0.2">
      <c r="A209" s="465" t="s">
        <v>475</v>
      </c>
      <c r="B209" s="461">
        <v>0</v>
      </c>
      <c r="C209" s="462">
        <v>0</v>
      </c>
      <c r="D209" s="462">
        <v>0</v>
      </c>
      <c r="E209" s="463">
        <v>0</v>
      </c>
      <c r="F209" s="461">
        <v>0</v>
      </c>
      <c r="G209" s="462">
        <v>0</v>
      </c>
      <c r="H209" s="462">
        <v>0</v>
      </c>
      <c r="I209" s="462">
        <v>11.696299999999999</v>
      </c>
      <c r="J209" s="462">
        <v>11.696299999999999</v>
      </c>
      <c r="K209" s="464">
        <v>0</v>
      </c>
      <c r="L209" s="150"/>
      <c r="M209" s="460" t="str">
        <f t="shared" si="3"/>
        <v/>
      </c>
    </row>
    <row r="210" spans="1:13" ht="14.45" customHeight="1" x14ac:dyDescent="0.2">
      <c r="A210" s="465" t="s">
        <v>476</v>
      </c>
      <c r="B210" s="461">
        <v>353.27561599999996</v>
      </c>
      <c r="C210" s="462">
        <v>255.76395000000002</v>
      </c>
      <c r="D210" s="462">
        <v>-97.511665999999934</v>
      </c>
      <c r="E210" s="463">
        <v>0.72397849841977224</v>
      </c>
      <c r="F210" s="461">
        <v>222.37761799999998</v>
      </c>
      <c r="G210" s="462">
        <v>92.657340833333336</v>
      </c>
      <c r="H210" s="462">
        <v>15.869</v>
      </c>
      <c r="I210" s="462">
        <v>61.038230000000006</v>
      </c>
      <c r="J210" s="462">
        <v>-31.61911083333333</v>
      </c>
      <c r="K210" s="464">
        <v>0.27448009628379061</v>
      </c>
      <c r="L210" s="150"/>
      <c r="M210" s="460" t="str">
        <f t="shared" si="3"/>
        <v>X</v>
      </c>
    </row>
    <row r="211" spans="1:13" ht="14.45" customHeight="1" x14ac:dyDescent="0.2">
      <c r="A211" s="465" t="s">
        <v>477</v>
      </c>
      <c r="B211" s="461">
        <v>300</v>
      </c>
      <c r="C211" s="462">
        <v>145.39500000000001</v>
      </c>
      <c r="D211" s="462">
        <v>-154.60499999999999</v>
      </c>
      <c r="E211" s="463">
        <v>0.48465000000000003</v>
      </c>
      <c r="F211" s="461">
        <v>170</v>
      </c>
      <c r="G211" s="462">
        <v>70.833333333333329</v>
      </c>
      <c r="H211" s="462">
        <v>9.2149999999999999</v>
      </c>
      <c r="I211" s="462">
        <v>36.084000000000003</v>
      </c>
      <c r="J211" s="462">
        <v>-34.749333333333325</v>
      </c>
      <c r="K211" s="464">
        <v>0.21225882352941178</v>
      </c>
      <c r="L211" s="150"/>
      <c r="M211" s="460" t="str">
        <f t="shared" si="3"/>
        <v/>
      </c>
    </row>
    <row r="212" spans="1:13" ht="14.45" customHeight="1" x14ac:dyDescent="0.2">
      <c r="A212" s="465" t="s">
        <v>478</v>
      </c>
      <c r="B212" s="461">
        <v>0</v>
      </c>
      <c r="C212" s="462">
        <v>1.7070000000000001</v>
      </c>
      <c r="D212" s="462">
        <v>1.7070000000000001</v>
      </c>
      <c r="E212" s="463">
        <v>0</v>
      </c>
      <c r="F212" s="461">
        <v>1.0447425000000001</v>
      </c>
      <c r="G212" s="462">
        <v>0.43530937500000005</v>
      </c>
      <c r="H212" s="462">
        <v>0</v>
      </c>
      <c r="I212" s="462">
        <v>0.60199999999999998</v>
      </c>
      <c r="J212" s="462">
        <v>0.16669062499999993</v>
      </c>
      <c r="K212" s="464">
        <v>0.57621854188950861</v>
      </c>
      <c r="L212" s="150"/>
      <c r="M212" s="460" t="str">
        <f t="shared" si="3"/>
        <v/>
      </c>
    </row>
    <row r="213" spans="1:13" ht="14.45" customHeight="1" x14ac:dyDescent="0.2">
      <c r="A213" s="465" t="s">
        <v>479</v>
      </c>
      <c r="B213" s="461">
        <v>53.275615999999999</v>
      </c>
      <c r="C213" s="462">
        <v>43.786000000000001</v>
      </c>
      <c r="D213" s="462">
        <v>-9.4896159999999981</v>
      </c>
      <c r="E213" s="463">
        <v>0.82187693521929439</v>
      </c>
      <c r="F213" s="461">
        <v>0</v>
      </c>
      <c r="G213" s="462">
        <v>0</v>
      </c>
      <c r="H213" s="462">
        <v>6.6539999999999999</v>
      </c>
      <c r="I213" s="462">
        <v>20.22</v>
      </c>
      <c r="J213" s="462">
        <v>20.22</v>
      </c>
      <c r="K213" s="464">
        <v>0</v>
      </c>
      <c r="L213" s="150"/>
      <c r="M213" s="460" t="str">
        <f t="shared" si="3"/>
        <v/>
      </c>
    </row>
    <row r="214" spans="1:13" ht="14.45" customHeight="1" x14ac:dyDescent="0.2">
      <c r="A214" s="465" t="s">
        <v>480</v>
      </c>
      <c r="B214" s="461">
        <v>0</v>
      </c>
      <c r="C214" s="462">
        <v>64.875950000000003</v>
      </c>
      <c r="D214" s="462">
        <v>64.875950000000003</v>
      </c>
      <c r="E214" s="463">
        <v>0</v>
      </c>
      <c r="F214" s="461">
        <v>51.3328755</v>
      </c>
      <c r="G214" s="462">
        <v>21.388698124999998</v>
      </c>
      <c r="H214" s="462">
        <v>0</v>
      </c>
      <c r="I214" s="462">
        <v>4.1322299999999998</v>
      </c>
      <c r="J214" s="462">
        <v>-17.256468124999998</v>
      </c>
      <c r="K214" s="464">
        <v>8.049870496734593E-2</v>
      </c>
      <c r="L214" s="150"/>
      <c r="M214" s="460" t="str">
        <f t="shared" si="3"/>
        <v/>
      </c>
    </row>
    <row r="215" spans="1:13" ht="14.45" customHeight="1" x14ac:dyDescent="0.2">
      <c r="A215" s="465" t="s">
        <v>481</v>
      </c>
      <c r="B215" s="461">
        <v>0</v>
      </c>
      <c r="C215" s="462">
        <v>45.017000000000003</v>
      </c>
      <c r="D215" s="462">
        <v>45.017000000000003</v>
      </c>
      <c r="E215" s="463">
        <v>0</v>
      </c>
      <c r="F215" s="461">
        <v>0</v>
      </c>
      <c r="G215" s="462">
        <v>0</v>
      </c>
      <c r="H215" s="462">
        <v>0</v>
      </c>
      <c r="I215" s="462">
        <v>18.48</v>
      </c>
      <c r="J215" s="462">
        <v>18.48</v>
      </c>
      <c r="K215" s="464">
        <v>0</v>
      </c>
      <c r="L215" s="150"/>
      <c r="M215" s="460" t="str">
        <f t="shared" si="3"/>
        <v>X</v>
      </c>
    </row>
    <row r="216" spans="1:13" ht="14.45" customHeight="1" x14ac:dyDescent="0.2">
      <c r="A216" s="465" t="s">
        <v>482</v>
      </c>
      <c r="B216" s="461">
        <v>0</v>
      </c>
      <c r="C216" s="462">
        <v>45.017000000000003</v>
      </c>
      <c r="D216" s="462">
        <v>45.017000000000003</v>
      </c>
      <c r="E216" s="463">
        <v>0</v>
      </c>
      <c r="F216" s="461">
        <v>0</v>
      </c>
      <c r="G216" s="462">
        <v>0</v>
      </c>
      <c r="H216" s="462">
        <v>0</v>
      </c>
      <c r="I216" s="462">
        <v>18.48</v>
      </c>
      <c r="J216" s="462">
        <v>18.48</v>
      </c>
      <c r="K216" s="464">
        <v>0</v>
      </c>
      <c r="L216" s="150"/>
      <c r="M216" s="460" t="str">
        <f t="shared" si="3"/>
        <v/>
      </c>
    </row>
    <row r="217" spans="1:13" ht="14.45" customHeight="1" x14ac:dyDescent="0.2">
      <c r="A217" s="465" t="s">
        <v>483</v>
      </c>
      <c r="B217" s="461">
        <v>146.693108</v>
      </c>
      <c r="C217" s="462">
        <v>166.648</v>
      </c>
      <c r="D217" s="462">
        <v>19.954892000000001</v>
      </c>
      <c r="E217" s="463">
        <v>1.1360315578016114</v>
      </c>
      <c r="F217" s="461">
        <v>250</v>
      </c>
      <c r="G217" s="462">
        <v>104.16666666666666</v>
      </c>
      <c r="H217" s="462">
        <v>0</v>
      </c>
      <c r="I217" s="462">
        <v>0</v>
      </c>
      <c r="J217" s="462">
        <v>-104.16666666666666</v>
      </c>
      <c r="K217" s="464">
        <v>0</v>
      </c>
      <c r="L217" s="150"/>
      <c r="M217" s="460" t="str">
        <f t="shared" si="3"/>
        <v/>
      </c>
    </row>
    <row r="218" spans="1:13" ht="14.45" customHeight="1" x14ac:dyDescent="0.2">
      <c r="A218" s="465" t="s">
        <v>484</v>
      </c>
      <c r="B218" s="461">
        <v>146.693108</v>
      </c>
      <c r="C218" s="462">
        <v>166.648</v>
      </c>
      <c r="D218" s="462">
        <v>19.954892000000001</v>
      </c>
      <c r="E218" s="463">
        <v>1.1360315578016114</v>
      </c>
      <c r="F218" s="461">
        <v>250</v>
      </c>
      <c r="G218" s="462">
        <v>104.16666666666666</v>
      </c>
      <c r="H218" s="462">
        <v>0</v>
      </c>
      <c r="I218" s="462">
        <v>0</v>
      </c>
      <c r="J218" s="462">
        <v>-104.16666666666666</v>
      </c>
      <c r="K218" s="464">
        <v>0</v>
      </c>
      <c r="L218" s="150"/>
      <c r="M218" s="460" t="str">
        <f t="shared" si="3"/>
        <v/>
      </c>
    </row>
    <row r="219" spans="1:13" ht="14.45" customHeight="1" x14ac:dyDescent="0.2">
      <c r="A219" s="465" t="s">
        <v>485</v>
      </c>
      <c r="B219" s="461">
        <v>146.693108</v>
      </c>
      <c r="C219" s="462">
        <v>166.648</v>
      </c>
      <c r="D219" s="462">
        <v>19.954892000000001</v>
      </c>
      <c r="E219" s="463">
        <v>1.1360315578016114</v>
      </c>
      <c r="F219" s="461">
        <v>250</v>
      </c>
      <c r="G219" s="462">
        <v>104.16666666666666</v>
      </c>
      <c r="H219" s="462">
        <v>0</v>
      </c>
      <c r="I219" s="462">
        <v>0</v>
      </c>
      <c r="J219" s="462">
        <v>-104.16666666666666</v>
      </c>
      <c r="K219" s="464">
        <v>0</v>
      </c>
      <c r="L219" s="150"/>
      <c r="M219" s="460" t="str">
        <f t="shared" si="3"/>
        <v>X</v>
      </c>
    </row>
    <row r="220" spans="1:13" ht="14.45" customHeight="1" x14ac:dyDescent="0.2">
      <c r="A220" s="465" t="s">
        <v>486</v>
      </c>
      <c r="B220" s="461">
        <v>146.693108</v>
      </c>
      <c r="C220" s="462">
        <v>166.648</v>
      </c>
      <c r="D220" s="462">
        <v>19.954892000000001</v>
      </c>
      <c r="E220" s="463">
        <v>1.1360315578016114</v>
      </c>
      <c r="F220" s="461">
        <v>250</v>
      </c>
      <c r="G220" s="462">
        <v>104.16666666666666</v>
      </c>
      <c r="H220" s="462">
        <v>0</v>
      </c>
      <c r="I220" s="462">
        <v>0</v>
      </c>
      <c r="J220" s="462">
        <v>-104.16666666666666</v>
      </c>
      <c r="K220" s="464">
        <v>0</v>
      </c>
      <c r="L220" s="150"/>
      <c r="M220" s="460" t="str">
        <f t="shared" si="3"/>
        <v/>
      </c>
    </row>
    <row r="221" spans="1:13" ht="14.45" customHeight="1" x14ac:dyDescent="0.2">
      <c r="A221" s="465" t="s">
        <v>487</v>
      </c>
      <c r="B221" s="461">
        <v>0</v>
      </c>
      <c r="C221" s="462">
        <v>7789.3588099999997</v>
      </c>
      <c r="D221" s="462">
        <v>7789.3588099999997</v>
      </c>
      <c r="E221" s="463">
        <v>0</v>
      </c>
      <c r="F221" s="461">
        <v>0</v>
      </c>
      <c r="G221" s="462">
        <v>0</v>
      </c>
      <c r="H221" s="462">
        <v>389.14539000000002</v>
      </c>
      <c r="I221" s="462">
        <v>3388.1716499999998</v>
      </c>
      <c r="J221" s="462">
        <v>3388.1716499999998</v>
      </c>
      <c r="K221" s="464">
        <v>0</v>
      </c>
      <c r="L221" s="150"/>
      <c r="M221" s="460" t="str">
        <f t="shared" si="3"/>
        <v/>
      </c>
    </row>
    <row r="222" spans="1:13" ht="14.45" customHeight="1" x14ac:dyDescent="0.2">
      <c r="A222" s="465" t="s">
        <v>488</v>
      </c>
      <c r="B222" s="461">
        <v>0</v>
      </c>
      <c r="C222" s="462">
        <v>7789.3588099999997</v>
      </c>
      <c r="D222" s="462">
        <v>7789.3588099999997</v>
      </c>
      <c r="E222" s="463">
        <v>0</v>
      </c>
      <c r="F222" s="461">
        <v>0</v>
      </c>
      <c r="G222" s="462">
        <v>0</v>
      </c>
      <c r="H222" s="462">
        <v>389.14539000000002</v>
      </c>
      <c r="I222" s="462">
        <v>3388.1716499999998</v>
      </c>
      <c r="J222" s="462">
        <v>3388.1716499999998</v>
      </c>
      <c r="K222" s="464">
        <v>0</v>
      </c>
      <c r="L222" s="150"/>
      <c r="M222" s="460" t="str">
        <f t="shared" si="3"/>
        <v/>
      </c>
    </row>
    <row r="223" spans="1:13" ht="14.45" customHeight="1" x14ac:dyDescent="0.2">
      <c r="A223" s="465" t="s">
        <v>489</v>
      </c>
      <c r="B223" s="461">
        <v>0</v>
      </c>
      <c r="C223" s="462">
        <v>7789.3588099999997</v>
      </c>
      <c r="D223" s="462">
        <v>7789.3588099999997</v>
      </c>
      <c r="E223" s="463">
        <v>0</v>
      </c>
      <c r="F223" s="461">
        <v>0</v>
      </c>
      <c r="G223" s="462">
        <v>0</v>
      </c>
      <c r="H223" s="462">
        <v>389.14539000000002</v>
      </c>
      <c r="I223" s="462">
        <v>3388.1716499999998</v>
      </c>
      <c r="J223" s="462">
        <v>3388.1716499999998</v>
      </c>
      <c r="K223" s="464">
        <v>0</v>
      </c>
      <c r="L223" s="150"/>
      <c r="M223" s="460" t="str">
        <f t="shared" si="3"/>
        <v/>
      </c>
    </row>
    <row r="224" spans="1:13" ht="14.45" customHeight="1" x14ac:dyDescent="0.2">
      <c r="A224" s="465" t="s">
        <v>490</v>
      </c>
      <c r="B224" s="461">
        <v>0</v>
      </c>
      <c r="C224" s="462">
        <v>8.8863899999999987</v>
      </c>
      <c r="D224" s="462">
        <v>8.8863899999999987</v>
      </c>
      <c r="E224" s="463">
        <v>0</v>
      </c>
      <c r="F224" s="461">
        <v>0</v>
      </c>
      <c r="G224" s="462">
        <v>0</v>
      </c>
      <c r="H224" s="462">
        <v>6.1315100000000005</v>
      </c>
      <c r="I224" s="462">
        <v>8.0249799999999993</v>
      </c>
      <c r="J224" s="462">
        <v>8.0249799999999993</v>
      </c>
      <c r="K224" s="464">
        <v>0</v>
      </c>
      <c r="L224" s="150"/>
      <c r="M224" s="460" t="str">
        <f t="shared" si="3"/>
        <v>X</v>
      </c>
    </row>
    <row r="225" spans="1:13" ht="14.45" customHeight="1" x14ac:dyDescent="0.2">
      <c r="A225" s="465" t="s">
        <v>491</v>
      </c>
      <c r="B225" s="461">
        <v>0</v>
      </c>
      <c r="C225" s="462">
        <v>8.8863899999999987</v>
      </c>
      <c r="D225" s="462">
        <v>8.8863899999999987</v>
      </c>
      <c r="E225" s="463">
        <v>0</v>
      </c>
      <c r="F225" s="461">
        <v>0</v>
      </c>
      <c r="G225" s="462">
        <v>0</v>
      </c>
      <c r="H225" s="462">
        <v>6.1315100000000005</v>
      </c>
      <c r="I225" s="462">
        <v>8.0249799999999993</v>
      </c>
      <c r="J225" s="462">
        <v>8.0249799999999993</v>
      </c>
      <c r="K225" s="464">
        <v>0</v>
      </c>
      <c r="L225" s="150"/>
      <c r="M225" s="460" t="str">
        <f t="shared" si="3"/>
        <v/>
      </c>
    </row>
    <row r="226" spans="1:13" ht="14.45" customHeight="1" x14ac:dyDescent="0.2">
      <c r="A226" s="465" t="s">
        <v>492</v>
      </c>
      <c r="B226" s="461">
        <v>0</v>
      </c>
      <c r="C226" s="462">
        <v>35.335000000000001</v>
      </c>
      <c r="D226" s="462">
        <v>35.335000000000001</v>
      </c>
      <c r="E226" s="463">
        <v>0</v>
      </c>
      <c r="F226" s="461">
        <v>0</v>
      </c>
      <c r="G226" s="462">
        <v>0</v>
      </c>
      <c r="H226" s="462">
        <v>5.0999999999999996</v>
      </c>
      <c r="I226" s="462">
        <v>11.86</v>
      </c>
      <c r="J226" s="462">
        <v>11.86</v>
      </c>
      <c r="K226" s="464">
        <v>0</v>
      </c>
      <c r="L226" s="150"/>
      <c r="M226" s="460" t="str">
        <f t="shared" si="3"/>
        <v>X</v>
      </c>
    </row>
    <row r="227" spans="1:13" ht="14.45" customHeight="1" x14ac:dyDescent="0.2">
      <c r="A227" s="465" t="s">
        <v>493</v>
      </c>
      <c r="B227" s="461">
        <v>0</v>
      </c>
      <c r="C227" s="462">
        <v>35.335000000000001</v>
      </c>
      <c r="D227" s="462">
        <v>35.335000000000001</v>
      </c>
      <c r="E227" s="463">
        <v>0</v>
      </c>
      <c r="F227" s="461">
        <v>0</v>
      </c>
      <c r="G227" s="462">
        <v>0</v>
      </c>
      <c r="H227" s="462">
        <v>5.0999999999999996</v>
      </c>
      <c r="I227" s="462">
        <v>11.86</v>
      </c>
      <c r="J227" s="462">
        <v>11.86</v>
      </c>
      <c r="K227" s="464">
        <v>0</v>
      </c>
      <c r="L227" s="150"/>
      <c r="M227" s="460" t="str">
        <f t="shared" si="3"/>
        <v/>
      </c>
    </row>
    <row r="228" spans="1:13" ht="14.45" customHeight="1" x14ac:dyDescent="0.2">
      <c r="A228" s="465" t="s">
        <v>494</v>
      </c>
      <c r="B228" s="461">
        <v>0</v>
      </c>
      <c r="C228" s="462">
        <v>569.4538</v>
      </c>
      <c r="D228" s="462">
        <v>569.4538</v>
      </c>
      <c r="E228" s="463">
        <v>0</v>
      </c>
      <c r="F228" s="461">
        <v>0</v>
      </c>
      <c r="G228" s="462">
        <v>0</v>
      </c>
      <c r="H228" s="462">
        <v>46.478400000000001</v>
      </c>
      <c r="I228" s="462">
        <v>232.62217999999999</v>
      </c>
      <c r="J228" s="462">
        <v>232.62217999999999</v>
      </c>
      <c r="K228" s="464">
        <v>0</v>
      </c>
      <c r="L228" s="150"/>
      <c r="M228" s="460" t="str">
        <f t="shared" si="3"/>
        <v>X</v>
      </c>
    </row>
    <row r="229" spans="1:13" ht="14.45" customHeight="1" x14ac:dyDescent="0.2">
      <c r="A229" s="465" t="s">
        <v>495</v>
      </c>
      <c r="B229" s="461">
        <v>0</v>
      </c>
      <c r="C229" s="462">
        <v>2.1779999999999999</v>
      </c>
      <c r="D229" s="462">
        <v>2.1779999999999999</v>
      </c>
      <c r="E229" s="463">
        <v>0</v>
      </c>
      <c r="F229" s="461">
        <v>0</v>
      </c>
      <c r="G229" s="462">
        <v>0</v>
      </c>
      <c r="H229" s="462">
        <v>0</v>
      </c>
      <c r="I229" s="462">
        <v>0</v>
      </c>
      <c r="J229" s="462">
        <v>0</v>
      </c>
      <c r="K229" s="464">
        <v>0</v>
      </c>
      <c r="L229" s="150"/>
      <c r="M229" s="460" t="str">
        <f t="shared" si="3"/>
        <v/>
      </c>
    </row>
    <row r="230" spans="1:13" ht="14.45" customHeight="1" x14ac:dyDescent="0.2">
      <c r="A230" s="465" t="s">
        <v>496</v>
      </c>
      <c r="B230" s="461">
        <v>0</v>
      </c>
      <c r="C230" s="462">
        <v>15.395899999999999</v>
      </c>
      <c r="D230" s="462">
        <v>15.395899999999999</v>
      </c>
      <c r="E230" s="463">
        <v>0</v>
      </c>
      <c r="F230" s="461">
        <v>0</v>
      </c>
      <c r="G230" s="462">
        <v>0</v>
      </c>
      <c r="H230" s="462">
        <v>0</v>
      </c>
      <c r="I230" s="462">
        <v>0</v>
      </c>
      <c r="J230" s="462">
        <v>0</v>
      </c>
      <c r="K230" s="464">
        <v>0</v>
      </c>
      <c r="L230" s="150"/>
      <c r="M230" s="460" t="str">
        <f t="shared" si="3"/>
        <v/>
      </c>
    </row>
    <row r="231" spans="1:13" ht="14.45" customHeight="1" x14ac:dyDescent="0.2">
      <c r="A231" s="465" t="s">
        <v>497</v>
      </c>
      <c r="B231" s="461">
        <v>0</v>
      </c>
      <c r="C231" s="462">
        <v>551.87990000000002</v>
      </c>
      <c r="D231" s="462">
        <v>551.87990000000002</v>
      </c>
      <c r="E231" s="463">
        <v>0</v>
      </c>
      <c r="F231" s="461">
        <v>0</v>
      </c>
      <c r="G231" s="462">
        <v>0</v>
      </c>
      <c r="H231" s="462">
        <v>46.478400000000001</v>
      </c>
      <c r="I231" s="462">
        <v>232.62217999999999</v>
      </c>
      <c r="J231" s="462">
        <v>232.62217999999999</v>
      </c>
      <c r="K231" s="464">
        <v>0</v>
      </c>
      <c r="L231" s="150"/>
      <c r="M231" s="460" t="str">
        <f t="shared" si="3"/>
        <v/>
      </c>
    </row>
    <row r="232" spans="1:13" ht="14.45" customHeight="1" x14ac:dyDescent="0.2">
      <c r="A232" s="465" t="s">
        <v>498</v>
      </c>
      <c r="B232" s="461">
        <v>0</v>
      </c>
      <c r="C232" s="462">
        <v>7.9215100000000005</v>
      </c>
      <c r="D232" s="462">
        <v>7.9215100000000005</v>
      </c>
      <c r="E232" s="463">
        <v>0</v>
      </c>
      <c r="F232" s="461">
        <v>0</v>
      </c>
      <c r="G232" s="462">
        <v>0</v>
      </c>
      <c r="H232" s="462">
        <v>1.71672</v>
      </c>
      <c r="I232" s="462">
        <v>8.404770000000001</v>
      </c>
      <c r="J232" s="462">
        <v>8.404770000000001</v>
      </c>
      <c r="K232" s="464">
        <v>0</v>
      </c>
      <c r="L232" s="150"/>
      <c r="M232" s="460" t="str">
        <f t="shared" si="3"/>
        <v>X</v>
      </c>
    </row>
    <row r="233" spans="1:13" ht="14.45" customHeight="1" x14ac:dyDescent="0.2">
      <c r="A233" s="465" t="s">
        <v>499</v>
      </c>
      <c r="B233" s="461">
        <v>0</v>
      </c>
      <c r="C233" s="462">
        <v>7.9215100000000005</v>
      </c>
      <c r="D233" s="462">
        <v>7.9215100000000005</v>
      </c>
      <c r="E233" s="463">
        <v>0</v>
      </c>
      <c r="F233" s="461">
        <v>0</v>
      </c>
      <c r="G233" s="462">
        <v>0</v>
      </c>
      <c r="H233" s="462">
        <v>1.71672</v>
      </c>
      <c r="I233" s="462">
        <v>8.404770000000001</v>
      </c>
      <c r="J233" s="462">
        <v>8.404770000000001</v>
      </c>
      <c r="K233" s="464">
        <v>0</v>
      </c>
      <c r="L233" s="150"/>
      <c r="M233" s="460" t="str">
        <f t="shared" si="3"/>
        <v/>
      </c>
    </row>
    <row r="234" spans="1:13" ht="14.45" customHeight="1" x14ac:dyDescent="0.2">
      <c r="A234" s="465" t="s">
        <v>500</v>
      </c>
      <c r="B234" s="461">
        <v>0</v>
      </c>
      <c r="C234" s="462">
        <v>42.976779999999998</v>
      </c>
      <c r="D234" s="462">
        <v>42.976779999999998</v>
      </c>
      <c r="E234" s="463">
        <v>0</v>
      </c>
      <c r="F234" s="461">
        <v>0</v>
      </c>
      <c r="G234" s="462">
        <v>0</v>
      </c>
      <c r="H234" s="462">
        <v>0</v>
      </c>
      <c r="I234" s="462">
        <v>0</v>
      </c>
      <c r="J234" s="462">
        <v>0</v>
      </c>
      <c r="K234" s="464">
        <v>0</v>
      </c>
      <c r="L234" s="150"/>
      <c r="M234" s="460" t="str">
        <f t="shared" si="3"/>
        <v>X</v>
      </c>
    </row>
    <row r="235" spans="1:13" ht="14.45" customHeight="1" x14ac:dyDescent="0.2">
      <c r="A235" s="465" t="s">
        <v>501</v>
      </c>
      <c r="B235" s="461">
        <v>0</v>
      </c>
      <c r="C235" s="462">
        <v>42.976779999999998</v>
      </c>
      <c r="D235" s="462">
        <v>42.976779999999998</v>
      </c>
      <c r="E235" s="463">
        <v>0</v>
      </c>
      <c r="F235" s="461">
        <v>0</v>
      </c>
      <c r="G235" s="462">
        <v>0</v>
      </c>
      <c r="H235" s="462">
        <v>0</v>
      </c>
      <c r="I235" s="462">
        <v>0</v>
      </c>
      <c r="J235" s="462">
        <v>0</v>
      </c>
      <c r="K235" s="464">
        <v>0</v>
      </c>
      <c r="L235" s="150"/>
      <c r="M235" s="460" t="str">
        <f t="shared" si="3"/>
        <v/>
      </c>
    </row>
    <row r="236" spans="1:13" ht="14.45" customHeight="1" x14ac:dyDescent="0.2">
      <c r="A236" s="465" t="s">
        <v>502</v>
      </c>
      <c r="B236" s="461">
        <v>0</v>
      </c>
      <c r="C236" s="462">
        <v>0.84</v>
      </c>
      <c r="D236" s="462">
        <v>0.84</v>
      </c>
      <c r="E236" s="463">
        <v>0</v>
      </c>
      <c r="F236" s="461">
        <v>0</v>
      </c>
      <c r="G236" s="462">
        <v>0</v>
      </c>
      <c r="H236" s="462">
        <v>0</v>
      </c>
      <c r="I236" s="462">
        <v>0</v>
      </c>
      <c r="J236" s="462">
        <v>0</v>
      </c>
      <c r="K236" s="464">
        <v>0</v>
      </c>
      <c r="L236" s="150"/>
      <c r="M236" s="460" t="str">
        <f t="shared" si="3"/>
        <v>X</v>
      </c>
    </row>
    <row r="237" spans="1:13" ht="14.45" customHeight="1" x14ac:dyDescent="0.2">
      <c r="A237" s="465" t="s">
        <v>503</v>
      </c>
      <c r="B237" s="461">
        <v>0</v>
      </c>
      <c r="C237" s="462">
        <v>0.84</v>
      </c>
      <c r="D237" s="462">
        <v>0.84</v>
      </c>
      <c r="E237" s="463">
        <v>0</v>
      </c>
      <c r="F237" s="461">
        <v>0</v>
      </c>
      <c r="G237" s="462">
        <v>0</v>
      </c>
      <c r="H237" s="462">
        <v>0</v>
      </c>
      <c r="I237" s="462">
        <v>0</v>
      </c>
      <c r="J237" s="462">
        <v>0</v>
      </c>
      <c r="K237" s="464">
        <v>0</v>
      </c>
      <c r="L237" s="150"/>
      <c r="M237" s="460" t="str">
        <f t="shared" si="3"/>
        <v/>
      </c>
    </row>
    <row r="238" spans="1:13" ht="14.45" customHeight="1" x14ac:dyDescent="0.2">
      <c r="A238" s="465" t="s">
        <v>504</v>
      </c>
      <c r="B238" s="461">
        <v>0</v>
      </c>
      <c r="C238" s="462">
        <v>1834.6728400000002</v>
      </c>
      <c r="D238" s="462">
        <v>1834.6728400000002</v>
      </c>
      <c r="E238" s="463">
        <v>0</v>
      </c>
      <c r="F238" s="461">
        <v>0</v>
      </c>
      <c r="G238" s="462">
        <v>0</v>
      </c>
      <c r="H238" s="462">
        <v>0</v>
      </c>
      <c r="I238" s="462">
        <v>561.60104000000001</v>
      </c>
      <c r="J238" s="462">
        <v>561.60104000000001</v>
      </c>
      <c r="K238" s="464">
        <v>0</v>
      </c>
      <c r="L238" s="150"/>
      <c r="M238" s="460" t="str">
        <f t="shared" si="3"/>
        <v>X</v>
      </c>
    </row>
    <row r="239" spans="1:13" ht="14.45" customHeight="1" x14ac:dyDescent="0.2">
      <c r="A239" s="465" t="s">
        <v>505</v>
      </c>
      <c r="B239" s="461">
        <v>0</v>
      </c>
      <c r="C239" s="462">
        <v>1834.6728400000002</v>
      </c>
      <c r="D239" s="462">
        <v>1834.6728400000002</v>
      </c>
      <c r="E239" s="463">
        <v>0</v>
      </c>
      <c r="F239" s="461">
        <v>0</v>
      </c>
      <c r="G239" s="462">
        <v>0</v>
      </c>
      <c r="H239" s="462">
        <v>0</v>
      </c>
      <c r="I239" s="462">
        <v>561.60104000000001</v>
      </c>
      <c r="J239" s="462">
        <v>561.60104000000001</v>
      </c>
      <c r="K239" s="464">
        <v>0</v>
      </c>
      <c r="L239" s="150"/>
      <c r="M239" s="460" t="str">
        <f t="shared" si="3"/>
        <v/>
      </c>
    </row>
    <row r="240" spans="1:13" ht="14.45" customHeight="1" x14ac:dyDescent="0.2">
      <c r="A240" s="465" t="s">
        <v>506</v>
      </c>
      <c r="B240" s="461">
        <v>0</v>
      </c>
      <c r="C240" s="462">
        <v>142.18100000000001</v>
      </c>
      <c r="D240" s="462">
        <v>142.18100000000001</v>
      </c>
      <c r="E240" s="463">
        <v>0</v>
      </c>
      <c r="F240" s="461">
        <v>0</v>
      </c>
      <c r="G240" s="462">
        <v>0</v>
      </c>
      <c r="H240" s="462">
        <v>0</v>
      </c>
      <c r="I240" s="462">
        <v>569.09400000000005</v>
      </c>
      <c r="J240" s="462">
        <v>569.09400000000005</v>
      </c>
      <c r="K240" s="464">
        <v>0</v>
      </c>
      <c r="L240" s="150"/>
      <c r="M240" s="460" t="str">
        <f t="shared" si="3"/>
        <v>X</v>
      </c>
    </row>
    <row r="241" spans="1:13" ht="14.45" customHeight="1" x14ac:dyDescent="0.2">
      <c r="A241" s="465" t="s">
        <v>507</v>
      </c>
      <c r="B241" s="461">
        <v>0</v>
      </c>
      <c r="C241" s="462">
        <v>142.18100000000001</v>
      </c>
      <c r="D241" s="462">
        <v>142.18100000000001</v>
      </c>
      <c r="E241" s="463">
        <v>0</v>
      </c>
      <c r="F241" s="461">
        <v>0</v>
      </c>
      <c r="G241" s="462">
        <v>0</v>
      </c>
      <c r="H241" s="462">
        <v>0</v>
      </c>
      <c r="I241" s="462">
        <v>543.73599999999999</v>
      </c>
      <c r="J241" s="462">
        <v>543.73599999999999</v>
      </c>
      <c r="K241" s="464">
        <v>0</v>
      </c>
      <c r="L241" s="150"/>
      <c r="M241" s="460" t="str">
        <f t="shared" si="3"/>
        <v/>
      </c>
    </row>
    <row r="242" spans="1:13" ht="14.45" customHeight="1" x14ac:dyDescent="0.2">
      <c r="A242" s="465" t="s">
        <v>508</v>
      </c>
      <c r="B242" s="461">
        <v>0</v>
      </c>
      <c r="C242" s="462">
        <v>0</v>
      </c>
      <c r="D242" s="462">
        <v>0</v>
      </c>
      <c r="E242" s="463">
        <v>0</v>
      </c>
      <c r="F242" s="461">
        <v>0</v>
      </c>
      <c r="G242" s="462">
        <v>0</v>
      </c>
      <c r="H242" s="462">
        <v>0</v>
      </c>
      <c r="I242" s="462">
        <v>25.358000000000001</v>
      </c>
      <c r="J242" s="462">
        <v>25.358000000000001</v>
      </c>
      <c r="K242" s="464">
        <v>0</v>
      </c>
      <c r="L242" s="150"/>
      <c r="M242" s="460" t="str">
        <f t="shared" si="3"/>
        <v/>
      </c>
    </row>
    <row r="243" spans="1:13" ht="14.45" customHeight="1" x14ac:dyDescent="0.2">
      <c r="A243" s="465" t="s">
        <v>509</v>
      </c>
      <c r="B243" s="461">
        <v>0</v>
      </c>
      <c r="C243" s="462">
        <v>5147.0914899999998</v>
      </c>
      <c r="D243" s="462">
        <v>5147.0914899999998</v>
      </c>
      <c r="E243" s="463">
        <v>0</v>
      </c>
      <c r="F243" s="461">
        <v>0</v>
      </c>
      <c r="G243" s="462">
        <v>0</v>
      </c>
      <c r="H243" s="462">
        <v>329.71876000000003</v>
      </c>
      <c r="I243" s="462">
        <v>1996.56468</v>
      </c>
      <c r="J243" s="462">
        <v>1996.56468</v>
      </c>
      <c r="K243" s="464">
        <v>0</v>
      </c>
      <c r="L243" s="150"/>
      <c r="M243" s="460" t="str">
        <f t="shared" si="3"/>
        <v>X</v>
      </c>
    </row>
    <row r="244" spans="1:13" ht="14.45" customHeight="1" x14ac:dyDescent="0.2">
      <c r="A244" s="465" t="s">
        <v>510</v>
      </c>
      <c r="B244" s="461">
        <v>0</v>
      </c>
      <c r="C244" s="462">
        <v>5147.0914899999998</v>
      </c>
      <c r="D244" s="462">
        <v>5147.0914899999998</v>
      </c>
      <c r="E244" s="463">
        <v>0</v>
      </c>
      <c r="F244" s="461">
        <v>0</v>
      </c>
      <c r="G244" s="462">
        <v>0</v>
      </c>
      <c r="H244" s="462">
        <v>329.71876000000003</v>
      </c>
      <c r="I244" s="462">
        <v>1996.56468</v>
      </c>
      <c r="J244" s="462">
        <v>1996.56468</v>
      </c>
      <c r="K244" s="464">
        <v>0</v>
      </c>
      <c r="L244" s="150"/>
      <c r="M244" s="460" t="str">
        <f t="shared" si="3"/>
        <v/>
      </c>
    </row>
    <row r="245" spans="1:13" ht="14.45" customHeight="1" x14ac:dyDescent="0.2">
      <c r="A245" s="465" t="s">
        <v>511</v>
      </c>
      <c r="B245" s="461">
        <v>0</v>
      </c>
      <c r="C245" s="462">
        <v>1353.7800500000001</v>
      </c>
      <c r="D245" s="462">
        <v>1353.7800500000001</v>
      </c>
      <c r="E245" s="463">
        <v>0</v>
      </c>
      <c r="F245" s="461">
        <v>0</v>
      </c>
      <c r="G245" s="462">
        <v>0</v>
      </c>
      <c r="H245" s="462">
        <v>128.70085</v>
      </c>
      <c r="I245" s="462">
        <v>590.10115000000008</v>
      </c>
      <c r="J245" s="462">
        <v>590.10115000000008</v>
      </c>
      <c r="K245" s="464">
        <v>0</v>
      </c>
      <c r="L245" s="150"/>
      <c r="M245" s="460" t="str">
        <f t="shared" si="3"/>
        <v/>
      </c>
    </row>
    <row r="246" spans="1:13" ht="14.45" customHeight="1" x14ac:dyDescent="0.2">
      <c r="A246" s="465" t="s">
        <v>512</v>
      </c>
      <c r="B246" s="461">
        <v>0</v>
      </c>
      <c r="C246" s="462">
        <v>1353.7800500000001</v>
      </c>
      <c r="D246" s="462">
        <v>1353.7800500000001</v>
      </c>
      <c r="E246" s="463">
        <v>0</v>
      </c>
      <c r="F246" s="461">
        <v>0</v>
      </c>
      <c r="G246" s="462">
        <v>0</v>
      </c>
      <c r="H246" s="462">
        <v>128.70085</v>
      </c>
      <c r="I246" s="462">
        <v>590.10115000000008</v>
      </c>
      <c r="J246" s="462">
        <v>590.10115000000008</v>
      </c>
      <c r="K246" s="464">
        <v>0</v>
      </c>
      <c r="L246" s="150"/>
      <c r="M246" s="460" t="str">
        <f t="shared" si="3"/>
        <v/>
      </c>
    </row>
    <row r="247" spans="1:13" ht="14.45" customHeight="1" x14ac:dyDescent="0.2">
      <c r="A247" s="465" t="s">
        <v>513</v>
      </c>
      <c r="B247" s="461">
        <v>0</v>
      </c>
      <c r="C247" s="462">
        <v>1353.7800500000001</v>
      </c>
      <c r="D247" s="462">
        <v>1353.7800500000001</v>
      </c>
      <c r="E247" s="463">
        <v>0</v>
      </c>
      <c r="F247" s="461">
        <v>0</v>
      </c>
      <c r="G247" s="462">
        <v>0</v>
      </c>
      <c r="H247" s="462">
        <v>128.70085</v>
      </c>
      <c r="I247" s="462">
        <v>590.10115000000008</v>
      </c>
      <c r="J247" s="462">
        <v>590.10115000000008</v>
      </c>
      <c r="K247" s="464">
        <v>0</v>
      </c>
      <c r="L247" s="150"/>
      <c r="M247" s="460" t="str">
        <f t="shared" si="3"/>
        <v/>
      </c>
    </row>
    <row r="248" spans="1:13" ht="14.45" customHeight="1" x14ac:dyDescent="0.2">
      <c r="A248" s="465" t="s">
        <v>514</v>
      </c>
      <c r="B248" s="461">
        <v>0</v>
      </c>
      <c r="C248" s="462">
        <v>1353.7800500000001</v>
      </c>
      <c r="D248" s="462">
        <v>1353.7800500000001</v>
      </c>
      <c r="E248" s="463">
        <v>0</v>
      </c>
      <c r="F248" s="461">
        <v>0</v>
      </c>
      <c r="G248" s="462">
        <v>0</v>
      </c>
      <c r="H248" s="462">
        <v>128.70085</v>
      </c>
      <c r="I248" s="462">
        <v>590.10115000000008</v>
      </c>
      <c r="J248" s="462">
        <v>590.10115000000008</v>
      </c>
      <c r="K248" s="464">
        <v>0</v>
      </c>
      <c r="L248" s="150"/>
      <c r="M248" s="460" t="str">
        <f t="shared" si="3"/>
        <v>X</v>
      </c>
    </row>
    <row r="249" spans="1:13" ht="14.45" customHeight="1" x14ac:dyDescent="0.2">
      <c r="A249" s="465" t="s">
        <v>515</v>
      </c>
      <c r="B249" s="461">
        <v>0</v>
      </c>
      <c r="C249" s="462">
        <v>1350.73525</v>
      </c>
      <c r="D249" s="462">
        <v>1350.73525</v>
      </c>
      <c r="E249" s="463">
        <v>0</v>
      </c>
      <c r="F249" s="461">
        <v>0</v>
      </c>
      <c r="G249" s="462">
        <v>0</v>
      </c>
      <c r="H249" s="462">
        <v>128.70085</v>
      </c>
      <c r="I249" s="462">
        <v>587.8175500000001</v>
      </c>
      <c r="J249" s="462">
        <v>587.8175500000001</v>
      </c>
      <c r="K249" s="464">
        <v>0</v>
      </c>
      <c r="L249" s="150"/>
      <c r="M249" s="460" t="str">
        <f t="shared" si="3"/>
        <v/>
      </c>
    </row>
    <row r="250" spans="1:13" ht="14.45" customHeight="1" x14ac:dyDescent="0.2">
      <c r="A250" s="465" t="s">
        <v>516</v>
      </c>
      <c r="B250" s="461">
        <v>0</v>
      </c>
      <c r="C250" s="462">
        <v>3.0448000000000004</v>
      </c>
      <c r="D250" s="462">
        <v>3.0448000000000004</v>
      </c>
      <c r="E250" s="463">
        <v>0</v>
      </c>
      <c r="F250" s="461">
        <v>0</v>
      </c>
      <c r="G250" s="462">
        <v>0</v>
      </c>
      <c r="H250" s="462">
        <v>0</v>
      </c>
      <c r="I250" s="462">
        <v>2.2835999999999999</v>
      </c>
      <c r="J250" s="462">
        <v>2.2835999999999999</v>
      </c>
      <c r="K250" s="464">
        <v>0</v>
      </c>
      <c r="L250" s="150"/>
      <c r="M250" s="460" t="str">
        <f t="shared" si="3"/>
        <v/>
      </c>
    </row>
    <row r="251" spans="1:13" ht="14.45" customHeight="1" x14ac:dyDescent="0.2">
      <c r="A251" s="465"/>
      <c r="B251" s="461"/>
      <c r="C251" s="462"/>
      <c r="D251" s="462"/>
      <c r="E251" s="463"/>
      <c r="F251" s="461"/>
      <c r="G251" s="462"/>
      <c r="H251" s="462"/>
      <c r="I251" s="462"/>
      <c r="J251" s="462"/>
      <c r="K251" s="464"/>
      <c r="L251" s="150"/>
      <c r="M251" s="460" t="str">
        <f t="shared" si="3"/>
        <v/>
      </c>
    </row>
    <row r="252" spans="1:13" ht="14.45" customHeight="1" x14ac:dyDescent="0.2">
      <c r="A252" s="465"/>
      <c r="B252" s="461"/>
      <c r="C252" s="462"/>
      <c r="D252" s="462"/>
      <c r="E252" s="463"/>
      <c r="F252" s="461"/>
      <c r="G252" s="462"/>
      <c r="H252" s="462"/>
      <c r="I252" s="462"/>
      <c r="J252" s="462"/>
      <c r="K252" s="464"/>
      <c r="L252" s="150"/>
      <c r="M252" s="460" t="str">
        <f t="shared" si="3"/>
        <v/>
      </c>
    </row>
    <row r="253" spans="1:13" ht="14.45" customHeight="1" x14ac:dyDescent="0.2">
      <c r="A253" s="465"/>
      <c r="B253" s="461"/>
      <c r="C253" s="462"/>
      <c r="D253" s="462"/>
      <c r="E253" s="463"/>
      <c r="F253" s="461"/>
      <c r="G253" s="462"/>
      <c r="H253" s="462"/>
      <c r="I253" s="462"/>
      <c r="J253" s="462"/>
      <c r="K253" s="464"/>
      <c r="L253" s="150"/>
      <c r="M253" s="460" t="str">
        <f t="shared" si="3"/>
        <v/>
      </c>
    </row>
    <row r="254" spans="1:13" ht="14.45" customHeight="1" x14ac:dyDescent="0.2">
      <c r="A254" s="465"/>
      <c r="B254" s="461"/>
      <c r="C254" s="462"/>
      <c r="D254" s="462"/>
      <c r="E254" s="463"/>
      <c r="F254" s="461"/>
      <c r="G254" s="462"/>
      <c r="H254" s="462"/>
      <c r="I254" s="462"/>
      <c r="J254" s="462"/>
      <c r="K254" s="464"/>
      <c r="L254" s="150"/>
      <c r="M254" s="460" t="str">
        <f t="shared" si="3"/>
        <v/>
      </c>
    </row>
    <row r="255" spans="1:13" ht="14.45" customHeight="1" x14ac:dyDescent="0.2">
      <c r="A255" s="465"/>
      <c r="B255" s="461"/>
      <c r="C255" s="462"/>
      <c r="D255" s="462"/>
      <c r="E255" s="463"/>
      <c r="F255" s="461"/>
      <c r="G255" s="462"/>
      <c r="H255" s="462"/>
      <c r="I255" s="462"/>
      <c r="J255" s="462"/>
      <c r="K255" s="464"/>
      <c r="L255" s="150"/>
      <c r="M255" s="460" t="str">
        <f t="shared" si="3"/>
        <v/>
      </c>
    </row>
    <row r="256" spans="1:13" ht="14.45" customHeight="1" x14ac:dyDescent="0.2">
      <c r="A256" s="465"/>
      <c r="B256" s="461"/>
      <c r="C256" s="462"/>
      <c r="D256" s="462"/>
      <c r="E256" s="463"/>
      <c r="F256" s="461"/>
      <c r="G256" s="462"/>
      <c r="H256" s="462"/>
      <c r="I256" s="462"/>
      <c r="J256" s="462"/>
      <c r="K256" s="464"/>
      <c r="L256" s="150"/>
      <c r="M256" s="460" t="str">
        <f t="shared" si="3"/>
        <v/>
      </c>
    </row>
    <row r="257" spans="1:13" ht="14.45" customHeight="1" x14ac:dyDescent="0.2">
      <c r="A257" s="465"/>
      <c r="B257" s="461"/>
      <c r="C257" s="462"/>
      <c r="D257" s="462"/>
      <c r="E257" s="463"/>
      <c r="F257" s="461"/>
      <c r="G257" s="462"/>
      <c r="H257" s="462"/>
      <c r="I257" s="462"/>
      <c r="J257" s="462"/>
      <c r="K257" s="464"/>
      <c r="L257" s="150"/>
      <c r="M257" s="460" t="str">
        <f t="shared" si="3"/>
        <v/>
      </c>
    </row>
    <row r="258" spans="1:13" ht="14.45" customHeight="1" x14ac:dyDescent="0.2">
      <c r="A258" s="465"/>
      <c r="B258" s="461"/>
      <c r="C258" s="462"/>
      <c r="D258" s="462"/>
      <c r="E258" s="463"/>
      <c r="F258" s="461"/>
      <c r="G258" s="462"/>
      <c r="H258" s="462"/>
      <c r="I258" s="462"/>
      <c r="J258" s="462"/>
      <c r="K258" s="464"/>
      <c r="L258" s="150"/>
      <c r="M258" s="460" t="str">
        <f t="shared" si="3"/>
        <v/>
      </c>
    </row>
    <row r="259" spans="1:13" ht="14.45" customHeight="1" x14ac:dyDescent="0.2">
      <c r="A259" s="465"/>
      <c r="B259" s="461"/>
      <c r="C259" s="462"/>
      <c r="D259" s="462"/>
      <c r="E259" s="463"/>
      <c r="F259" s="461"/>
      <c r="G259" s="462"/>
      <c r="H259" s="462"/>
      <c r="I259" s="462"/>
      <c r="J259" s="462"/>
      <c r="K259" s="464"/>
      <c r="L259" s="150"/>
      <c r="M259" s="460" t="str">
        <f t="shared" si="3"/>
        <v/>
      </c>
    </row>
    <row r="260" spans="1:13" ht="14.45" customHeight="1" x14ac:dyDescent="0.2">
      <c r="A260" s="465"/>
      <c r="B260" s="461"/>
      <c r="C260" s="462"/>
      <c r="D260" s="462"/>
      <c r="E260" s="463"/>
      <c r="F260" s="461"/>
      <c r="G260" s="462"/>
      <c r="H260" s="462"/>
      <c r="I260" s="462"/>
      <c r="J260" s="462"/>
      <c r="K260" s="464"/>
      <c r="L260" s="150"/>
      <c r="M260" s="460" t="str">
        <f t="shared" si="3"/>
        <v/>
      </c>
    </row>
    <row r="261" spans="1:13" ht="14.45" customHeight="1" x14ac:dyDescent="0.2">
      <c r="A261" s="465"/>
      <c r="B261" s="461"/>
      <c r="C261" s="462"/>
      <c r="D261" s="462"/>
      <c r="E261" s="463"/>
      <c r="F261" s="461"/>
      <c r="G261" s="462"/>
      <c r="H261" s="462"/>
      <c r="I261" s="462"/>
      <c r="J261" s="462"/>
      <c r="K261" s="464"/>
      <c r="L261" s="150"/>
      <c r="M261" s="460" t="str">
        <f t="shared" si="3"/>
        <v/>
      </c>
    </row>
    <row r="262" spans="1:13" ht="14.45" customHeight="1" x14ac:dyDescent="0.2">
      <c r="A262" s="465"/>
      <c r="B262" s="461"/>
      <c r="C262" s="462"/>
      <c r="D262" s="462"/>
      <c r="E262" s="463"/>
      <c r="F262" s="461"/>
      <c r="G262" s="462"/>
      <c r="H262" s="462"/>
      <c r="I262" s="462"/>
      <c r="J262" s="462"/>
      <c r="K262" s="464"/>
      <c r="L262" s="150"/>
      <c r="M262" s="460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5"/>
      <c r="B263" s="461"/>
      <c r="C263" s="462"/>
      <c r="D263" s="462"/>
      <c r="E263" s="463"/>
      <c r="F263" s="461"/>
      <c r="G263" s="462"/>
      <c r="H263" s="462"/>
      <c r="I263" s="462"/>
      <c r="J263" s="462"/>
      <c r="K263" s="464"/>
      <c r="L263" s="150"/>
      <c r="M263" s="460" t="str">
        <f t="shared" si="4"/>
        <v/>
      </c>
    </row>
    <row r="264" spans="1:13" ht="14.45" customHeight="1" x14ac:dyDescent="0.2">
      <c r="A264" s="465"/>
      <c r="B264" s="461"/>
      <c r="C264" s="462"/>
      <c r="D264" s="462"/>
      <c r="E264" s="463"/>
      <c r="F264" s="461"/>
      <c r="G264" s="462"/>
      <c r="H264" s="462"/>
      <c r="I264" s="462"/>
      <c r="J264" s="462"/>
      <c r="K264" s="464"/>
      <c r="L264" s="150"/>
      <c r="M264" s="460" t="str">
        <f t="shared" si="4"/>
        <v/>
      </c>
    </row>
    <row r="265" spans="1:13" ht="14.45" customHeight="1" x14ac:dyDescent="0.2">
      <c r="A265" s="465"/>
      <c r="B265" s="461"/>
      <c r="C265" s="462"/>
      <c r="D265" s="462"/>
      <c r="E265" s="463"/>
      <c r="F265" s="461"/>
      <c r="G265" s="462"/>
      <c r="H265" s="462"/>
      <c r="I265" s="462"/>
      <c r="J265" s="462"/>
      <c r="K265" s="464"/>
      <c r="L265" s="150"/>
      <c r="M265" s="460" t="str">
        <f t="shared" si="4"/>
        <v/>
      </c>
    </row>
    <row r="266" spans="1:13" ht="14.45" customHeight="1" x14ac:dyDescent="0.2">
      <c r="A266" s="465"/>
      <c r="B266" s="461"/>
      <c r="C266" s="462"/>
      <c r="D266" s="462"/>
      <c r="E266" s="463"/>
      <c r="F266" s="461"/>
      <c r="G266" s="462"/>
      <c r="H266" s="462"/>
      <c r="I266" s="462"/>
      <c r="J266" s="462"/>
      <c r="K266" s="464"/>
      <c r="L266" s="150"/>
      <c r="M266" s="460" t="str">
        <f t="shared" si="4"/>
        <v/>
      </c>
    </row>
    <row r="267" spans="1:13" ht="14.45" customHeight="1" x14ac:dyDescent="0.2">
      <c r="A267" s="465"/>
      <c r="B267" s="461"/>
      <c r="C267" s="462"/>
      <c r="D267" s="462"/>
      <c r="E267" s="463"/>
      <c r="F267" s="461"/>
      <c r="G267" s="462"/>
      <c r="H267" s="462"/>
      <c r="I267" s="462"/>
      <c r="J267" s="462"/>
      <c r="K267" s="464"/>
      <c r="L267" s="150"/>
      <c r="M267" s="460" t="str">
        <f t="shared" si="4"/>
        <v/>
      </c>
    </row>
    <row r="268" spans="1:13" ht="14.45" customHeight="1" x14ac:dyDescent="0.2">
      <c r="A268" s="465"/>
      <c r="B268" s="461"/>
      <c r="C268" s="462"/>
      <c r="D268" s="462"/>
      <c r="E268" s="463"/>
      <c r="F268" s="461"/>
      <c r="G268" s="462"/>
      <c r="H268" s="462"/>
      <c r="I268" s="462"/>
      <c r="J268" s="462"/>
      <c r="K268" s="464"/>
      <c r="L268" s="150"/>
      <c r="M268" s="460" t="str">
        <f t="shared" si="4"/>
        <v/>
      </c>
    </row>
    <row r="269" spans="1:13" ht="14.45" customHeight="1" x14ac:dyDescent="0.2">
      <c r="A269" s="465"/>
      <c r="B269" s="461"/>
      <c r="C269" s="462"/>
      <c r="D269" s="462"/>
      <c r="E269" s="463"/>
      <c r="F269" s="461"/>
      <c r="G269" s="462"/>
      <c r="H269" s="462"/>
      <c r="I269" s="462"/>
      <c r="J269" s="462"/>
      <c r="K269" s="464"/>
      <c r="L269" s="150"/>
      <c r="M269" s="460" t="str">
        <f t="shared" si="4"/>
        <v/>
      </c>
    </row>
    <row r="270" spans="1:13" ht="14.45" customHeight="1" x14ac:dyDescent="0.2">
      <c r="A270" s="465"/>
      <c r="B270" s="461"/>
      <c r="C270" s="462"/>
      <c r="D270" s="462"/>
      <c r="E270" s="463"/>
      <c r="F270" s="461"/>
      <c r="G270" s="462"/>
      <c r="H270" s="462"/>
      <c r="I270" s="462"/>
      <c r="J270" s="462"/>
      <c r="K270" s="464"/>
      <c r="L270" s="150"/>
      <c r="M270" s="460" t="str">
        <f t="shared" si="4"/>
        <v/>
      </c>
    </row>
    <row r="271" spans="1:13" ht="14.45" customHeight="1" x14ac:dyDescent="0.2">
      <c r="A271" s="465"/>
      <c r="B271" s="461"/>
      <c r="C271" s="462"/>
      <c r="D271" s="462"/>
      <c r="E271" s="463"/>
      <c r="F271" s="461"/>
      <c r="G271" s="462"/>
      <c r="H271" s="462"/>
      <c r="I271" s="462"/>
      <c r="J271" s="462"/>
      <c r="K271" s="464"/>
      <c r="L271" s="150"/>
      <c r="M271" s="460" t="str">
        <f t="shared" si="4"/>
        <v/>
      </c>
    </row>
    <row r="272" spans="1:13" ht="14.45" customHeight="1" x14ac:dyDescent="0.2">
      <c r="A272" s="465"/>
      <c r="B272" s="461"/>
      <c r="C272" s="462"/>
      <c r="D272" s="462"/>
      <c r="E272" s="463"/>
      <c r="F272" s="461"/>
      <c r="G272" s="462"/>
      <c r="H272" s="462"/>
      <c r="I272" s="462"/>
      <c r="J272" s="462"/>
      <c r="K272" s="464"/>
      <c r="L272" s="150"/>
      <c r="M272" s="460" t="str">
        <f t="shared" si="4"/>
        <v/>
      </c>
    </row>
    <row r="273" spans="1:13" ht="14.45" customHeight="1" x14ac:dyDescent="0.2">
      <c r="A273" s="465"/>
      <c r="B273" s="461"/>
      <c r="C273" s="462"/>
      <c r="D273" s="462"/>
      <c r="E273" s="463"/>
      <c r="F273" s="461"/>
      <c r="G273" s="462"/>
      <c r="H273" s="462"/>
      <c r="I273" s="462"/>
      <c r="J273" s="462"/>
      <c r="K273" s="464"/>
      <c r="L273" s="150"/>
      <c r="M273" s="460" t="str">
        <f t="shared" si="4"/>
        <v/>
      </c>
    </row>
    <row r="274" spans="1:13" ht="14.45" customHeight="1" x14ac:dyDescent="0.2">
      <c r="A274" s="465"/>
      <c r="B274" s="461"/>
      <c r="C274" s="462"/>
      <c r="D274" s="462"/>
      <c r="E274" s="463"/>
      <c r="F274" s="461"/>
      <c r="G274" s="462"/>
      <c r="H274" s="462"/>
      <c r="I274" s="462"/>
      <c r="J274" s="462"/>
      <c r="K274" s="464"/>
      <c r="L274" s="150"/>
      <c r="M274" s="460" t="str">
        <f t="shared" si="4"/>
        <v/>
      </c>
    </row>
    <row r="275" spans="1:13" ht="14.45" customHeight="1" x14ac:dyDescent="0.2">
      <c r="A275" s="465"/>
      <c r="B275" s="461"/>
      <c r="C275" s="462"/>
      <c r="D275" s="462"/>
      <c r="E275" s="463"/>
      <c r="F275" s="461"/>
      <c r="G275" s="462"/>
      <c r="H275" s="462"/>
      <c r="I275" s="462"/>
      <c r="J275" s="462"/>
      <c r="K275" s="464"/>
      <c r="L275" s="150"/>
      <c r="M275" s="460" t="str">
        <f t="shared" si="4"/>
        <v/>
      </c>
    </row>
    <row r="276" spans="1:13" ht="14.45" customHeight="1" x14ac:dyDescent="0.2">
      <c r="A276" s="465"/>
      <c r="B276" s="461"/>
      <c r="C276" s="462"/>
      <c r="D276" s="462"/>
      <c r="E276" s="463"/>
      <c r="F276" s="461"/>
      <c r="G276" s="462"/>
      <c r="H276" s="462"/>
      <c r="I276" s="462"/>
      <c r="J276" s="462"/>
      <c r="K276" s="464"/>
      <c r="L276" s="150"/>
      <c r="M276" s="460" t="str">
        <f t="shared" si="4"/>
        <v/>
      </c>
    </row>
    <row r="277" spans="1:13" ht="14.45" customHeight="1" x14ac:dyDescent="0.2">
      <c r="A277" s="465"/>
      <c r="B277" s="461"/>
      <c r="C277" s="462"/>
      <c r="D277" s="462"/>
      <c r="E277" s="463"/>
      <c r="F277" s="461"/>
      <c r="G277" s="462"/>
      <c r="H277" s="462"/>
      <c r="I277" s="462"/>
      <c r="J277" s="462"/>
      <c r="K277" s="464"/>
      <c r="L277" s="150"/>
      <c r="M277" s="460" t="str">
        <f t="shared" si="4"/>
        <v/>
      </c>
    </row>
    <row r="278" spans="1:13" ht="14.45" customHeight="1" x14ac:dyDescent="0.2">
      <c r="A278" s="465"/>
      <c r="B278" s="461"/>
      <c r="C278" s="462"/>
      <c r="D278" s="462"/>
      <c r="E278" s="463"/>
      <c r="F278" s="461"/>
      <c r="G278" s="462"/>
      <c r="H278" s="462"/>
      <c r="I278" s="462"/>
      <c r="J278" s="462"/>
      <c r="K278" s="464"/>
      <c r="L278" s="150"/>
      <c r="M278" s="460" t="str">
        <f t="shared" si="4"/>
        <v/>
      </c>
    </row>
    <row r="279" spans="1:13" ht="14.45" customHeight="1" x14ac:dyDescent="0.2">
      <c r="A279" s="465"/>
      <c r="B279" s="461"/>
      <c r="C279" s="462"/>
      <c r="D279" s="462"/>
      <c r="E279" s="463"/>
      <c r="F279" s="461"/>
      <c r="G279" s="462"/>
      <c r="H279" s="462"/>
      <c r="I279" s="462"/>
      <c r="J279" s="462"/>
      <c r="K279" s="464"/>
      <c r="L279" s="150"/>
      <c r="M279" s="460" t="str">
        <f t="shared" si="4"/>
        <v/>
      </c>
    </row>
    <row r="280" spans="1:13" ht="14.45" customHeight="1" x14ac:dyDescent="0.2">
      <c r="A280" s="465"/>
      <c r="B280" s="461"/>
      <c r="C280" s="462"/>
      <c r="D280" s="462"/>
      <c r="E280" s="463"/>
      <c r="F280" s="461"/>
      <c r="G280" s="462"/>
      <c r="H280" s="462"/>
      <c r="I280" s="462"/>
      <c r="J280" s="462"/>
      <c r="K280" s="464"/>
      <c r="L280" s="150"/>
      <c r="M280" s="460" t="str">
        <f t="shared" si="4"/>
        <v/>
      </c>
    </row>
    <row r="281" spans="1:13" ht="14.45" customHeight="1" x14ac:dyDescent="0.2">
      <c r="A281" s="465"/>
      <c r="B281" s="461"/>
      <c r="C281" s="462"/>
      <c r="D281" s="462"/>
      <c r="E281" s="463"/>
      <c r="F281" s="461"/>
      <c r="G281" s="462"/>
      <c r="H281" s="462"/>
      <c r="I281" s="462"/>
      <c r="J281" s="462"/>
      <c r="K281" s="464"/>
      <c r="L281" s="150"/>
      <c r="M281" s="460" t="str">
        <f t="shared" si="4"/>
        <v/>
      </c>
    </row>
    <row r="282" spans="1:13" ht="14.45" customHeight="1" x14ac:dyDescent="0.2">
      <c r="A282" s="465"/>
      <c r="B282" s="461"/>
      <c r="C282" s="462"/>
      <c r="D282" s="462"/>
      <c r="E282" s="463"/>
      <c r="F282" s="461"/>
      <c r="G282" s="462"/>
      <c r="H282" s="462"/>
      <c r="I282" s="462"/>
      <c r="J282" s="462"/>
      <c r="K282" s="464"/>
      <c r="L282" s="150"/>
      <c r="M282" s="460" t="str">
        <f t="shared" si="4"/>
        <v/>
      </c>
    </row>
    <row r="283" spans="1:13" ht="14.45" customHeight="1" x14ac:dyDescent="0.2">
      <c r="A283" s="465"/>
      <c r="B283" s="461"/>
      <c r="C283" s="462"/>
      <c r="D283" s="462"/>
      <c r="E283" s="463"/>
      <c r="F283" s="461"/>
      <c r="G283" s="462"/>
      <c r="H283" s="462"/>
      <c r="I283" s="462"/>
      <c r="J283" s="462"/>
      <c r="K283" s="464"/>
      <c r="L283" s="150"/>
      <c r="M283" s="460" t="str">
        <f t="shared" si="4"/>
        <v/>
      </c>
    </row>
    <row r="284" spans="1:13" ht="14.45" customHeight="1" x14ac:dyDescent="0.2">
      <c r="A284" s="465"/>
      <c r="B284" s="461"/>
      <c r="C284" s="462"/>
      <c r="D284" s="462"/>
      <c r="E284" s="463"/>
      <c r="F284" s="461"/>
      <c r="G284" s="462"/>
      <c r="H284" s="462"/>
      <c r="I284" s="462"/>
      <c r="J284" s="462"/>
      <c r="K284" s="464"/>
      <c r="L284" s="150"/>
      <c r="M284" s="460" t="str">
        <f t="shared" si="4"/>
        <v/>
      </c>
    </row>
    <row r="285" spans="1:13" ht="14.45" customHeight="1" x14ac:dyDescent="0.2">
      <c r="A285" s="465"/>
      <c r="B285" s="461"/>
      <c r="C285" s="462"/>
      <c r="D285" s="462"/>
      <c r="E285" s="463"/>
      <c r="F285" s="461"/>
      <c r="G285" s="462"/>
      <c r="H285" s="462"/>
      <c r="I285" s="462"/>
      <c r="J285" s="462"/>
      <c r="K285" s="464"/>
      <c r="L285" s="150"/>
      <c r="M285" s="460" t="str">
        <f t="shared" si="4"/>
        <v/>
      </c>
    </row>
    <row r="286" spans="1:13" ht="14.45" customHeight="1" x14ac:dyDescent="0.2">
      <c r="A286" s="465"/>
      <c r="B286" s="461"/>
      <c r="C286" s="462"/>
      <c r="D286" s="462"/>
      <c r="E286" s="463"/>
      <c r="F286" s="461"/>
      <c r="G286" s="462"/>
      <c r="H286" s="462"/>
      <c r="I286" s="462"/>
      <c r="J286" s="462"/>
      <c r="K286" s="464"/>
      <c r="L286" s="150"/>
      <c r="M286" s="460" t="str">
        <f t="shared" si="4"/>
        <v/>
      </c>
    </row>
    <row r="287" spans="1:13" ht="14.45" customHeight="1" x14ac:dyDescent="0.2">
      <c r="A287" s="465"/>
      <c r="B287" s="461"/>
      <c r="C287" s="462"/>
      <c r="D287" s="462"/>
      <c r="E287" s="463"/>
      <c r="F287" s="461"/>
      <c r="G287" s="462"/>
      <c r="H287" s="462"/>
      <c r="I287" s="462"/>
      <c r="J287" s="462"/>
      <c r="K287" s="464"/>
      <c r="L287" s="150"/>
      <c r="M287" s="460" t="str">
        <f t="shared" si="4"/>
        <v/>
      </c>
    </row>
    <row r="288" spans="1:13" ht="14.45" customHeight="1" x14ac:dyDescent="0.2">
      <c r="A288" s="465"/>
      <c r="B288" s="461"/>
      <c r="C288" s="462"/>
      <c r="D288" s="462"/>
      <c r="E288" s="463"/>
      <c r="F288" s="461"/>
      <c r="G288" s="462"/>
      <c r="H288" s="462"/>
      <c r="I288" s="462"/>
      <c r="J288" s="462"/>
      <c r="K288" s="464"/>
      <c r="L288" s="150"/>
      <c r="M288" s="460" t="str">
        <f t="shared" si="4"/>
        <v/>
      </c>
    </row>
    <row r="289" spans="1:13" ht="14.45" customHeight="1" x14ac:dyDescent="0.2">
      <c r="A289" s="465"/>
      <c r="B289" s="461"/>
      <c r="C289" s="462"/>
      <c r="D289" s="462"/>
      <c r="E289" s="463"/>
      <c r="F289" s="461"/>
      <c r="G289" s="462"/>
      <c r="H289" s="462"/>
      <c r="I289" s="462"/>
      <c r="J289" s="462"/>
      <c r="K289" s="464"/>
      <c r="L289" s="150"/>
      <c r="M289" s="460" t="str">
        <f t="shared" si="4"/>
        <v/>
      </c>
    </row>
    <row r="290" spans="1:13" ht="14.45" customHeight="1" x14ac:dyDescent="0.2">
      <c r="A290" s="465"/>
      <c r="B290" s="461"/>
      <c r="C290" s="462"/>
      <c r="D290" s="462"/>
      <c r="E290" s="463"/>
      <c r="F290" s="461"/>
      <c r="G290" s="462"/>
      <c r="H290" s="462"/>
      <c r="I290" s="462"/>
      <c r="J290" s="462"/>
      <c r="K290" s="464"/>
      <c r="L290" s="150"/>
      <c r="M290" s="460" t="str">
        <f t="shared" si="4"/>
        <v/>
      </c>
    </row>
    <row r="291" spans="1:13" ht="14.45" customHeight="1" x14ac:dyDescent="0.2">
      <c r="A291" s="465"/>
      <c r="B291" s="461"/>
      <c r="C291" s="462"/>
      <c r="D291" s="462"/>
      <c r="E291" s="463"/>
      <c r="F291" s="461"/>
      <c r="G291" s="462"/>
      <c r="H291" s="462"/>
      <c r="I291" s="462"/>
      <c r="J291" s="462"/>
      <c r="K291" s="464"/>
      <c r="L291" s="150"/>
      <c r="M291" s="460" t="str">
        <f t="shared" si="4"/>
        <v/>
      </c>
    </row>
    <row r="292" spans="1:13" ht="14.45" customHeight="1" x14ac:dyDescent="0.2">
      <c r="A292" s="465"/>
      <c r="B292" s="461"/>
      <c r="C292" s="462"/>
      <c r="D292" s="462"/>
      <c r="E292" s="463"/>
      <c r="F292" s="461"/>
      <c r="G292" s="462"/>
      <c r="H292" s="462"/>
      <c r="I292" s="462"/>
      <c r="J292" s="462"/>
      <c r="K292" s="464"/>
      <c r="L292" s="150"/>
      <c r="M292" s="460" t="str">
        <f t="shared" si="4"/>
        <v/>
      </c>
    </row>
    <row r="293" spans="1:13" ht="14.45" customHeight="1" x14ac:dyDescent="0.2">
      <c r="A293" s="465"/>
      <c r="B293" s="461"/>
      <c r="C293" s="462"/>
      <c r="D293" s="462"/>
      <c r="E293" s="463"/>
      <c r="F293" s="461"/>
      <c r="G293" s="462"/>
      <c r="H293" s="462"/>
      <c r="I293" s="462"/>
      <c r="J293" s="462"/>
      <c r="K293" s="464"/>
      <c r="L293" s="150"/>
      <c r="M293" s="460" t="str">
        <f t="shared" si="4"/>
        <v/>
      </c>
    </row>
    <row r="294" spans="1:13" ht="14.45" customHeight="1" x14ac:dyDescent="0.2">
      <c r="A294" s="465"/>
      <c r="B294" s="461"/>
      <c r="C294" s="462"/>
      <c r="D294" s="462"/>
      <c r="E294" s="463"/>
      <c r="F294" s="461"/>
      <c r="G294" s="462"/>
      <c r="H294" s="462"/>
      <c r="I294" s="462"/>
      <c r="J294" s="462"/>
      <c r="K294" s="464"/>
      <c r="L294" s="150"/>
      <c r="M294" s="460" t="str">
        <f t="shared" si="4"/>
        <v/>
      </c>
    </row>
    <row r="295" spans="1:13" ht="14.45" customHeight="1" x14ac:dyDescent="0.2">
      <c r="A295" s="465"/>
      <c r="B295" s="461"/>
      <c r="C295" s="462"/>
      <c r="D295" s="462"/>
      <c r="E295" s="463"/>
      <c r="F295" s="461"/>
      <c r="G295" s="462"/>
      <c r="H295" s="462"/>
      <c r="I295" s="462"/>
      <c r="J295" s="462"/>
      <c r="K295" s="464"/>
      <c r="L295" s="150"/>
      <c r="M295" s="460" t="str">
        <f t="shared" si="4"/>
        <v/>
      </c>
    </row>
    <row r="296" spans="1:13" ht="14.45" customHeight="1" x14ac:dyDescent="0.2">
      <c r="A296" s="465"/>
      <c r="B296" s="461"/>
      <c r="C296" s="462"/>
      <c r="D296" s="462"/>
      <c r="E296" s="463"/>
      <c r="F296" s="461"/>
      <c r="G296" s="462"/>
      <c r="H296" s="462"/>
      <c r="I296" s="462"/>
      <c r="J296" s="462"/>
      <c r="K296" s="464"/>
      <c r="L296" s="150"/>
      <c r="M296" s="460" t="str">
        <f t="shared" si="4"/>
        <v/>
      </c>
    </row>
    <row r="297" spans="1:13" ht="14.45" customHeight="1" x14ac:dyDescent="0.2">
      <c r="A297" s="465"/>
      <c r="B297" s="461"/>
      <c r="C297" s="462"/>
      <c r="D297" s="462"/>
      <c r="E297" s="463"/>
      <c r="F297" s="461"/>
      <c r="G297" s="462"/>
      <c r="H297" s="462"/>
      <c r="I297" s="462"/>
      <c r="J297" s="462"/>
      <c r="K297" s="464"/>
      <c r="L297" s="150"/>
      <c r="M297" s="460" t="str">
        <f t="shared" si="4"/>
        <v/>
      </c>
    </row>
    <row r="298" spans="1:13" ht="14.45" customHeight="1" x14ac:dyDescent="0.2">
      <c r="A298" s="465"/>
      <c r="B298" s="461"/>
      <c r="C298" s="462"/>
      <c r="D298" s="462"/>
      <c r="E298" s="463"/>
      <c r="F298" s="461"/>
      <c r="G298" s="462"/>
      <c r="H298" s="462"/>
      <c r="I298" s="462"/>
      <c r="J298" s="462"/>
      <c r="K298" s="464"/>
      <c r="L298" s="150"/>
      <c r="M298" s="460" t="str">
        <f t="shared" si="4"/>
        <v/>
      </c>
    </row>
    <row r="299" spans="1:13" ht="14.45" customHeight="1" x14ac:dyDescent="0.2">
      <c r="A299" s="465"/>
      <c r="B299" s="461"/>
      <c r="C299" s="462"/>
      <c r="D299" s="462"/>
      <c r="E299" s="463"/>
      <c r="F299" s="461"/>
      <c r="G299" s="462"/>
      <c r="H299" s="462"/>
      <c r="I299" s="462"/>
      <c r="J299" s="462"/>
      <c r="K299" s="464"/>
      <c r="L299" s="150"/>
      <c r="M299" s="460" t="str">
        <f t="shared" si="4"/>
        <v/>
      </c>
    </row>
    <row r="300" spans="1:13" ht="14.45" customHeight="1" x14ac:dyDescent="0.2">
      <c r="A300" s="465"/>
      <c r="B300" s="461"/>
      <c r="C300" s="462"/>
      <c r="D300" s="462"/>
      <c r="E300" s="463"/>
      <c r="F300" s="461"/>
      <c r="G300" s="462"/>
      <c r="H300" s="462"/>
      <c r="I300" s="462"/>
      <c r="J300" s="462"/>
      <c r="K300" s="464"/>
      <c r="L300" s="150"/>
      <c r="M300" s="460" t="str">
        <f t="shared" si="4"/>
        <v/>
      </c>
    </row>
    <row r="301" spans="1:13" ht="14.45" customHeight="1" x14ac:dyDescent="0.2">
      <c r="A301" s="465"/>
      <c r="B301" s="461"/>
      <c r="C301" s="462"/>
      <c r="D301" s="462"/>
      <c r="E301" s="463"/>
      <c r="F301" s="461"/>
      <c r="G301" s="462"/>
      <c r="H301" s="462"/>
      <c r="I301" s="462"/>
      <c r="J301" s="462"/>
      <c r="K301" s="464"/>
      <c r="L301" s="150"/>
      <c r="M301" s="460" t="str">
        <f t="shared" si="4"/>
        <v/>
      </c>
    </row>
    <row r="302" spans="1:13" ht="14.45" customHeight="1" x14ac:dyDescent="0.2">
      <c r="A302" s="465"/>
      <c r="B302" s="461"/>
      <c r="C302" s="462"/>
      <c r="D302" s="462"/>
      <c r="E302" s="463"/>
      <c r="F302" s="461"/>
      <c r="G302" s="462"/>
      <c r="H302" s="462"/>
      <c r="I302" s="462"/>
      <c r="J302" s="462"/>
      <c r="K302" s="464"/>
      <c r="L302" s="150"/>
      <c r="M302" s="460" t="str">
        <f t="shared" si="4"/>
        <v/>
      </c>
    </row>
    <row r="303" spans="1:13" ht="14.45" customHeight="1" x14ac:dyDescent="0.2">
      <c r="A303" s="465"/>
      <c r="B303" s="461"/>
      <c r="C303" s="462"/>
      <c r="D303" s="462"/>
      <c r="E303" s="463"/>
      <c r="F303" s="461"/>
      <c r="G303" s="462"/>
      <c r="H303" s="462"/>
      <c r="I303" s="462"/>
      <c r="J303" s="462"/>
      <c r="K303" s="464"/>
      <c r="L303" s="150"/>
      <c r="M303" s="460" t="str">
        <f t="shared" si="4"/>
        <v/>
      </c>
    </row>
    <row r="304" spans="1:13" ht="14.45" customHeight="1" x14ac:dyDescent="0.2">
      <c r="A304" s="465"/>
      <c r="B304" s="461"/>
      <c r="C304" s="462"/>
      <c r="D304" s="462"/>
      <c r="E304" s="463"/>
      <c r="F304" s="461"/>
      <c r="G304" s="462"/>
      <c r="H304" s="462"/>
      <c r="I304" s="462"/>
      <c r="J304" s="462"/>
      <c r="K304" s="464"/>
      <c r="L304" s="150"/>
      <c r="M304" s="460" t="str">
        <f t="shared" si="4"/>
        <v/>
      </c>
    </row>
    <row r="305" spans="1:13" ht="14.45" customHeight="1" x14ac:dyDescent="0.2">
      <c r="A305" s="465"/>
      <c r="B305" s="461"/>
      <c r="C305" s="462"/>
      <c r="D305" s="462"/>
      <c r="E305" s="463"/>
      <c r="F305" s="461"/>
      <c r="G305" s="462"/>
      <c r="H305" s="462"/>
      <c r="I305" s="462"/>
      <c r="J305" s="462"/>
      <c r="K305" s="464"/>
      <c r="L305" s="150"/>
      <c r="M305" s="460" t="str">
        <f t="shared" si="4"/>
        <v/>
      </c>
    </row>
    <row r="306" spans="1:13" ht="14.45" customHeight="1" x14ac:dyDescent="0.2">
      <c r="A306" s="465"/>
      <c r="B306" s="461"/>
      <c r="C306" s="462"/>
      <c r="D306" s="462"/>
      <c r="E306" s="463"/>
      <c r="F306" s="461"/>
      <c r="G306" s="462"/>
      <c r="H306" s="462"/>
      <c r="I306" s="462"/>
      <c r="J306" s="462"/>
      <c r="K306" s="464"/>
      <c r="L306" s="150"/>
      <c r="M306" s="460" t="str">
        <f t="shared" si="4"/>
        <v/>
      </c>
    </row>
    <row r="307" spans="1:13" ht="14.45" customHeight="1" x14ac:dyDescent="0.2">
      <c r="A307" s="465"/>
      <c r="B307" s="461"/>
      <c r="C307" s="462"/>
      <c r="D307" s="462"/>
      <c r="E307" s="463"/>
      <c r="F307" s="461"/>
      <c r="G307" s="462"/>
      <c r="H307" s="462"/>
      <c r="I307" s="462"/>
      <c r="J307" s="462"/>
      <c r="K307" s="464"/>
      <c r="L307" s="150"/>
      <c r="M307" s="460" t="str">
        <f t="shared" si="4"/>
        <v/>
      </c>
    </row>
    <row r="308" spans="1:13" ht="14.45" customHeight="1" x14ac:dyDescent="0.2">
      <c r="A308" s="465"/>
      <c r="B308" s="461"/>
      <c r="C308" s="462"/>
      <c r="D308" s="462"/>
      <c r="E308" s="463"/>
      <c r="F308" s="461"/>
      <c r="G308" s="462"/>
      <c r="H308" s="462"/>
      <c r="I308" s="462"/>
      <c r="J308" s="462"/>
      <c r="K308" s="464"/>
      <c r="L308" s="150"/>
      <c r="M308" s="460" t="str">
        <f t="shared" si="4"/>
        <v/>
      </c>
    </row>
    <row r="309" spans="1:13" ht="14.45" customHeight="1" x14ac:dyDescent="0.2">
      <c r="A309" s="465"/>
      <c r="B309" s="461"/>
      <c r="C309" s="462"/>
      <c r="D309" s="462"/>
      <c r="E309" s="463"/>
      <c r="F309" s="461"/>
      <c r="G309" s="462"/>
      <c r="H309" s="462"/>
      <c r="I309" s="462"/>
      <c r="J309" s="462"/>
      <c r="K309" s="464"/>
      <c r="L309" s="150"/>
      <c r="M309" s="460" t="str">
        <f t="shared" si="4"/>
        <v/>
      </c>
    </row>
    <row r="310" spans="1:13" ht="14.45" customHeight="1" x14ac:dyDescent="0.2">
      <c r="A310" s="465"/>
      <c r="B310" s="461"/>
      <c r="C310" s="462"/>
      <c r="D310" s="462"/>
      <c r="E310" s="463"/>
      <c r="F310" s="461"/>
      <c r="G310" s="462"/>
      <c r="H310" s="462"/>
      <c r="I310" s="462"/>
      <c r="J310" s="462"/>
      <c r="K310" s="464"/>
      <c r="L310" s="150"/>
      <c r="M310" s="460" t="str">
        <f t="shared" si="4"/>
        <v/>
      </c>
    </row>
    <row r="311" spans="1:13" ht="14.45" customHeight="1" x14ac:dyDescent="0.2">
      <c r="A311" s="465"/>
      <c r="B311" s="461"/>
      <c r="C311" s="462"/>
      <c r="D311" s="462"/>
      <c r="E311" s="463"/>
      <c r="F311" s="461"/>
      <c r="G311" s="462"/>
      <c r="H311" s="462"/>
      <c r="I311" s="462"/>
      <c r="J311" s="462"/>
      <c r="K311" s="464"/>
      <c r="L311" s="150"/>
      <c r="M311" s="460" t="str">
        <f t="shared" si="4"/>
        <v/>
      </c>
    </row>
    <row r="312" spans="1:13" ht="14.45" customHeight="1" x14ac:dyDescent="0.2">
      <c r="A312" s="465"/>
      <c r="B312" s="461"/>
      <c r="C312" s="462"/>
      <c r="D312" s="462"/>
      <c r="E312" s="463"/>
      <c r="F312" s="461"/>
      <c r="G312" s="462"/>
      <c r="H312" s="462"/>
      <c r="I312" s="462"/>
      <c r="J312" s="462"/>
      <c r="K312" s="464"/>
      <c r="L312" s="150"/>
      <c r="M312" s="460" t="str">
        <f t="shared" si="4"/>
        <v/>
      </c>
    </row>
    <row r="313" spans="1:13" ht="14.45" customHeight="1" x14ac:dyDescent="0.2">
      <c r="A313" s="465"/>
      <c r="B313" s="461"/>
      <c r="C313" s="462"/>
      <c r="D313" s="462"/>
      <c r="E313" s="463"/>
      <c r="F313" s="461"/>
      <c r="G313" s="462"/>
      <c r="H313" s="462"/>
      <c r="I313" s="462"/>
      <c r="J313" s="462"/>
      <c r="K313" s="464"/>
      <c r="L313" s="150"/>
      <c r="M313" s="460" t="str">
        <f t="shared" si="4"/>
        <v/>
      </c>
    </row>
    <row r="314" spans="1:13" ht="14.45" customHeight="1" x14ac:dyDescent="0.2">
      <c r="A314" s="465"/>
      <c r="B314" s="461"/>
      <c r="C314" s="462"/>
      <c r="D314" s="462"/>
      <c r="E314" s="463"/>
      <c r="F314" s="461"/>
      <c r="G314" s="462"/>
      <c r="H314" s="462"/>
      <c r="I314" s="462"/>
      <c r="J314" s="462"/>
      <c r="K314" s="464"/>
      <c r="L314" s="150"/>
      <c r="M314" s="460" t="str">
        <f t="shared" si="4"/>
        <v/>
      </c>
    </row>
    <row r="315" spans="1:13" ht="14.45" customHeight="1" x14ac:dyDescent="0.2">
      <c r="A315" s="465"/>
      <c r="B315" s="461"/>
      <c r="C315" s="462"/>
      <c r="D315" s="462"/>
      <c r="E315" s="463"/>
      <c r="F315" s="461"/>
      <c r="G315" s="462"/>
      <c r="H315" s="462"/>
      <c r="I315" s="462"/>
      <c r="J315" s="462"/>
      <c r="K315" s="464"/>
      <c r="L315" s="150"/>
      <c r="M315" s="460" t="str">
        <f t="shared" si="4"/>
        <v/>
      </c>
    </row>
    <row r="316" spans="1:13" ht="14.45" customHeight="1" x14ac:dyDescent="0.2">
      <c r="A316" s="465"/>
      <c r="B316" s="461"/>
      <c r="C316" s="462"/>
      <c r="D316" s="462"/>
      <c r="E316" s="463"/>
      <c r="F316" s="461"/>
      <c r="G316" s="462"/>
      <c r="H316" s="462"/>
      <c r="I316" s="462"/>
      <c r="J316" s="462"/>
      <c r="K316" s="464"/>
      <c r="L316" s="150"/>
      <c r="M316" s="460" t="str">
        <f t="shared" si="4"/>
        <v/>
      </c>
    </row>
    <row r="317" spans="1:13" ht="14.45" customHeight="1" x14ac:dyDescent="0.2">
      <c r="A317" s="465"/>
      <c r="B317" s="461"/>
      <c r="C317" s="462"/>
      <c r="D317" s="462"/>
      <c r="E317" s="463"/>
      <c r="F317" s="461"/>
      <c r="G317" s="462"/>
      <c r="H317" s="462"/>
      <c r="I317" s="462"/>
      <c r="J317" s="462"/>
      <c r="K317" s="464"/>
      <c r="L317" s="150"/>
      <c r="M317" s="460" t="str">
        <f t="shared" si="4"/>
        <v/>
      </c>
    </row>
    <row r="318" spans="1:13" ht="14.45" customHeight="1" x14ac:dyDescent="0.2">
      <c r="A318" s="465"/>
      <c r="B318" s="461"/>
      <c r="C318" s="462"/>
      <c r="D318" s="462"/>
      <c r="E318" s="463"/>
      <c r="F318" s="461"/>
      <c r="G318" s="462"/>
      <c r="H318" s="462"/>
      <c r="I318" s="462"/>
      <c r="J318" s="462"/>
      <c r="K318" s="464"/>
      <c r="L318" s="150"/>
      <c r="M318" s="460" t="str">
        <f t="shared" si="4"/>
        <v/>
      </c>
    </row>
    <row r="319" spans="1:13" ht="14.45" customHeight="1" x14ac:dyDescent="0.2">
      <c r="A319" s="465"/>
      <c r="B319" s="461"/>
      <c r="C319" s="462"/>
      <c r="D319" s="462"/>
      <c r="E319" s="463"/>
      <c r="F319" s="461"/>
      <c r="G319" s="462"/>
      <c r="H319" s="462"/>
      <c r="I319" s="462"/>
      <c r="J319" s="462"/>
      <c r="K319" s="464"/>
      <c r="L319" s="150"/>
      <c r="M319" s="460" t="str">
        <f t="shared" si="4"/>
        <v/>
      </c>
    </row>
    <row r="320" spans="1:13" ht="14.45" customHeight="1" x14ac:dyDescent="0.2">
      <c r="A320" s="465"/>
      <c r="B320" s="461"/>
      <c r="C320" s="462"/>
      <c r="D320" s="462"/>
      <c r="E320" s="463"/>
      <c r="F320" s="461"/>
      <c r="G320" s="462"/>
      <c r="H320" s="462"/>
      <c r="I320" s="462"/>
      <c r="J320" s="462"/>
      <c r="K320" s="464"/>
      <c r="L320" s="150"/>
      <c r="M320" s="460" t="str">
        <f t="shared" si="4"/>
        <v/>
      </c>
    </row>
    <row r="321" spans="1:13" ht="14.45" customHeight="1" x14ac:dyDescent="0.2">
      <c r="A321" s="465"/>
      <c r="B321" s="461"/>
      <c r="C321" s="462"/>
      <c r="D321" s="462"/>
      <c r="E321" s="463"/>
      <c r="F321" s="461"/>
      <c r="G321" s="462"/>
      <c r="H321" s="462"/>
      <c r="I321" s="462"/>
      <c r="J321" s="462"/>
      <c r="K321" s="464"/>
      <c r="L321" s="150"/>
      <c r="M321" s="460" t="str">
        <f t="shared" si="4"/>
        <v/>
      </c>
    </row>
    <row r="322" spans="1:13" ht="14.45" customHeight="1" x14ac:dyDescent="0.2">
      <c r="A322" s="465"/>
      <c r="B322" s="461"/>
      <c r="C322" s="462"/>
      <c r="D322" s="462"/>
      <c r="E322" s="463"/>
      <c r="F322" s="461"/>
      <c r="G322" s="462"/>
      <c r="H322" s="462"/>
      <c r="I322" s="462"/>
      <c r="J322" s="462"/>
      <c r="K322" s="464"/>
      <c r="L322" s="150"/>
      <c r="M322" s="460" t="str">
        <f t="shared" si="4"/>
        <v/>
      </c>
    </row>
    <row r="323" spans="1:13" ht="14.45" customHeight="1" x14ac:dyDescent="0.2">
      <c r="A323" s="465"/>
      <c r="B323" s="461"/>
      <c r="C323" s="462"/>
      <c r="D323" s="462"/>
      <c r="E323" s="463"/>
      <c r="F323" s="461"/>
      <c r="G323" s="462"/>
      <c r="H323" s="462"/>
      <c r="I323" s="462"/>
      <c r="J323" s="462"/>
      <c r="K323" s="464"/>
      <c r="L323" s="150"/>
      <c r="M323" s="460" t="str">
        <f t="shared" si="4"/>
        <v/>
      </c>
    </row>
    <row r="324" spans="1:13" ht="14.45" customHeight="1" x14ac:dyDescent="0.2">
      <c r="A324" s="465"/>
      <c r="B324" s="461"/>
      <c r="C324" s="462"/>
      <c r="D324" s="462"/>
      <c r="E324" s="463"/>
      <c r="F324" s="461"/>
      <c r="G324" s="462"/>
      <c r="H324" s="462"/>
      <c r="I324" s="462"/>
      <c r="J324" s="462"/>
      <c r="K324" s="464"/>
      <c r="L324" s="150"/>
      <c r="M324" s="460" t="str">
        <f t="shared" si="4"/>
        <v/>
      </c>
    </row>
    <row r="325" spans="1:13" ht="14.45" customHeight="1" x14ac:dyDescent="0.2">
      <c r="A325" s="465"/>
      <c r="B325" s="461"/>
      <c r="C325" s="462"/>
      <c r="D325" s="462"/>
      <c r="E325" s="463"/>
      <c r="F325" s="461"/>
      <c r="G325" s="462"/>
      <c r="H325" s="462"/>
      <c r="I325" s="462"/>
      <c r="J325" s="462"/>
      <c r="K325" s="464"/>
      <c r="L325" s="150"/>
      <c r="M325" s="460" t="str">
        <f t="shared" si="4"/>
        <v/>
      </c>
    </row>
    <row r="326" spans="1:13" ht="14.45" customHeight="1" x14ac:dyDescent="0.2">
      <c r="A326" s="465"/>
      <c r="B326" s="461"/>
      <c r="C326" s="462"/>
      <c r="D326" s="462"/>
      <c r="E326" s="463"/>
      <c r="F326" s="461"/>
      <c r="G326" s="462"/>
      <c r="H326" s="462"/>
      <c r="I326" s="462"/>
      <c r="J326" s="462"/>
      <c r="K326" s="464"/>
      <c r="L326" s="150"/>
      <c r="M326" s="460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5"/>
      <c r="B327" s="461"/>
      <c r="C327" s="462"/>
      <c r="D327" s="462"/>
      <c r="E327" s="463"/>
      <c r="F327" s="461"/>
      <c r="G327" s="462"/>
      <c r="H327" s="462"/>
      <c r="I327" s="462"/>
      <c r="J327" s="462"/>
      <c r="K327" s="464"/>
      <c r="L327" s="150"/>
      <c r="M327" s="460" t="str">
        <f t="shared" si="5"/>
        <v/>
      </c>
    </row>
    <row r="328" spans="1:13" ht="14.45" customHeight="1" x14ac:dyDescent="0.2">
      <c r="A328" s="465"/>
      <c r="B328" s="461"/>
      <c r="C328" s="462"/>
      <c r="D328" s="462"/>
      <c r="E328" s="463"/>
      <c r="F328" s="461"/>
      <c r="G328" s="462"/>
      <c r="H328" s="462"/>
      <c r="I328" s="462"/>
      <c r="J328" s="462"/>
      <c r="K328" s="464"/>
      <c r="L328" s="150"/>
      <c r="M328" s="460" t="str">
        <f t="shared" si="5"/>
        <v/>
      </c>
    </row>
    <row r="329" spans="1:13" ht="14.45" customHeight="1" x14ac:dyDescent="0.2">
      <c r="A329" s="465"/>
      <c r="B329" s="461"/>
      <c r="C329" s="462"/>
      <c r="D329" s="462"/>
      <c r="E329" s="463"/>
      <c r="F329" s="461"/>
      <c r="G329" s="462"/>
      <c r="H329" s="462"/>
      <c r="I329" s="462"/>
      <c r="J329" s="462"/>
      <c r="K329" s="464"/>
      <c r="L329" s="150"/>
      <c r="M329" s="460" t="str">
        <f t="shared" si="5"/>
        <v/>
      </c>
    </row>
    <row r="330" spans="1:13" ht="14.45" customHeight="1" x14ac:dyDescent="0.2">
      <c r="A330" s="465"/>
      <c r="B330" s="461"/>
      <c r="C330" s="462"/>
      <c r="D330" s="462"/>
      <c r="E330" s="463"/>
      <c r="F330" s="461"/>
      <c r="G330" s="462"/>
      <c r="H330" s="462"/>
      <c r="I330" s="462"/>
      <c r="J330" s="462"/>
      <c r="K330" s="464"/>
      <c r="L330" s="150"/>
      <c r="M330" s="460" t="str">
        <f t="shared" si="5"/>
        <v/>
      </c>
    </row>
    <row r="331" spans="1:13" ht="14.45" customHeight="1" x14ac:dyDescent="0.2">
      <c r="A331" s="465"/>
      <c r="B331" s="461"/>
      <c r="C331" s="462"/>
      <c r="D331" s="462"/>
      <c r="E331" s="463"/>
      <c r="F331" s="461"/>
      <c r="G331" s="462"/>
      <c r="H331" s="462"/>
      <c r="I331" s="462"/>
      <c r="J331" s="462"/>
      <c r="K331" s="464"/>
      <c r="L331" s="150"/>
      <c r="M331" s="460" t="str">
        <f t="shared" si="5"/>
        <v/>
      </c>
    </row>
    <row r="332" spans="1:13" ht="14.45" customHeight="1" x14ac:dyDescent="0.2">
      <c r="A332" s="465"/>
      <c r="B332" s="461"/>
      <c r="C332" s="462"/>
      <c r="D332" s="462"/>
      <c r="E332" s="463"/>
      <c r="F332" s="461"/>
      <c r="G332" s="462"/>
      <c r="H332" s="462"/>
      <c r="I332" s="462"/>
      <c r="J332" s="462"/>
      <c r="K332" s="464"/>
      <c r="L332" s="150"/>
      <c r="M332" s="460" t="str">
        <f t="shared" si="5"/>
        <v/>
      </c>
    </row>
    <row r="333" spans="1:13" ht="14.45" customHeight="1" x14ac:dyDescent="0.2">
      <c r="A333" s="465"/>
      <c r="B333" s="461"/>
      <c r="C333" s="462"/>
      <c r="D333" s="462"/>
      <c r="E333" s="463"/>
      <c r="F333" s="461"/>
      <c r="G333" s="462"/>
      <c r="H333" s="462"/>
      <c r="I333" s="462"/>
      <c r="J333" s="462"/>
      <c r="K333" s="464"/>
      <c r="L333" s="150"/>
      <c r="M333" s="460" t="str">
        <f t="shared" si="5"/>
        <v/>
      </c>
    </row>
    <row r="334" spans="1:13" ht="14.45" customHeight="1" x14ac:dyDescent="0.2">
      <c r="A334" s="465"/>
      <c r="B334" s="461"/>
      <c r="C334" s="462"/>
      <c r="D334" s="462"/>
      <c r="E334" s="463"/>
      <c r="F334" s="461"/>
      <c r="G334" s="462"/>
      <c r="H334" s="462"/>
      <c r="I334" s="462"/>
      <c r="J334" s="462"/>
      <c r="K334" s="464"/>
      <c r="L334" s="150"/>
      <c r="M334" s="460" t="str">
        <f t="shared" si="5"/>
        <v/>
      </c>
    </row>
    <row r="335" spans="1:13" ht="14.45" customHeight="1" x14ac:dyDescent="0.2">
      <c r="A335" s="465"/>
      <c r="B335" s="461"/>
      <c r="C335" s="462"/>
      <c r="D335" s="462"/>
      <c r="E335" s="463"/>
      <c r="F335" s="461"/>
      <c r="G335" s="462"/>
      <c r="H335" s="462"/>
      <c r="I335" s="462"/>
      <c r="J335" s="462"/>
      <c r="K335" s="464"/>
      <c r="L335" s="150"/>
      <c r="M335" s="460" t="str">
        <f t="shared" si="5"/>
        <v/>
      </c>
    </row>
    <row r="336" spans="1:13" ht="14.45" customHeight="1" x14ac:dyDescent="0.2">
      <c r="A336" s="465"/>
      <c r="B336" s="461"/>
      <c r="C336" s="462"/>
      <c r="D336" s="462"/>
      <c r="E336" s="463"/>
      <c r="F336" s="461"/>
      <c r="G336" s="462"/>
      <c r="H336" s="462"/>
      <c r="I336" s="462"/>
      <c r="J336" s="462"/>
      <c r="K336" s="464"/>
      <c r="L336" s="150"/>
      <c r="M336" s="460" t="str">
        <f t="shared" si="5"/>
        <v/>
      </c>
    </row>
    <row r="337" spans="1:13" ht="14.45" customHeight="1" x14ac:dyDescent="0.2">
      <c r="A337" s="465"/>
      <c r="B337" s="461"/>
      <c r="C337" s="462"/>
      <c r="D337" s="462"/>
      <c r="E337" s="463"/>
      <c r="F337" s="461"/>
      <c r="G337" s="462"/>
      <c r="H337" s="462"/>
      <c r="I337" s="462"/>
      <c r="J337" s="462"/>
      <c r="K337" s="464"/>
      <c r="L337" s="150"/>
      <c r="M337" s="460" t="str">
        <f t="shared" si="5"/>
        <v/>
      </c>
    </row>
    <row r="338" spans="1:13" ht="14.45" customHeight="1" x14ac:dyDescent="0.2">
      <c r="A338" s="465"/>
      <c r="B338" s="461"/>
      <c r="C338" s="462"/>
      <c r="D338" s="462"/>
      <c r="E338" s="463"/>
      <c r="F338" s="461"/>
      <c r="G338" s="462"/>
      <c r="H338" s="462"/>
      <c r="I338" s="462"/>
      <c r="J338" s="462"/>
      <c r="K338" s="464"/>
      <c r="L338" s="150"/>
      <c r="M338" s="460" t="str">
        <f t="shared" si="5"/>
        <v/>
      </c>
    </row>
    <row r="339" spans="1:13" ht="14.45" customHeight="1" x14ac:dyDescent="0.2">
      <c r="A339" s="465"/>
      <c r="B339" s="461"/>
      <c r="C339" s="462"/>
      <c r="D339" s="462"/>
      <c r="E339" s="463"/>
      <c r="F339" s="461"/>
      <c r="G339" s="462"/>
      <c r="H339" s="462"/>
      <c r="I339" s="462"/>
      <c r="J339" s="462"/>
      <c r="K339" s="464"/>
      <c r="L339" s="150"/>
      <c r="M339" s="460" t="str">
        <f t="shared" si="5"/>
        <v/>
      </c>
    </row>
    <row r="340" spans="1:13" ht="14.45" customHeight="1" x14ac:dyDescent="0.2">
      <c r="A340" s="465"/>
      <c r="B340" s="461"/>
      <c r="C340" s="462"/>
      <c r="D340" s="462"/>
      <c r="E340" s="463"/>
      <c r="F340" s="461"/>
      <c r="G340" s="462"/>
      <c r="H340" s="462"/>
      <c r="I340" s="462"/>
      <c r="J340" s="462"/>
      <c r="K340" s="464"/>
      <c r="L340" s="150"/>
      <c r="M340" s="460" t="str">
        <f t="shared" si="5"/>
        <v/>
      </c>
    </row>
    <row r="341" spans="1:13" ht="14.45" customHeight="1" x14ac:dyDescent="0.2">
      <c r="A341" s="465"/>
      <c r="B341" s="461"/>
      <c r="C341" s="462"/>
      <c r="D341" s="462"/>
      <c r="E341" s="463"/>
      <c r="F341" s="461"/>
      <c r="G341" s="462"/>
      <c r="H341" s="462"/>
      <c r="I341" s="462"/>
      <c r="J341" s="462"/>
      <c r="K341" s="464"/>
      <c r="L341" s="150"/>
      <c r="M341" s="460" t="str">
        <f t="shared" si="5"/>
        <v/>
      </c>
    </row>
    <row r="342" spans="1:13" ht="14.45" customHeight="1" x14ac:dyDescent="0.2">
      <c r="A342" s="465"/>
      <c r="B342" s="461"/>
      <c r="C342" s="462"/>
      <c r="D342" s="462"/>
      <c r="E342" s="463"/>
      <c r="F342" s="461"/>
      <c r="G342" s="462"/>
      <c r="H342" s="462"/>
      <c r="I342" s="462"/>
      <c r="J342" s="462"/>
      <c r="K342" s="464"/>
      <c r="L342" s="150"/>
      <c r="M342" s="460" t="str">
        <f t="shared" si="5"/>
        <v/>
      </c>
    </row>
    <row r="343" spans="1:13" ht="14.45" customHeight="1" x14ac:dyDescent="0.2">
      <c r="A343" s="465"/>
      <c r="B343" s="461"/>
      <c r="C343" s="462"/>
      <c r="D343" s="462"/>
      <c r="E343" s="463"/>
      <c r="F343" s="461"/>
      <c r="G343" s="462"/>
      <c r="H343" s="462"/>
      <c r="I343" s="462"/>
      <c r="J343" s="462"/>
      <c r="K343" s="464"/>
      <c r="L343" s="150"/>
      <c r="M343" s="460" t="str">
        <f t="shared" si="5"/>
        <v/>
      </c>
    </row>
    <row r="344" spans="1:13" ht="14.45" customHeight="1" x14ac:dyDescent="0.2">
      <c r="A344" s="465"/>
      <c r="B344" s="461"/>
      <c r="C344" s="462"/>
      <c r="D344" s="462"/>
      <c r="E344" s="463"/>
      <c r="F344" s="461"/>
      <c r="G344" s="462"/>
      <c r="H344" s="462"/>
      <c r="I344" s="462"/>
      <c r="J344" s="462"/>
      <c r="K344" s="464"/>
      <c r="L344" s="150"/>
      <c r="M344" s="460" t="str">
        <f t="shared" si="5"/>
        <v/>
      </c>
    </row>
    <row r="345" spans="1:13" ht="14.45" customHeight="1" x14ac:dyDescent="0.2">
      <c r="A345" s="465"/>
      <c r="B345" s="461"/>
      <c r="C345" s="462"/>
      <c r="D345" s="462"/>
      <c r="E345" s="463"/>
      <c r="F345" s="461"/>
      <c r="G345" s="462"/>
      <c r="H345" s="462"/>
      <c r="I345" s="462"/>
      <c r="J345" s="462"/>
      <c r="K345" s="464"/>
      <c r="L345" s="150"/>
      <c r="M345" s="460" t="str">
        <f t="shared" si="5"/>
        <v/>
      </c>
    </row>
    <row r="346" spans="1:13" ht="14.45" customHeight="1" x14ac:dyDescent="0.2">
      <c r="A346" s="465"/>
      <c r="B346" s="461"/>
      <c r="C346" s="462"/>
      <c r="D346" s="462"/>
      <c r="E346" s="463"/>
      <c r="F346" s="461"/>
      <c r="G346" s="462"/>
      <c r="H346" s="462"/>
      <c r="I346" s="462"/>
      <c r="J346" s="462"/>
      <c r="K346" s="464"/>
      <c r="L346" s="150"/>
      <c r="M346" s="460" t="str">
        <f t="shared" si="5"/>
        <v/>
      </c>
    </row>
    <row r="347" spans="1:13" ht="14.45" customHeight="1" x14ac:dyDescent="0.2">
      <c r="A347" s="465"/>
      <c r="B347" s="461"/>
      <c r="C347" s="462"/>
      <c r="D347" s="462"/>
      <c r="E347" s="463"/>
      <c r="F347" s="461"/>
      <c r="G347" s="462"/>
      <c r="H347" s="462"/>
      <c r="I347" s="462"/>
      <c r="J347" s="462"/>
      <c r="K347" s="464"/>
      <c r="L347" s="150"/>
      <c r="M347" s="460" t="str">
        <f t="shared" si="5"/>
        <v/>
      </c>
    </row>
    <row r="348" spans="1:13" ht="14.45" customHeight="1" x14ac:dyDescent="0.2">
      <c r="A348" s="465"/>
      <c r="B348" s="461"/>
      <c r="C348" s="462"/>
      <c r="D348" s="462"/>
      <c r="E348" s="463"/>
      <c r="F348" s="461"/>
      <c r="G348" s="462"/>
      <c r="H348" s="462"/>
      <c r="I348" s="462"/>
      <c r="J348" s="462"/>
      <c r="K348" s="464"/>
      <c r="L348" s="150"/>
      <c r="M348" s="460" t="str">
        <f t="shared" si="5"/>
        <v/>
      </c>
    </row>
    <row r="349" spans="1:13" ht="14.45" customHeight="1" x14ac:dyDescent="0.2">
      <c r="A349" s="465"/>
      <c r="B349" s="461"/>
      <c r="C349" s="462"/>
      <c r="D349" s="462"/>
      <c r="E349" s="463"/>
      <c r="F349" s="461"/>
      <c r="G349" s="462"/>
      <c r="H349" s="462"/>
      <c r="I349" s="462"/>
      <c r="J349" s="462"/>
      <c r="K349" s="464"/>
      <c r="L349" s="150"/>
      <c r="M349" s="460" t="str">
        <f t="shared" si="5"/>
        <v/>
      </c>
    </row>
    <row r="350" spans="1:13" ht="14.45" customHeight="1" x14ac:dyDescent="0.2">
      <c r="A350" s="465"/>
      <c r="B350" s="461"/>
      <c r="C350" s="462"/>
      <c r="D350" s="462"/>
      <c r="E350" s="463"/>
      <c r="F350" s="461"/>
      <c r="G350" s="462"/>
      <c r="H350" s="462"/>
      <c r="I350" s="462"/>
      <c r="J350" s="462"/>
      <c r="K350" s="464"/>
      <c r="L350" s="150"/>
      <c r="M350" s="460" t="str">
        <f t="shared" si="5"/>
        <v/>
      </c>
    </row>
    <row r="351" spans="1:13" ht="14.45" customHeight="1" x14ac:dyDescent="0.2">
      <c r="A351" s="465"/>
      <c r="B351" s="461"/>
      <c r="C351" s="462"/>
      <c r="D351" s="462"/>
      <c r="E351" s="463"/>
      <c r="F351" s="461"/>
      <c r="G351" s="462"/>
      <c r="H351" s="462"/>
      <c r="I351" s="462"/>
      <c r="J351" s="462"/>
      <c r="K351" s="464"/>
      <c r="L351" s="150"/>
      <c r="M351" s="460" t="str">
        <f t="shared" si="5"/>
        <v/>
      </c>
    </row>
    <row r="352" spans="1:13" ht="14.45" customHeight="1" x14ac:dyDescent="0.2">
      <c r="A352" s="465"/>
      <c r="B352" s="461"/>
      <c r="C352" s="462"/>
      <c r="D352" s="462"/>
      <c r="E352" s="463"/>
      <c r="F352" s="461"/>
      <c r="G352" s="462"/>
      <c r="H352" s="462"/>
      <c r="I352" s="462"/>
      <c r="J352" s="462"/>
      <c r="K352" s="464"/>
      <c r="L352" s="150"/>
      <c r="M352" s="460" t="str">
        <f t="shared" si="5"/>
        <v/>
      </c>
    </row>
    <row r="353" spans="1:13" ht="14.45" customHeight="1" x14ac:dyDescent="0.2">
      <c r="A353" s="465"/>
      <c r="B353" s="461"/>
      <c r="C353" s="462"/>
      <c r="D353" s="462"/>
      <c r="E353" s="463"/>
      <c r="F353" s="461"/>
      <c r="G353" s="462"/>
      <c r="H353" s="462"/>
      <c r="I353" s="462"/>
      <c r="J353" s="462"/>
      <c r="K353" s="464"/>
      <c r="L353" s="150"/>
      <c r="M353" s="460" t="str">
        <f t="shared" si="5"/>
        <v/>
      </c>
    </row>
    <row r="354" spans="1:13" ht="14.45" customHeight="1" x14ac:dyDescent="0.2">
      <c r="A354" s="465"/>
      <c r="B354" s="461"/>
      <c r="C354" s="462"/>
      <c r="D354" s="462"/>
      <c r="E354" s="463"/>
      <c r="F354" s="461"/>
      <c r="G354" s="462"/>
      <c r="H354" s="462"/>
      <c r="I354" s="462"/>
      <c r="J354" s="462"/>
      <c r="K354" s="464"/>
      <c r="L354" s="150"/>
      <c r="M354" s="460" t="str">
        <f t="shared" si="5"/>
        <v/>
      </c>
    </row>
    <row r="355" spans="1:13" ht="14.45" customHeight="1" x14ac:dyDescent="0.2">
      <c r="A355" s="465"/>
      <c r="B355" s="461"/>
      <c r="C355" s="462"/>
      <c r="D355" s="462"/>
      <c r="E355" s="463"/>
      <c r="F355" s="461"/>
      <c r="G355" s="462"/>
      <c r="H355" s="462"/>
      <c r="I355" s="462"/>
      <c r="J355" s="462"/>
      <c r="K355" s="464"/>
      <c r="L355" s="150"/>
      <c r="M355" s="460" t="str">
        <f t="shared" si="5"/>
        <v/>
      </c>
    </row>
    <row r="356" spans="1:13" ht="14.45" customHeight="1" x14ac:dyDescent="0.2">
      <c r="A356" s="465"/>
      <c r="B356" s="461"/>
      <c r="C356" s="462"/>
      <c r="D356" s="462"/>
      <c r="E356" s="463"/>
      <c r="F356" s="461"/>
      <c r="G356" s="462"/>
      <c r="H356" s="462"/>
      <c r="I356" s="462"/>
      <c r="J356" s="462"/>
      <c r="K356" s="464"/>
      <c r="L356" s="150"/>
      <c r="M356" s="460" t="str">
        <f t="shared" si="5"/>
        <v/>
      </c>
    </row>
    <row r="357" spans="1:13" ht="14.45" customHeight="1" x14ac:dyDescent="0.2">
      <c r="A357" s="465"/>
      <c r="B357" s="461"/>
      <c r="C357" s="462"/>
      <c r="D357" s="462"/>
      <c r="E357" s="463"/>
      <c r="F357" s="461"/>
      <c r="G357" s="462"/>
      <c r="H357" s="462"/>
      <c r="I357" s="462"/>
      <c r="J357" s="462"/>
      <c r="K357" s="464"/>
      <c r="L357" s="150"/>
      <c r="M357" s="460" t="str">
        <f t="shared" si="5"/>
        <v/>
      </c>
    </row>
    <row r="358" spans="1:13" ht="14.45" customHeight="1" x14ac:dyDescent="0.2">
      <c r="A358" s="465"/>
      <c r="B358" s="461"/>
      <c r="C358" s="462"/>
      <c r="D358" s="462"/>
      <c r="E358" s="463"/>
      <c r="F358" s="461"/>
      <c r="G358" s="462"/>
      <c r="H358" s="462"/>
      <c r="I358" s="462"/>
      <c r="J358" s="462"/>
      <c r="K358" s="464"/>
      <c r="L358" s="150"/>
      <c r="M358" s="460" t="str">
        <f t="shared" si="5"/>
        <v/>
      </c>
    </row>
    <row r="359" spans="1:13" ht="14.45" customHeight="1" x14ac:dyDescent="0.2">
      <c r="A359" s="465"/>
      <c r="B359" s="461"/>
      <c r="C359" s="462"/>
      <c r="D359" s="462"/>
      <c r="E359" s="463"/>
      <c r="F359" s="461"/>
      <c r="G359" s="462"/>
      <c r="H359" s="462"/>
      <c r="I359" s="462"/>
      <c r="J359" s="462"/>
      <c r="K359" s="464"/>
      <c r="L359" s="150"/>
      <c r="M359" s="460" t="str">
        <f t="shared" si="5"/>
        <v/>
      </c>
    </row>
    <row r="360" spans="1:13" ht="14.45" customHeight="1" x14ac:dyDescent="0.2">
      <c r="A360" s="465"/>
      <c r="B360" s="461"/>
      <c r="C360" s="462"/>
      <c r="D360" s="462"/>
      <c r="E360" s="463"/>
      <c r="F360" s="461"/>
      <c r="G360" s="462"/>
      <c r="H360" s="462"/>
      <c r="I360" s="462"/>
      <c r="J360" s="462"/>
      <c r="K360" s="464"/>
      <c r="L360" s="150"/>
      <c r="M360" s="460" t="str">
        <f t="shared" si="5"/>
        <v/>
      </c>
    </row>
    <row r="361" spans="1:13" ht="14.45" customHeight="1" x14ac:dyDescent="0.2">
      <c r="A361" s="465"/>
      <c r="B361" s="461"/>
      <c r="C361" s="462"/>
      <c r="D361" s="462"/>
      <c r="E361" s="463"/>
      <c r="F361" s="461"/>
      <c r="G361" s="462"/>
      <c r="H361" s="462"/>
      <c r="I361" s="462"/>
      <c r="J361" s="462"/>
      <c r="K361" s="464"/>
      <c r="L361" s="150"/>
      <c r="M361" s="460" t="str">
        <f t="shared" si="5"/>
        <v/>
      </c>
    </row>
    <row r="362" spans="1:13" ht="14.45" customHeight="1" x14ac:dyDescent="0.2">
      <c r="A362" s="465"/>
      <c r="B362" s="461"/>
      <c r="C362" s="462"/>
      <c r="D362" s="462"/>
      <c r="E362" s="463"/>
      <c r="F362" s="461"/>
      <c r="G362" s="462"/>
      <c r="H362" s="462"/>
      <c r="I362" s="462"/>
      <c r="J362" s="462"/>
      <c r="K362" s="464"/>
      <c r="L362" s="150"/>
      <c r="M362" s="460" t="str">
        <f t="shared" si="5"/>
        <v/>
      </c>
    </row>
    <row r="363" spans="1:13" ht="14.45" customHeight="1" x14ac:dyDescent="0.2">
      <c r="A363" s="465"/>
      <c r="B363" s="461"/>
      <c r="C363" s="462"/>
      <c r="D363" s="462"/>
      <c r="E363" s="463"/>
      <c r="F363" s="461"/>
      <c r="G363" s="462"/>
      <c r="H363" s="462"/>
      <c r="I363" s="462"/>
      <c r="J363" s="462"/>
      <c r="K363" s="464"/>
      <c r="L363" s="150"/>
      <c r="M363" s="460" t="str">
        <f t="shared" si="5"/>
        <v/>
      </c>
    </row>
    <row r="364" spans="1:13" ht="14.45" customHeight="1" x14ac:dyDescent="0.2">
      <c r="A364" s="465"/>
      <c r="B364" s="461"/>
      <c r="C364" s="462"/>
      <c r="D364" s="462"/>
      <c r="E364" s="463"/>
      <c r="F364" s="461"/>
      <c r="G364" s="462"/>
      <c r="H364" s="462"/>
      <c r="I364" s="462"/>
      <c r="J364" s="462"/>
      <c r="K364" s="464"/>
      <c r="L364" s="150"/>
      <c r="M364" s="460" t="str">
        <f t="shared" si="5"/>
        <v/>
      </c>
    </row>
    <row r="365" spans="1:13" ht="14.45" customHeight="1" x14ac:dyDescent="0.2">
      <c r="A365" s="465"/>
      <c r="B365" s="461"/>
      <c r="C365" s="462"/>
      <c r="D365" s="462"/>
      <c r="E365" s="463"/>
      <c r="F365" s="461"/>
      <c r="G365" s="462"/>
      <c r="H365" s="462"/>
      <c r="I365" s="462"/>
      <c r="J365" s="462"/>
      <c r="K365" s="464"/>
      <c r="L365" s="150"/>
      <c r="M365" s="460" t="str">
        <f t="shared" si="5"/>
        <v/>
      </c>
    </row>
    <row r="366" spans="1:13" ht="14.45" customHeight="1" x14ac:dyDescent="0.2">
      <c r="A366" s="465"/>
      <c r="B366" s="461"/>
      <c r="C366" s="462"/>
      <c r="D366" s="462"/>
      <c r="E366" s="463"/>
      <c r="F366" s="461"/>
      <c r="G366" s="462"/>
      <c r="H366" s="462"/>
      <c r="I366" s="462"/>
      <c r="J366" s="462"/>
      <c r="K366" s="464"/>
      <c r="L366" s="150"/>
      <c r="M366" s="460" t="str">
        <f t="shared" si="5"/>
        <v/>
      </c>
    </row>
    <row r="367" spans="1:13" ht="14.45" customHeight="1" x14ac:dyDescent="0.2">
      <c r="A367" s="465"/>
      <c r="B367" s="461"/>
      <c r="C367" s="462"/>
      <c r="D367" s="462"/>
      <c r="E367" s="463"/>
      <c r="F367" s="461"/>
      <c r="G367" s="462"/>
      <c r="H367" s="462"/>
      <c r="I367" s="462"/>
      <c r="J367" s="462"/>
      <c r="K367" s="464"/>
      <c r="L367" s="150"/>
      <c r="M367" s="460" t="str">
        <f t="shared" si="5"/>
        <v/>
      </c>
    </row>
    <row r="368" spans="1:13" ht="14.45" customHeight="1" x14ac:dyDescent="0.2">
      <c r="A368" s="465"/>
      <c r="B368" s="461"/>
      <c r="C368" s="462"/>
      <c r="D368" s="462"/>
      <c r="E368" s="463"/>
      <c r="F368" s="461"/>
      <c r="G368" s="462"/>
      <c r="H368" s="462"/>
      <c r="I368" s="462"/>
      <c r="J368" s="462"/>
      <c r="K368" s="464"/>
      <c r="L368" s="150"/>
      <c r="M368" s="460" t="str">
        <f t="shared" si="5"/>
        <v/>
      </c>
    </row>
    <row r="369" spans="1:13" ht="14.45" customHeight="1" x14ac:dyDescent="0.2">
      <c r="A369" s="465"/>
      <c r="B369" s="461"/>
      <c r="C369" s="462"/>
      <c r="D369" s="462"/>
      <c r="E369" s="463"/>
      <c r="F369" s="461"/>
      <c r="G369" s="462"/>
      <c r="H369" s="462"/>
      <c r="I369" s="462"/>
      <c r="J369" s="462"/>
      <c r="K369" s="464"/>
      <c r="L369" s="150"/>
      <c r="M369" s="460" t="str">
        <f t="shared" si="5"/>
        <v/>
      </c>
    </row>
    <row r="370" spans="1:13" ht="14.45" customHeight="1" x14ac:dyDescent="0.2">
      <c r="A370" s="465"/>
      <c r="B370" s="461"/>
      <c r="C370" s="462"/>
      <c r="D370" s="462"/>
      <c r="E370" s="463"/>
      <c r="F370" s="461"/>
      <c r="G370" s="462"/>
      <c r="H370" s="462"/>
      <c r="I370" s="462"/>
      <c r="J370" s="462"/>
      <c r="K370" s="464"/>
      <c r="L370" s="150"/>
      <c r="M370" s="460" t="str">
        <f t="shared" si="5"/>
        <v/>
      </c>
    </row>
    <row r="371" spans="1:13" ht="14.45" customHeight="1" x14ac:dyDescent="0.2">
      <c r="A371" s="465"/>
      <c r="B371" s="461"/>
      <c r="C371" s="462"/>
      <c r="D371" s="462"/>
      <c r="E371" s="463"/>
      <c r="F371" s="461"/>
      <c r="G371" s="462"/>
      <c r="H371" s="462"/>
      <c r="I371" s="462"/>
      <c r="J371" s="462"/>
      <c r="K371" s="464"/>
      <c r="L371" s="150"/>
      <c r="M371" s="460" t="str">
        <f t="shared" si="5"/>
        <v/>
      </c>
    </row>
    <row r="372" spans="1:13" ht="14.45" customHeight="1" x14ac:dyDescent="0.2">
      <c r="A372" s="465"/>
      <c r="B372" s="461"/>
      <c r="C372" s="462"/>
      <c r="D372" s="462"/>
      <c r="E372" s="463"/>
      <c r="F372" s="461"/>
      <c r="G372" s="462"/>
      <c r="H372" s="462"/>
      <c r="I372" s="462"/>
      <c r="J372" s="462"/>
      <c r="K372" s="464"/>
      <c r="L372" s="150"/>
      <c r="M372" s="460" t="str">
        <f t="shared" si="5"/>
        <v/>
      </c>
    </row>
    <row r="373" spans="1:13" ht="14.45" customHeight="1" x14ac:dyDescent="0.2">
      <c r="A373" s="465"/>
      <c r="B373" s="461"/>
      <c r="C373" s="462"/>
      <c r="D373" s="462"/>
      <c r="E373" s="463"/>
      <c r="F373" s="461"/>
      <c r="G373" s="462"/>
      <c r="H373" s="462"/>
      <c r="I373" s="462"/>
      <c r="J373" s="462"/>
      <c r="K373" s="464"/>
      <c r="L373" s="150"/>
      <c r="M373" s="460" t="str">
        <f t="shared" si="5"/>
        <v/>
      </c>
    </row>
    <row r="374" spans="1:13" ht="14.45" customHeight="1" x14ac:dyDescent="0.2">
      <c r="A374" s="465"/>
      <c r="B374" s="461"/>
      <c r="C374" s="462"/>
      <c r="D374" s="462"/>
      <c r="E374" s="463"/>
      <c r="F374" s="461"/>
      <c r="G374" s="462"/>
      <c r="H374" s="462"/>
      <c r="I374" s="462"/>
      <c r="J374" s="462"/>
      <c r="K374" s="464"/>
      <c r="L374" s="150"/>
      <c r="M374" s="460" t="str">
        <f t="shared" si="5"/>
        <v/>
      </c>
    </row>
    <row r="375" spans="1:13" ht="14.45" customHeight="1" x14ac:dyDescent="0.2">
      <c r="A375" s="465"/>
      <c r="B375" s="461"/>
      <c r="C375" s="462"/>
      <c r="D375" s="462"/>
      <c r="E375" s="463"/>
      <c r="F375" s="461"/>
      <c r="G375" s="462"/>
      <c r="H375" s="462"/>
      <c r="I375" s="462"/>
      <c r="J375" s="462"/>
      <c r="K375" s="464"/>
      <c r="L375" s="150"/>
      <c r="M375" s="460" t="str">
        <f t="shared" si="5"/>
        <v/>
      </c>
    </row>
    <row r="376" spans="1:13" ht="14.45" customHeight="1" x14ac:dyDescent="0.2">
      <c r="A376" s="465"/>
      <c r="B376" s="461"/>
      <c r="C376" s="462"/>
      <c r="D376" s="462"/>
      <c r="E376" s="463"/>
      <c r="F376" s="461"/>
      <c r="G376" s="462"/>
      <c r="H376" s="462"/>
      <c r="I376" s="462"/>
      <c r="J376" s="462"/>
      <c r="K376" s="464"/>
      <c r="L376" s="150"/>
      <c r="M376" s="460" t="str">
        <f t="shared" si="5"/>
        <v/>
      </c>
    </row>
    <row r="377" spans="1:13" ht="14.45" customHeight="1" x14ac:dyDescent="0.2">
      <c r="A377" s="465"/>
      <c r="B377" s="461"/>
      <c r="C377" s="462"/>
      <c r="D377" s="462"/>
      <c r="E377" s="463"/>
      <c r="F377" s="461"/>
      <c r="G377" s="462"/>
      <c r="H377" s="462"/>
      <c r="I377" s="462"/>
      <c r="J377" s="462"/>
      <c r="K377" s="464"/>
      <c r="L377" s="150"/>
      <c r="M377" s="460" t="str">
        <f t="shared" si="5"/>
        <v/>
      </c>
    </row>
    <row r="378" spans="1:13" ht="14.45" customHeight="1" x14ac:dyDescent="0.2">
      <c r="A378" s="465"/>
      <c r="B378" s="461"/>
      <c r="C378" s="462"/>
      <c r="D378" s="462"/>
      <c r="E378" s="463"/>
      <c r="F378" s="461"/>
      <c r="G378" s="462"/>
      <c r="H378" s="462"/>
      <c r="I378" s="462"/>
      <c r="J378" s="462"/>
      <c r="K378" s="464"/>
      <c r="L378" s="150"/>
      <c r="M378" s="460" t="str">
        <f t="shared" si="5"/>
        <v/>
      </c>
    </row>
    <row r="379" spans="1:13" ht="14.45" customHeight="1" x14ac:dyDescent="0.2">
      <c r="A379" s="465"/>
      <c r="B379" s="461"/>
      <c r="C379" s="462"/>
      <c r="D379" s="462"/>
      <c r="E379" s="463"/>
      <c r="F379" s="461"/>
      <c r="G379" s="462"/>
      <c r="H379" s="462"/>
      <c r="I379" s="462"/>
      <c r="J379" s="462"/>
      <c r="K379" s="464"/>
      <c r="L379" s="150"/>
      <c r="M379" s="460" t="str">
        <f t="shared" si="5"/>
        <v/>
      </c>
    </row>
    <row r="380" spans="1:13" ht="14.45" customHeight="1" x14ac:dyDescent="0.2">
      <c r="A380" s="465"/>
      <c r="B380" s="461"/>
      <c r="C380" s="462"/>
      <c r="D380" s="462"/>
      <c r="E380" s="463"/>
      <c r="F380" s="461"/>
      <c r="G380" s="462"/>
      <c r="H380" s="462"/>
      <c r="I380" s="462"/>
      <c r="J380" s="462"/>
      <c r="K380" s="464"/>
      <c r="L380" s="150"/>
      <c r="M380" s="460" t="str">
        <f t="shared" si="5"/>
        <v/>
      </c>
    </row>
    <row r="381" spans="1:13" ht="14.45" customHeight="1" x14ac:dyDescent="0.2">
      <c r="A381" s="465"/>
      <c r="B381" s="461"/>
      <c r="C381" s="462"/>
      <c r="D381" s="462"/>
      <c r="E381" s="463"/>
      <c r="F381" s="461"/>
      <c r="G381" s="462"/>
      <c r="H381" s="462"/>
      <c r="I381" s="462"/>
      <c r="J381" s="462"/>
      <c r="K381" s="464"/>
      <c r="L381" s="150"/>
      <c r="M381" s="460" t="str">
        <f t="shared" si="5"/>
        <v/>
      </c>
    </row>
    <row r="382" spans="1:13" ht="14.45" customHeight="1" x14ac:dyDescent="0.2">
      <c r="A382" s="465"/>
      <c r="B382" s="461"/>
      <c r="C382" s="462"/>
      <c r="D382" s="462"/>
      <c r="E382" s="463"/>
      <c r="F382" s="461"/>
      <c r="G382" s="462"/>
      <c r="H382" s="462"/>
      <c r="I382" s="462"/>
      <c r="J382" s="462"/>
      <c r="K382" s="464"/>
      <c r="L382" s="150"/>
      <c r="M382" s="460" t="str">
        <f t="shared" si="5"/>
        <v/>
      </c>
    </row>
    <row r="383" spans="1:13" ht="14.45" customHeight="1" x14ac:dyDescent="0.2">
      <c r="A383" s="465"/>
      <c r="B383" s="461"/>
      <c r="C383" s="462"/>
      <c r="D383" s="462"/>
      <c r="E383" s="463"/>
      <c r="F383" s="461"/>
      <c r="G383" s="462"/>
      <c r="H383" s="462"/>
      <c r="I383" s="462"/>
      <c r="J383" s="462"/>
      <c r="K383" s="464"/>
      <c r="L383" s="150"/>
      <c r="M383" s="460" t="str">
        <f t="shared" si="5"/>
        <v/>
      </c>
    </row>
    <row r="384" spans="1:13" ht="14.45" customHeight="1" x14ac:dyDescent="0.2">
      <c r="A384" s="465"/>
      <c r="B384" s="461"/>
      <c r="C384" s="462"/>
      <c r="D384" s="462"/>
      <c r="E384" s="463"/>
      <c r="F384" s="461"/>
      <c r="G384" s="462"/>
      <c r="H384" s="462"/>
      <c r="I384" s="462"/>
      <c r="J384" s="462"/>
      <c r="K384" s="464"/>
      <c r="L384" s="150"/>
      <c r="M384" s="460" t="str">
        <f t="shared" si="5"/>
        <v/>
      </c>
    </row>
    <row r="385" spans="1:13" ht="14.45" customHeight="1" x14ac:dyDescent="0.2">
      <c r="A385" s="465"/>
      <c r="B385" s="461"/>
      <c r="C385" s="462"/>
      <c r="D385" s="462"/>
      <c r="E385" s="463"/>
      <c r="F385" s="461"/>
      <c r="G385" s="462"/>
      <c r="H385" s="462"/>
      <c r="I385" s="462"/>
      <c r="J385" s="462"/>
      <c r="K385" s="464"/>
      <c r="L385" s="150"/>
      <c r="M385" s="460" t="str">
        <f t="shared" si="5"/>
        <v/>
      </c>
    </row>
    <row r="386" spans="1:13" ht="14.45" customHeight="1" x14ac:dyDescent="0.2">
      <c r="A386" s="465"/>
      <c r="B386" s="461"/>
      <c r="C386" s="462"/>
      <c r="D386" s="462"/>
      <c r="E386" s="463"/>
      <c r="F386" s="461"/>
      <c r="G386" s="462"/>
      <c r="H386" s="462"/>
      <c r="I386" s="462"/>
      <c r="J386" s="462"/>
      <c r="K386" s="464"/>
      <c r="L386" s="150"/>
      <c r="M386" s="460" t="str">
        <f t="shared" si="5"/>
        <v/>
      </c>
    </row>
    <row r="387" spans="1:13" ht="14.45" customHeight="1" x14ac:dyDescent="0.2">
      <c r="A387" s="465"/>
      <c r="B387" s="461"/>
      <c r="C387" s="462"/>
      <c r="D387" s="462"/>
      <c r="E387" s="463"/>
      <c r="F387" s="461"/>
      <c r="G387" s="462"/>
      <c r="H387" s="462"/>
      <c r="I387" s="462"/>
      <c r="J387" s="462"/>
      <c r="K387" s="464"/>
      <c r="L387" s="150"/>
      <c r="M387" s="460" t="str">
        <f t="shared" si="5"/>
        <v/>
      </c>
    </row>
    <row r="388" spans="1:13" ht="14.45" customHeight="1" x14ac:dyDescent="0.2">
      <c r="A388" s="465"/>
      <c r="B388" s="461"/>
      <c r="C388" s="462"/>
      <c r="D388" s="462"/>
      <c r="E388" s="463"/>
      <c r="F388" s="461"/>
      <c r="G388" s="462"/>
      <c r="H388" s="462"/>
      <c r="I388" s="462"/>
      <c r="J388" s="462"/>
      <c r="K388" s="464"/>
      <c r="L388" s="150"/>
      <c r="M388" s="460" t="str">
        <f t="shared" si="5"/>
        <v/>
      </c>
    </row>
    <row r="389" spans="1:13" ht="14.45" customHeight="1" x14ac:dyDescent="0.2">
      <c r="A389" s="465"/>
      <c r="B389" s="461"/>
      <c r="C389" s="462"/>
      <c r="D389" s="462"/>
      <c r="E389" s="463"/>
      <c r="F389" s="461"/>
      <c r="G389" s="462"/>
      <c r="H389" s="462"/>
      <c r="I389" s="462"/>
      <c r="J389" s="462"/>
      <c r="K389" s="464"/>
      <c r="L389" s="150"/>
      <c r="M389" s="460" t="str">
        <f t="shared" si="5"/>
        <v/>
      </c>
    </row>
    <row r="390" spans="1:13" ht="14.45" customHeight="1" x14ac:dyDescent="0.2">
      <c r="A390" s="465"/>
      <c r="B390" s="461"/>
      <c r="C390" s="462"/>
      <c r="D390" s="462"/>
      <c r="E390" s="463"/>
      <c r="F390" s="461"/>
      <c r="G390" s="462"/>
      <c r="H390" s="462"/>
      <c r="I390" s="462"/>
      <c r="J390" s="462"/>
      <c r="K390" s="464"/>
      <c r="L390" s="150"/>
      <c r="M390" s="460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5"/>
      <c r="B391" s="461"/>
      <c r="C391" s="462"/>
      <c r="D391" s="462"/>
      <c r="E391" s="463"/>
      <c r="F391" s="461"/>
      <c r="G391" s="462"/>
      <c r="H391" s="462"/>
      <c r="I391" s="462"/>
      <c r="J391" s="462"/>
      <c r="K391" s="464"/>
      <c r="L391" s="150"/>
      <c r="M391" s="460" t="str">
        <f t="shared" si="6"/>
        <v/>
      </c>
    </row>
    <row r="392" spans="1:13" ht="14.45" customHeight="1" x14ac:dyDescent="0.2">
      <c r="A392" s="465"/>
      <c r="B392" s="461"/>
      <c r="C392" s="462"/>
      <c r="D392" s="462"/>
      <c r="E392" s="463"/>
      <c r="F392" s="461"/>
      <c r="G392" s="462"/>
      <c r="H392" s="462"/>
      <c r="I392" s="462"/>
      <c r="J392" s="462"/>
      <c r="K392" s="464"/>
      <c r="L392" s="150"/>
      <c r="M392" s="460" t="str">
        <f t="shared" si="6"/>
        <v/>
      </c>
    </row>
    <row r="393" spans="1:13" ht="14.45" customHeight="1" x14ac:dyDescent="0.2">
      <c r="A393" s="465"/>
      <c r="B393" s="461"/>
      <c r="C393" s="462"/>
      <c r="D393" s="462"/>
      <c r="E393" s="463"/>
      <c r="F393" s="461"/>
      <c r="G393" s="462"/>
      <c r="H393" s="462"/>
      <c r="I393" s="462"/>
      <c r="J393" s="462"/>
      <c r="K393" s="464"/>
      <c r="L393" s="150"/>
      <c r="M393" s="460" t="str">
        <f t="shared" si="6"/>
        <v/>
      </c>
    </row>
    <row r="394" spans="1:13" ht="14.45" customHeight="1" x14ac:dyDescent="0.2">
      <c r="A394" s="465"/>
      <c r="B394" s="461"/>
      <c r="C394" s="462"/>
      <c r="D394" s="462"/>
      <c r="E394" s="463"/>
      <c r="F394" s="461"/>
      <c r="G394" s="462"/>
      <c r="H394" s="462"/>
      <c r="I394" s="462"/>
      <c r="J394" s="462"/>
      <c r="K394" s="464"/>
      <c r="L394" s="150"/>
      <c r="M394" s="460" t="str">
        <f t="shared" si="6"/>
        <v/>
      </c>
    </row>
    <row r="395" spans="1:13" ht="14.45" customHeight="1" x14ac:dyDescent="0.2">
      <c r="A395" s="465"/>
      <c r="B395" s="461"/>
      <c r="C395" s="462"/>
      <c r="D395" s="462"/>
      <c r="E395" s="463"/>
      <c r="F395" s="461"/>
      <c r="G395" s="462"/>
      <c r="H395" s="462"/>
      <c r="I395" s="462"/>
      <c r="J395" s="462"/>
      <c r="K395" s="464"/>
      <c r="L395" s="150"/>
      <c r="M395" s="460" t="str">
        <f t="shared" si="6"/>
        <v/>
      </c>
    </row>
    <row r="396" spans="1:13" ht="14.45" customHeight="1" x14ac:dyDescent="0.2">
      <c r="A396" s="465"/>
      <c r="B396" s="461"/>
      <c r="C396" s="462"/>
      <c r="D396" s="462"/>
      <c r="E396" s="463"/>
      <c r="F396" s="461"/>
      <c r="G396" s="462"/>
      <c r="H396" s="462"/>
      <c r="I396" s="462"/>
      <c r="J396" s="462"/>
      <c r="K396" s="464"/>
      <c r="L396" s="150"/>
      <c r="M396" s="460" t="str">
        <f t="shared" si="6"/>
        <v/>
      </c>
    </row>
    <row r="397" spans="1:13" ht="14.45" customHeight="1" x14ac:dyDescent="0.2">
      <c r="A397" s="465"/>
      <c r="B397" s="461"/>
      <c r="C397" s="462"/>
      <c r="D397" s="462"/>
      <c r="E397" s="463"/>
      <c r="F397" s="461"/>
      <c r="G397" s="462"/>
      <c r="H397" s="462"/>
      <c r="I397" s="462"/>
      <c r="J397" s="462"/>
      <c r="K397" s="464"/>
      <c r="L397" s="150"/>
      <c r="M397" s="460" t="str">
        <f t="shared" si="6"/>
        <v/>
      </c>
    </row>
    <row r="398" spans="1:13" ht="14.45" customHeight="1" x14ac:dyDescent="0.2">
      <c r="A398" s="465"/>
      <c r="B398" s="461"/>
      <c r="C398" s="462"/>
      <c r="D398" s="462"/>
      <c r="E398" s="463"/>
      <c r="F398" s="461"/>
      <c r="G398" s="462"/>
      <c r="H398" s="462"/>
      <c r="I398" s="462"/>
      <c r="J398" s="462"/>
      <c r="K398" s="464"/>
      <c r="L398" s="150"/>
      <c r="M398" s="460" t="str">
        <f t="shared" si="6"/>
        <v/>
      </c>
    </row>
    <row r="399" spans="1:13" ht="14.45" customHeight="1" x14ac:dyDescent="0.2">
      <c r="A399" s="465"/>
      <c r="B399" s="461"/>
      <c r="C399" s="462"/>
      <c r="D399" s="462"/>
      <c r="E399" s="463"/>
      <c r="F399" s="461"/>
      <c r="G399" s="462"/>
      <c r="H399" s="462"/>
      <c r="I399" s="462"/>
      <c r="J399" s="462"/>
      <c r="K399" s="464"/>
      <c r="L399" s="150"/>
      <c r="M399" s="460" t="str">
        <f t="shared" si="6"/>
        <v/>
      </c>
    </row>
    <row r="400" spans="1:13" ht="14.45" customHeight="1" x14ac:dyDescent="0.2">
      <c r="A400" s="465"/>
      <c r="B400" s="461"/>
      <c r="C400" s="462"/>
      <c r="D400" s="462"/>
      <c r="E400" s="463"/>
      <c r="F400" s="461"/>
      <c r="G400" s="462"/>
      <c r="H400" s="462"/>
      <c r="I400" s="462"/>
      <c r="J400" s="462"/>
      <c r="K400" s="464"/>
      <c r="L400" s="150"/>
      <c r="M400" s="460" t="str">
        <f t="shared" si="6"/>
        <v/>
      </c>
    </row>
    <row r="401" spans="1:13" ht="14.45" customHeight="1" x14ac:dyDescent="0.2">
      <c r="A401" s="465"/>
      <c r="B401" s="461"/>
      <c r="C401" s="462"/>
      <c r="D401" s="462"/>
      <c r="E401" s="463"/>
      <c r="F401" s="461"/>
      <c r="G401" s="462"/>
      <c r="H401" s="462"/>
      <c r="I401" s="462"/>
      <c r="J401" s="462"/>
      <c r="K401" s="464"/>
      <c r="L401" s="150"/>
      <c r="M401" s="460" t="str">
        <f t="shared" si="6"/>
        <v/>
      </c>
    </row>
    <row r="402" spans="1:13" ht="14.45" customHeight="1" x14ac:dyDescent="0.2">
      <c r="A402" s="465"/>
      <c r="B402" s="461"/>
      <c r="C402" s="462"/>
      <c r="D402" s="462"/>
      <c r="E402" s="463"/>
      <c r="F402" s="461"/>
      <c r="G402" s="462"/>
      <c r="H402" s="462"/>
      <c r="I402" s="462"/>
      <c r="J402" s="462"/>
      <c r="K402" s="464"/>
      <c r="L402" s="150"/>
      <c r="M402" s="460" t="str">
        <f t="shared" si="6"/>
        <v/>
      </c>
    </row>
    <row r="403" spans="1:13" ht="14.45" customHeight="1" x14ac:dyDescent="0.2">
      <c r="A403" s="465"/>
      <c r="B403" s="461"/>
      <c r="C403" s="462"/>
      <c r="D403" s="462"/>
      <c r="E403" s="463"/>
      <c r="F403" s="461"/>
      <c r="G403" s="462"/>
      <c r="H403" s="462"/>
      <c r="I403" s="462"/>
      <c r="J403" s="462"/>
      <c r="K403" s="464"/>
      <c r="L403" s="150"/>
      <c r="M403" s="460" t="str">
        <f t="shared" si="6"/>
        <v/>
      </c>
    </row>
    <row r="404" spans="1:13" ht="14.45" customHeight="1" x14ac:dyDescent="0.2">
      <c r="A404" s="465"/>
      <c r="B404" s="461"/>
      <c r="C404" s="462"/>
      <c r="D404" s="462"/>
      <c r="E404" s="463"/>
      <c r="F404" s="461"/>
      <c r="G404" s="462"/>
      <c r="H404" s="462"/>
      <c r="I404" s="462"/>
      <c r="J404" s="462"/>
      <c r="K404" s="464"/>
      <c r="L404" s="150"/>
      <c r="M404" s="460" t="str">
        <f t="shared" si="6"/>
        <v/>
      </c>
    </row>
    <row r="405" spans="1:13" ht="14.45" customHeight="1" x14ac:dyDescent="0.2">
      <c r="A405" s="465"/>
      <c r="B405" s="461"/>
      <c r="C405" s="462"/>
      <c r="D405" s="462"/>
      <c r="E405" s="463"/>
      <c r="F405" s="461"/>
      <c r="G405" s="462"/>
      <c r="H405" s="462"/>
      <c r="I405" s="462"/>
      <c r="J405" s="462"/>
      <c r="K405" s="464"/>
      <c r="L405" s="150"/>
      <c r="M405" s="460" t="str">
        <f t="shared" si="6"/>
        <v/>
      </c>
    </row>
    <row r="406" spans="1:13" ht="14.45" customHeight="1" x14ac:dyDescent="0.2">
      <c r="A406" s="465"/>
      <c r="B406" s="461"/>
      <c r="C406" s="462"/>
      <c r="D406" s="462"/>
      <c r="E406" s="463"/>
      <c r="F406" s="461"/>
      <c r="G406" s="462"/>
      <c r="H406" s="462"/>
      <c r="I406" s="462"/>
      <c r="J406" s="462"/>
      <c r="K406" s="464"/>
      <c r="L406" s="150"/>
      <c r="M406" s="460" t="str">
        <f t="shared" si="6"/>
        <v/>
      </c>
    </row>
    <row r="407" spans="1:13" ht="14.45" customHeight="1" x14ac:dyDescent="0.2">
      <c r="A407" s="465"/>
      <c r="B407" s="461"/>
      <c r="C407" s="462"/>
      <c r="D407" s="462"/>
      <c r="E407" s="463"/>
      <c r="F407" s="461"/>
      <c r="G407" s="462"/>
      <c r="H407" s="462"/>
      <c r="I407" s="462"/>
      <c r="J407" s="462"/>
      <c r="K407" s="464"/>
      <c r="L407" s="150"/>
      <c r="M407" s="460" t="str">
        <f t="shared" si="6"/>
        <v/>
      </c>
    </row>
    <row r="408" spans="1:13" ht="14.45" customHeight="1" x14ac:dyDescent="0.2">
      <c r="A408" s="465"/>
      <c r="B408" s="461"/>
      <c r="C408" s="462"/>
      <c r="D408" s="462"/>
      <c r="E408" s="463"/>
      <c r="F408" s="461"/>
      <c r="G408" s="462"/>
      <c r="H408" s="462"/>
      <c r="I408" s="462"/>
      <c r="J408" s="462"/>
      <c r="K408" s="464"/>
      <c r="L408" s="150"/>
      <c r="M408" s="460" t="str">
        <f t="shared" si="6"/>
        <v/>
      </c>
    </row>
    <row r="409" spans="1:13" ht="14.45" customHeight="1" x14ac:dyDescent="0.2">
      <c r="A409" s="465"/>
      <c r="B409" s="461"/>
      <c r="C409" s="462"/>
      <c r="D409" s="462"/>
      <c r="E409" s="463"/>
      <c r="F409" s="461"/>
      <c r="G409" s="462"/>
      <c r="H409" s="462"/>
      <c r="I409" s="462"/>
      <c r="J409" s="462"/>
      <c r="K409" s="464"/>
      <c r="L409" s="150"/>
      <c r="M409" s="460" t="str">
        <f t="shared" si="6"/>
        <v/>
      </c>
    </row>
    <row r="410" spans="1:13" ht="14.45" customHeight="1" x14ac:dyDescent="0.2">
      <c r="A410" s="465"/>
      <c r="B410" s="461"/>
      <c r="C410" s="462"/>
      <c r="D410" s="462"/>
      <c r="E410" s="463"/>
      <c r="F410" s="461"/>
      <c r="G410" s="462"/>
      <c r="H410" s="462"/>
      <c r="I410" s="462"/>
      <c r="J410" s="462"/>
      <c r="K410" s="464"/>
      <c r="L410" s="150"/>
      <c r="M410" s="460" t="str">
        <f t="shared" si="6"/>
        <v/>
      </c>
    </row>
    <row r="411" spans="1:13" ht="14.45" customHeight="1" x14ac:dyDescent="0.2">
      <c r="A411" s="465"/>
      <c r="B411" s="461"/>
      <c r="C411" s="462"/>
      <c r="D411" s="462"/>
      <c r="E411" s="463"/>
      <c r="F411" s="461"/>
      <c r="G411" s="462"/>
      <c r="H411" s="462"/>
      <c r="I411" s="462"/>
      <c r="J411" s="462"/>
      <c r="K411" s="464"/>
      <c r="L411" s="150"/>
      <c r="M411" s="460" t="str">
        <f t="shared" si="6"/>
        <v/>
      </c>
    </row>
    <row r="412" spans="1:13" ht="14.45" customHeight="1" x14ac:dyDescent="0.2">
      <c r="A412" s="465"/>
      <c r="B412" s="461"/>
      <c r="C412" s="462"/>
      <c r="D412" s="462"/>
      <c r="E412" s="463"/>
      <c r="F412" s="461"/>
      <c r="G412" s="462"/>
      <c r="H412" s="462"/>
      <c r="I412" s="462"/>
      <c r="J412" s="462"/>
      <c r="K412" s="464"/>
      <c r="L412" s="150"/>
      <c r="M412" s="460" t="str">
        <f t="shared" si="6"/>
        <v/>
      </c>
    </row>
    <row r="413" spans="1:13" ht="14.45" customHeight="1" x14ac:dyDescent="0.2">
      <c r="A413" s="465"/>
      <c r="B413" s="461"/>
      <c r="C413" s="462"/>
      <c r="D413" s="462"/>
      <c r="E413" s="463"/>
      <c r="F413" s="461"/>
      <c r="G413" s="462"/>
      <c r="H413" s="462"/>
      <c r="I413" s="462"/>
      <c r="J413" s="462"/>
      <c r="K413" s="464"/>
      <c r="L413" s="150"/>
      <c r="M413" s="460" t="str">
        <f t="shared" si="6"/>
        <v/>
      </c>
    </row>
    <row r="414" spans="1:13" ht="14.45" customHeight="1" x14ac:dyDescent="0.2">
      <c r="A414" s="465"/>
      <c r="B414" s="461"/>
      <c r="C414" s="462"/>
      <c r="D414" s="462"/>
      <c r="E414" s="463"/>
      <c r="F414" s="461"/>
      <c r="G414" s="462"/>
      <c r="H414" s="462"/>
      <c r="I414" s="462"/>
      <c r="J414" s="462"/>
      <c r="K414" s="464"/>
      <c r="L414" s="150"/>
      <c r="M414" s="460" t="str">
        <f t="shared" si="6"/>
        <v/>
      </c>
    </row>
    <row r="415" spans="1:13" ht="14.45" customHeight="1" x14ac:dyDescent="0.2">
      <c r="A415" s="465"/>
      <c r="B415" s="461"/>
      <c r="C415" s="462"/>
      <c r="D415" s="462"/>
      <c r="E415" s="463"/>
      <c r="F415" s="461"/>
      <c r="G415" s="462"/>
      <c r="H415" s="462"/>
      <c r="I415" s="462"/>
      <c r="J415" s="462"/>
      <c r="K415" s="464"/>
      <c r="L415" s="150"/>
      <c r="M415" s="460" t="str">
        <f t="shared" si="6"/>
        <v/>
      </c>
    </row>
    <row r="416" spans="1:13" ht="14.45" customHeight="1" x14ac:dyDescent="0.2">
      <c r="A416" s="465"/>
      <c r="B416" s="461"/>
      <c r="C416" s="462"/>
      <c r="D416" s="462"/>
      <c r="E416" s="463"/>
      <c r="F416" s="461"/>
      <c r="G416" s="462"/>
      <c r="H416" s="462"/>
      <c r="I416" s="462"/>
      <c r="J416" s="462"/>
      <c r="K416" s="464"/>
      <c r="L416" s="150"/>
      <c r="M416" s="460" t="str">
        <f t="shared" si="6"/>
        <v/>
      </c>
    </row>
    <row r="417" spans="1:13" ht="14.45" customHeight="1" x14ac:dyDescent="0.2">
      <c r="A417" s="465"/>
      <c r="B417" s="461"/>
      <c r="C417" s="462"/>
      <c r="D417" s="462"/>
      <c r="E417" s="463"/>
      <c r="F417" s="461"/>
      <c r="G417" s="462"/>
      <c r="H417" s="462"/>
      <c r="I417" s="462"/>
      <c r="J417" s="462"/>
      <c r="K417" s="464"/>
      <c r="L417" s="150"/>
      <c r="M417" s="460" t="str">
        <f t="shared" si="6"/>
        <v/>
      </c>
    </row>
    <row r="418" spans="1:13" ht="14.45" customHeight="1" x14ac:dyDescent="0.2">
      <c r="A418" s="465"/>
      <c r="B418" s="461"/>
      <c r="C418" s="462"/>
      <c r="D418" s="462"/>
      <c r="E418" s="463"/>
      <c r="F418" s="461"/>
      <c r="G418" s="462"/>
      <c r="H418" s="462"/>
      <c r="I418" s="462"/>
      <c r="J418" s="462"/>
      <c r="K418" s="464"/>
      <c r="L418" s="150"/>
      <c r="M418" s="460" t="str">
        <f t="shared" si="6"/>
        <v/>
      </c>
    </row>
    <row r="419" spans="1:13" ht="14.45" customHeight="1" x14ac:dyDescent="0.2">
      <c r="A419" s="465"/>
      <c r="B419" s="461"/>
      <c r="C419" s="462"/>
      <c r="D419" s="462"/>
      <c r="E419" s="463"/>
      <c r="F419" s="461"/>
      <c r="G419" s="462"/>
      <c r="H419" s="462"/>
      <c r="I419" s="462"/>
      <c r="J419" s="462"/>
      <c r="K419" s="464"/>
      <c r="L419" s="150"/>
      <c r="M419" s="460" t="str">
        <f t="shared" si="6"/>
        <v/>
      </c>
    </row>
    <row r="420" spans="1:13" ht="14.45" customHeight="1" x14ac:dyDescent="0.2">
      <c r="A420" s="465"/>
      <c r="B420" s="461"/>
      <c r="C420" s="462"/>
      <c r="D420" s="462"/>
      <c r="E420" s="463"/>
      <c r="F420" s="461"/>
      <c r="G420" s="462"/>
      <c r="H420" s="462"/>
      <c r="I420" s="462"/>
      <c r="J420" s="462"/>
      <c r="K420" s="464"/>
      <c r="L420" s="150"/>
      <c r="M420" s="460" t="str">
        <f t="shared" si="6"/>
        <v/>
      </c>
    </row>
    <row r="421" spans="1:13" ht="14.45" customHeight="1" x14ac:dyDescent="0.2">
      <c r="A421" s="465"/>
      <c r="B421" s="461"/>
      <c r="C421" s="462"/>
      <c r="D421" s="462"/>
      <c r="E421" s="463"/>
      <c r="F421" s="461"/>
      <c r="G421" s="462"/>
      <c r="H421" s="462"/>
      <c r="I421" s="462"/>
      <c r="J421" s="462"/>
      <c r="K421" s="464"/>
      <c r="L421" s="150"/>
      <c r="M421" s="460" t="str">
        <f t="shared" si="6"/>
        <v/>
      </c>
    </row>
    <row r="422" spans="1:13" ht="14.45" customHeight="1" x14ac:dyDescent="0.2">
      <c r="A422" s="465"/>
      <c r="B422" s="461"/>
      <c r="C422" s="462"/>
      <c r="D422" s="462"/>
      <c r="E422" s="463"/>
      <c r="F422" s="461"/>
      <c r="G422" s="462"/>
      <c r="H422" s="462"/>
      <c r="I422" s="462"/>
      <c r="J422" s="462"/>
      <c r="K422" s="464"/>
      <c r="L422" s="150"/>
      <c r="M422" s="460" t="str">
        <f t="shared" si="6"/>
        <v/>
      </c>
    </row>
    <row r="423" spans="1:13" ht="14.45" customHeight="1" x14ac:dyDescent="0.2">
      <c r="A423" s="465"/>
      <c r="B423" s="461"/>
      <c r="C423" s="462"/>
      <c r="D423" s="462"/>
      <c r="E423" s="463"/>
      <c r="F423" s="461"/>
      <c r="G423" s="462"/>
      <c r="H423" s="462"/>
      <c r="I423" s="462"/>
      <c r="J423" s="462"/>
      <c r="K423" s="464"/>
      <c r="L423" s="150"/>
      <c r="M423" s="460" t="str">
        <f t="shared" si="6"/>
        <v/>
      </c>
    </row>
    <row r="424" spans="1:13" ht="14.45" customHeight="1" x14ac:dyDescent="0.2">
      <c r="A424" s="465"/>
      <c r="B424" s="461"/>
      <c r="C424" s="462"/>
      <c r="D424" s="462"/>
      <c r="E424" s="463"/>
      <c r="F424" s="461"/>
      <c r="G424" s="462"/>
      <c r="H424" s="462"/>
      <c r="I424" s="462"/>
      <c r="J424" s="462"/>
      <c r="K424" s="464"/>
      <c r="L424" s="150"/>
      <c r="M424" s="460" t="str">
        <f t="shared" si="6"/>
        <v/>
      </c>
    </row>
    <row r="425" spans="1:13" ht="14.45" customHeight="1" x14ac:dyDescent="0.2">
      <c r="A425" s="465"/>
      <c r="B425" s="461"/>
      <c r="C425" s="462"/>
      <c r="D425" s="462"/>
      <c r="E425" s="463"/>
      <c r="F425" s="461"/>
      <c r="G425" s="462"/>
      <c r="H425" s="462"/>
      <c r="I425" s="462"/>
      <c r="J425" s="462"/>
      <c r="K425" s="464"/>
      <c r="L425" s="150"/>
      <c r="M425" s="460" t="str">
        <f t="shared" si="6"/>
        <v/>
      </c>
    </row>
    <row r="426" spans="1:13" ht="14.45" customHeight="1" x14ac:dyDescent="0.2">
      <c r="A426" s="465"/>
      <c r="B426" s="461"/>
      <c r="C426" s="462"/>
      <c r="D426" s="462"/>
      <c r="E426" s="463"/>
      <c r="F426" s="461"/>
      <c r="G426" s="462"/>
      <c r="H426" s="462"/>
      <c r="I426" s="462"/>
      <c r="J426" s="462"/>
      <c r="K426" s="464"/>
      <c r="L426" s="150"/>
      <c r="M426" s="460" t="str">
        <f t="shared" si="6"/>
        <v/>
      </c>
    </row>
    <row r="427" spans="1:13" ht="14.45" customHeight="1" x14ac:dyDescent="0.2">
      <c r="A427" s="465"/>
      <c r="B427" s="461"/>
      <c r="C427" s="462"/>
      <c r="D427" s="462"/>
      <c r="E427" s="463"/>
      <c r="F427" s="461"/>
      <c r="G427" s="462"/>
      <c r="H427" s="462"/>
      <c r="I427" s="462"/>
      <c r="J427" s="462"/>
      <c r="K427" s="464"/>
      <c r="L427" s="150"/>
      <c r="M427" s="460" t="str">
        <f t="shared" si="6"/>
        <v/>
      </c>
    </row>
    <row r="428" spans="1:13" ht="14.45" customHeight="1" x14ac:dyDescent="0.2">
      <c r="A428" s="465"/>
      <c r="B428" s="461"/>
      <c r="C428" s="462"/>
      <c r="D428" s="462"/>
      <c r="E428" s="463"/>
      <c r="F428" s="461"/>
      <c r="G428" s="462"/>
      <c r="H428" s="462"/>
      <c r="I428" s="462"/>
      <c r="J428" s="462"/>
      <c r="K428" s="464"/>
      <c r="L428" s="150"/>
      <c r="M428" s="460" t="str">
        <f t="shared" si="6"/>
        <v/>
      </c>
    </row>
    <row r="429" spans="1:13" ht="14.45" customHeight="1" x14ac:dyDescent="0.2">
      <c r="A429" s="465"/>
      <c r="B429" s="461"/>
      <c r="C429" s="462"/>
      <c r="D429" s="462"/>
      <c r="E429" s="463"/>
      <c r="F429" s="461"/>
      <c r="G429" s="462"/>
      <c r="H429" s="462"/>
      <c r="I429" s="462"/>
      <c r="J429" s="462"/>
      <c r="K429" s="464"/>
      <c r="L429" s="150"/>
      <c r="M429" s="460" t="str">
        <f t="shared" si="6"/>
        <v/>
      </c>
    </row>
    <row r="430" spans="1:13" ht="14.45" customHeight="1" x14ac:dyDescent="0.2">
      <c r="A430" s="465"/>
      <c r="B430" s="461"/>
      <c r="C430" s="462"/>
      <c r="D430" s="462"/>
      <c r="E430" s="463"/>
      <c r="F430" s="461"/>
      <c r="G430" s="462"/>
      <c r="H430" s="462"/>
      <c r="I430" s="462"/>
      <c r="J430" s="462"/>
      <c r="K430" s="464"/>
      <c r="L430" s="150"/>
      <c r="M430" s="460" t="str">
        <f t="shared" si="6"/>
        <v/>
      </c>
    </row>
    <row r="431" spans="1:13" ht="14.45" customHeight="1" x14ac:dyDescent="0.2">
      <c r="A431" s="465"/>
      <c r="B431" s="461"/>
      <c r="C431" s="462"/>
      <c r="D431" s="462"/>
      <c r="E431" s="463"/>
      <c r="F431" s="461"/>
      <c r="G431" s="462"/>
      <c r="H431" s="462"/>
      <c r="I431" s="462"/>
      <c r="J431" s="462"/>
      <c r="K431" s="464"/>
      <c r="L431" s="150"/>
      <c r="M431" s="460" t="str">
        <f t="shared" si="6"/>
        <v/>
      </c>
    </row>
    <row r="432" spans="1:13" ht="14.45" customHeight="1" x14ac:dyDescent="0.2">
      <c r="A432" s="465"/>
      <c r="B432" s="461"/>
      <c r="C432" s="462"/>
      <c r="D432" s="462"/>
      <c r="E432" s="463"/>
      <c r="F432" s="461"/>
      <c r="G432" s="462"/>
      <c r="H432" s="462"/>
      <c r="I432" s="462"/>
      <c r="J432" s="462"/>
      <c r="K432" s="464"/>
      <c r="L432" s="150"/>
      <c r="M432" s="460" t="str">
        <f t="shared" si="6"/>
        <v/>
      </c>
    </row>
    <row r="433" spans="1:13" ht="14.45" customHeight="1" x14ac:dyDescent="0.2">
      <c r="A433" s="465"/>
      <c r="B433" s="461"/>
      <c r="C433" s="462"/>
      <c r="D433" s="462"/>
      <c r="E433" s="463"/>
      <c r="F433" s="461"/>
      <c r="G433" s="462"/>
      <c r="H433" s="462"/>
      <c r="I433" s="462"/>
      <c r="J433" s="462"/>
      <c r="K433" s="464"/>
      <c r="L433" s="150"/>
      <c r="M433" s="460" t="str">
        <f t="shared" si="6"/>
        <v/>
      </c>
    </row>
    <row r="434" spans="1:13" ht="14.45" customHeight="1" x14ac:dyDescent="0.2">
      <c r="A434" s="465"/>
      <c r="B434" s="461"/>
      <c r="C434" s="462"/>
      <c r="D434" s="462"/>
      <c r="E434" s="463"/>
      <c r="F434" s="461"/>
      <c r="G434" s="462"/>
      <c r="H434" s="462"/>
      <c r="I434" s="462"/>
      <c r="J434" s="462"/>
      <c r="K434" s="464"/>
      <c r="L434" s="150"/>
      <c r="M434" s="460" t="str">
        <f t="shared" si="6"/>
        <v/>
      </c>
    </row>
    <row r="435" spans="1:13" ht="14.45" customHeight="1" x14ac:dyDescent="0.2">
      <c r="A435" s="465"/>
      <c r="B435" s="461"/>
      <c r="C435" s="462"/>
      <c r="D435" s="462"/>
      <c r="E435" s="463"/>
      <c r="F435" s="461"/>
      <c r="G435" s="462"/>
      <c r="H435" s="462"/>
      <c r="I435" s="462"/>
      <c r="J435" s="462"/>
      <c r="K435" s="464"/>
      <c r="L435" s="150"/>
      <c r="M435" s="460" t="str">
        <f t="shared" si="6"/>
        <v/>
      </c>
    </row>
    <row r="436" spans="1:13" ht="14.45" customHeight="1" x14ac:dyDescent="0.2">
      <c r="A436" s="465"/>
      <c r="B436" s="461"/>
      <c r="C436" s="462"/>
      <c r="D436" s="462"/>
      <c r="E436" s="463"/>
      <c r="F436" s="461"/>
      <c r="G436" s="462"/>
      <c r="H436" s="462"/>
      <c r="I436" s="462"/>
      <c r="J436" s="462"/>
      <c r="K436" s="464"/>
      <c r="L436" s="150"/>
      <c r="M436" s="460" t="str">
        <f t="shared" si="6"/>
        <v/>
      </c>
    </row>
    <row r="437" spans="1:13" ht="14.45" customHeight="1" x14ac:dyDescent="0.2">
      <c r="A437" s="465"/>
      <c r="B437" s="461"/>
      <c r="C437" s="462"/>
      <c r="D437" s="462"/>
      <c r="E437" s="463"/>
      <c r="F437" s="461"/>
      <c r="G437" s="462"/>
      <c r="H437" s="462"/>
      <c r="I437" s="462"/>
      <c r="J437" s="462"/>
      <c r="K437" s="464"/>
      <c r="L437" s="150"/>
      <c r="M437" s="460" t="str">
        <f t="shared" si="6"/>
        <v/>
      </c>
    </row>
    <row r="438" spans="1:13" ht="14.45" customHeight="1" x14ac:dyDescent="0.2">
      <c r="A438" s="465"/>
      <c r="B438" s="461"/>
      <c r="C438" s="462"/>
      <c r="D438" s="462"/>
      <c r="E438" s="463"/>
      <c r="F438" s="461"/>
      <c r="G438" s="462"/>
      <c r="H438" s="462"/>
      <c r="I438" s="462"/>
      <c r="J438" s="462"/>
      <c r="K438" s="464"/>
      <c r="L438" s="150"/>
      <c r="M438" s="460" t="str">
        <f t="shared" si="6"/>
        <v/>
      </c>
    </row>
    <row r="439" spans="1:13" ht="14.45" customHeight="1" x14ac:dyDescent="0.2">
      <c r="A439" s="465"/>
      <c r="B439" s="461"/>
      <c r="C439" s="462"/>
      <c r="D439" s="462"/>
      <c r="E439" s="463"/>
      <c r="F439" s="461"/>
      <c r="G439" s="462"/>
      <c r="H439" s="462"/>
      <c r="I439" s="462"/>
      <c r="J439" s="462"/>
      <c r="K439" s="464"/>
      <c r="L439" s="150"/>
      <c r="M439" s="460" t="str">
        <f t="shared" si="6"/>
        <v/>
      </c>
    </row>
    <row r="440" spans="1:13" ht="14.45" customHeight="1" x14ac:dyDescent="0.2">
      <c r="A440" s="465"/>
      <c r="B440" s="461"/>
      <c r="C440" s="462"/>
      <c r="D440" s="462"/>
      <c r="E440" s="463"/>
      <c r="F440" s="461"/>
      <c r="G440" s="462"/>
      <c r="H440" s="462"/>
      <c r="I440" s="462"/>
      <c r="J440" s="462"/>
      <c r="K440" s="464"/>
      <c r="L440" s="150"/>
      <c r="M440" s="460" t="str">
        <f t="shared" si="6"/>
        <v/>
      </c>
    </row>
    <row r="441" spans="1:13" ht="14.45" customHeight="1" x14ac:dyDescent="0.2">
      <c r="A441" s="465"/>
      <c r="B441" s="461"/>
      <c r="C441" s="462"/>
      <c r="D441" s="462"/>
      <c r="E441" s="463"/>
      <c r="F441" s="461"/>
      <c r="G441" s="462"/>
      <c r="H441" s="462"/>
      <c r="I441" s="462"/>
      <c r="J441" s="462"/>
      <c r="K441" s="464"/>
      <c r="L441" s="150"/>
      <c r="M441" s="460" t="str">
        <f t="shared" si="6"/>
        <v/>
      </c>
    </row>
    <row r="442" spans="1:13" ht="14.45" customHeight="1" x14ac:dyDescent="0.2">
      <c r="A442" s="465"/>
      <c r="B442" s="461"/>
      <c r="C442" s="462"/>
      <c r="D442" s="462"/>
      <c r="E442" s="463"/>
      <c r="F442" s="461"/>
      <c r="G442" s="462"/>
      <c r="H442" s="462"/>
      <c r="I442" s="462"/>
      <c r="J442" s="462"/>
      <c r="K442" s="464"/>
      <c r="L442" s="150"/>
      <c r="M442" s="460" t="str">
        <f t="shared" si="6"/>
        <v/>
      </c>
    </row>
    <row r="443" spans="1:13" ht="14.45" customHeight="1" x14ac:dyDescent="0.2">
      <c r="A443" s="465"/>
      <c r="B443" s="461"/>
      <c r="C443" s="462"/>
      <c r="D443" s="462"/>
      <c r="E443" s="463"/>
      <c r="F443" s="461"/>
      <c r="G443" s="462"/>
      <c r="H443" s="462"/>
      <c r="I443" s="462"/>
      <c r="J443" s="462"/>
      <c r="K443" s="464"/>
      <c r="L443" s="150"/>
      <c r="M443" s="460" t="str">
        <f t="shared" si="6"/>
        <v/>
      </c>
    </row>
    <row r="444" spans="1:13" ht="14.45" customHeight="1" x14ac:dyDescent="0.2">
      <c r="A444" s="465"/>
      <c r="B444" s="461"/>
      <c r="C444" s="462"/>
      <c r="D444" s="462"/>
      <c r="E444" s="463"/>
      <c r="F444" s="461"/>
      <c r="G444" s="462"/>
      <c r="H444" s="462"/>
      <c r="I444" s="462"/>
      <c r="J444" s="462"/>
      <c r="K444" s="464"/>
      <c r="L444" s="150"/>
      <c r="M444" s="460" t="str">
        <f t="shared" si="6"/>
        <v/>
      </c>
    </row>
    <row r="445" spans="1:13" ht="14.45" customHeight="1" x14ac:dyDescent="0.2">
      <c r="A445" s="465"/>
      <c r="B445" s="461"/>
      <c r="C445" s="462"/>
      <c r="D445" s="462"/>
      <c r="E445" s="463"/>
      <c r="F445" s="461"/>
      <c r="G445" s="462"/>
      <c r="H445" s="462"/>
      <c r="I445" s="462"/>
      <c r="J445" s="462"/>
      <c r="K445" s="464"/>
      <c r="L445" s="150"/>
      <c r="M445" s="460" t="str">
        <f t="shared" si="6"/>
        <v/>
      </c>
    </row>
    <row r="446" spans="1:13" ht="14.45" customHeight="1" x14ac:dyDescent="0.2">
      <c r="A446" s="465"/>
      <c r="B446" s="461"/>
      <c r="C446" s="462"/>
      <c r="D446" s="462"/>
      <c r="E446" s="463"/>
      <c r="F446" s="461"/>
      <c r="G446" s="462"/>
      <c r="H446" s="462"/>
      <c r="I446" s="462"/>
      <c r="J446" s="462"/>
      <c r="K446" s="464"/>
      <c r="L446" s="150"/>
      <c r="M446" s="460" t="str">
        <f t="shared" si="6"/>
        <v/>
      </c>
    </row>
    <row r="447" spans="1:13" ht="14.45" customHeight="1" x14ac:dyDescent="0.2">
      <c r="A447" s="465"/>
      <c r="B447" s="461"/>
      <c r="C447" s="462"/>
      <c r="D447" s="462"/>
      <c r="E447" s="463"/>
      <c r="F447" s="461"/>
      <c r="G447" s="462"/>
      <c r="H447" s="462"/>
      <c r="I447" s="462"/>
      <c r="J447" s="462"/>
      <c r="K447" s="464"/>
      <c r="L447" s="150"/>
      <c r="M447" s="460" t="str">
        <f t="shared" si="6"/>
        <v/>
      </c>
    </row>
    <row r="448" spans="1:13" ht="14.45" customHeight="1" x14ac:dyDescent="0.2">
      <c r="A448" s="465"/>
      <c r="B448" s="461"/>
      <c r="C448" s="462"/>
      <c r="D448" s="462"/>
      <c r="E448" s="463"/>
      <c r="F448" s="461"/>
      <c r="G448" s="462"/>
      <c r="H448" s="462"/>
      <c r="I448" s="462"/>
      <c r="J448" s="462"/>
      <c r="K448" s="464"/>
      <c r="L448" s="150"/>
      <c r="M448" s="460" t="str">
        <f t="shared" si="6"/>
        <v/>
      </c>
    </row>
    <row r="449" spans="1:13" ht="14.45" customHeight="1" x14ac:dyDescent="0.2">
      <c r="A449" s="465"/>
      <c r="B449" s="461"/>
      <c r="C449" s="462"/>
      <c r="D449" s="462"/>
      <c r="E449" s="463"/>
      <c r="F449" s="461"/>
      <c r="G449" s="462"/>
      <c r="H449" s="462"/>
      <c r="I449" s="462"/>
      <c r="J449" s="462"/>
      <c r="K449" s="464"/>
      <c r="L449" s="150"/>
      <c r="M449" s="460" t="str">
        <f t="shared" si="6"/>
        <v/>
      </c>
    </row>
    <row r="450" spans="1:13" ht="14.45" customHeight="1" x14ac:dyDescent="0.2">
      <c r="A450" s="465"/>
      <c r="B450" s="461"/>
      <c r="C450" s="462"/>
      <c r="D450" s="462"/>
      <c r="E450" s="463"/>
      <c r="F450" s="461"/>
      <c r="G450" s="462"/>
      <c r="H450" s="462"/>
      <c r="I450" s="462"/>
      <c r="J450" s="462"/>
      <c r="K450" s="464"/>
      <c r="L450" s="150"/>
      <c r="M450" s="460" t="str">
        <f t="shared" si="6"/>
        <v/>
      </c>
    </row>
    <row r="451" spans="1:13" ht="14.45" customHeight="1" x14ac:dyDescent="0.2">
      <c r="A451" s="465"/>
      <c r="B451" s="461"/>
      <c r="C451" s="462"/>
      <c r="D451" s="462"/>
      <c r="E451" s="463"/>
      <c r="F451" s="461"/>
      <c r="G451" s="462"/>
      <c r="H451" s="462"/>
      <c r="I451" s="462"/>
      <c r="J451" s="462"/>
      <c r="K451" s="464"/>
      <c r="L451" s="150"/>
      <c r="M451" s="460" t="str">
        <f t="shared" si="6"/>
        <v/>
      </c>
    </row>
    <row r="452" spans="1:13" ht="14.45" customHeight="1" x14ac:dyDescent="0.2">
      <c r="A452" s="465"/>
      <c r="B452" s="461"/>
      <c r="C452" s="462"/>
      <c r="D452" s="462"/>
      <c r="E452" s="463"/>
      <c r="F452" s="461"/>
      <c r="G452" s="462"/>
      <c r="H452" s="462"/>
      <c r="I452" s="462"/>
      <c r="J452" s="462"/>
      <c r="K452" s="464"/>
      <c r="L452" s="150"/>
      <c r="M452" s="460" t="str">
        <f t="shared" si="6"/>
        <v/>
      </c>
    </row>
    <row r="453" spans="1:13" ht="14.45" customHeight="1" x14ac:dyDescent="0.2">
      <c r="A453" s="465"/>
      <c r="B453" s="461"/>
      <c r="C453" s="462"/>
      <c r="D453" s="462"/>
      <c r="E453" s="463"/>
      <c r="F453" s="461"/>
      <c r="G453" s="462"/>
      <c r="H453" s="462"/>
      <c r="I453" s="462"/>
      <c r="J453" s="462"/>
      <c r="K453" s="464"/>
      <c r="L453" s="150"/>
      <c r="M453" s="460" t="str">
        <f t="shared" si="6"/>
        <v/>
      </c>
    </row>
    <row r="454" spans="1:13" ht="14.45" customHeight="1" x14ac:dyDescent="0.2">
      <c r="A454" s="465"/>
      <c r="B454" s="461"/>
      <c r="C454" s="462"/>
      <c r="D454" s="462"/>
      <c r="E454" s="463"/>
      <c r="F454" s="461"/>
      <c r="G454" s="462"/>
      <c r="H454" s="462"/>
      <c r="I454" s="462"/>
      <c r="J454" s="462"/>
      <c r="K454" s="464"/>
      <c r="L454" s="150"/>
      <c r="M454" s="460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5"/>
      <c r="B455" s="461"/>
      <c r="C455" s="462"/>
      <c r="D455" s="462"/>
      <c r="E455" s="463"/>
      <c r="F455" s="461"/>
      <c r="G455" s="462"/>
      <c r="H455" s="462"/>
      <c r="I455" s="462"/>
      <c r="J455" s="462"/>
      <c r="K455" s="464"/>
      <c r="L455" s="150"/>
      <c r="M455" s="460" t="str">
        <f t="shared" si="7"/>
        <v/>
      </c>
    </row>
    <row r="456" spans="1:13" ht="14.45" customHeight="1" x14ac:dyDescent="0.2">
      <c r="A456" s="465"/>
      <c r="B456" s="461"/>
      <c r="C456" s="462"/>
      <c r="D456" s="462"/>
      <c r="E456" s="463"/>
      <c r="F456" s="461"/>
      <c r="G456" s="462"/>
      <c r="H456" s="462"/>
      <c r="I456" s="462"/>
      <c r="J456" s="462"/>
      <c r="K456" s="464"/>
      <c r="L456" s="150"/>
      <c r="M456" s="460" t="str">
        <f t="shared" si="7"/>
        <v/>
      </c>
    </row>
    <row r="457" spans="1:13" ht="14.45" customHeight="1" x14ac:dyDescent="0.2">
      <c r="A457" s="465"/>
      <c r="B457" s="461"/>
      <c r="C457" s="462"/>
      <c r="D457" s="462"/>
      <c r="E457" s="463"/>
      <c r="F457" s="461"/>
      <c r="G457" s="462"/>
      <c r="H457" s="462"/>
      <c r="I457" s="462"/>
      <c r="J457" s="462"/>
      <c r="K457" s="464"/>
      <c r="L457" s="150"/>
      <c r="M457" s="460" t="str">
        <f t="shared" si="7"/>
        <v/>
      </c>
    </row>
    <row r="458" spans="1:13" ht="14.45" customHeight="1" x14ac:dyDescent="0.2">
      <c r="A458" s="465"/>
      <c r="B458" s="461"/>
      <c r="C458" s="462"/>
      <c r="D458" s="462"/>
      <c r="E458" s="463"/>
      <c r="F458" s="461"/>
      <c r="G458" s="462"/>
      <c r="H458" s="462"/>
      <c r="I458" s="462"/>
      <c r="J458" s="462"/>
      <c r="K458" s="464"/>
      <c r="L458" s="150"/>
      <c r="M458" s="460" t="str">
        <f t="shared" si="7"/>
        <v/>
      </c>
    </row>
    <row r="459" spans="1:13" ht="14.45" customHeight="1" x14ac:dyDescent="0.2">
      <c r="A459" s="465"/>
      <c r="B459" s="461"/>
      <c r="C459" s="462"/>
      <c r="D459" s="462"/>
      <c r="E459" s="463"/>
      <c r="F459" s="461"/>
      <c r="G459" s="462"/>
      <c r="H459" s="462"/>
      <c r="I459" s="462"/>
      <c r="J459" s="462"/>
      <c r="K459" s="464"/>
      <c r="L459" s="150"/>
      <c r="M459" s="460" t="str">
        <f t="shared" si="7"/>
        <v/>
      </c>
    </row>
    <row r="460" spans="1:13" ht="14.45" customHeight="1" x14ac:dyDescent="0.2">
      <c r="A460" s="465"/>
      <c r="B460" s="461"/>
      <c r="C460" s="462"/>
      <c r="D460" s="462"/>
      <c r="E460" s="463"/>
      <c r="F460" s="461"/>
      <c r="G460" s="462"/>
      <c r="H460" s="462"/>
      <c r="I460" s="462"/>
      <c r="J460" s="462"/>
      <c r="K460" s="464"/>
      <c r="L460" s="150"/>
      <c r="M460" s="460" t="str">
        <f t="shared" si="7"/>
        <v/>
      </c>
    </row>
    <row r="461" spans="1:13" ht="14.45" customHeight="1" x14ac:dyDescent="0.2">
      <c r="A461" s="465"/>
      <c r="B461" s="461"/>
      <c r="C461" s="462"/>
      <c r="D461" s="462"/>
      <c r="E461" s="463"/>
      <c r="F461" s="461"/>
      <c r="G461" s="462"/>
      <c r="H461" s="462"/>
      <c r="I461" s="462"/>
      <c r="J461" s="462"/>
      <c r="K461" s="464"/>
      <c r="L461" s="150"/>
      <c r="M461" s="460" t="str">
        <f t="shared" si="7"/>
        <v/>
      </c>
    </row>
    <row r="462" spans="1:13" ht="14.45" customHeight="1" x14ac:dyDescent="0.2">
      <c r="A462" s="465"/>
      <c r="B462" s="461"/>
      <c r="C462" s="462"/>
      <c r="D462" s="462"/>
      <c r="E462" s="463"/>
      <c r="F462" s="461"/>
      <c r="G462" s="462"/>
      <c r="H462" s="462"/>
      <c r="I462" s="462"/>
      <c r="J462" s="462"/>
      <c r="K462" s="464"/>
      <c r="L462" s="150"/>
      <c r="M462" s="460" t="str">
        <f t="shared" si="7"/>
        <v/>
      </c>
    </row>
    <row r="463" spans="1:13" ht="14.45" customHeight="1" x14ac:dyDescent="0.2">
      <c r="A463" s="465"/>
      <c r="B463" s="461"/>
      <c r="C463" s="462"/>
      <c r="D463" s="462"/>
      <c r="E463" s="463"/>
      <c r="F463" s="461"/>
      <c r="G463" s="462"/>
      <c r="H463" s="462"/>
      <c r="I463" s="462"/>
      <c r="J463" s="462"/>
      <c r="K463" s="464"/>
      <c r="L463" s="150"/>
      <c r="M463" s="460" t="str">
        <f t="shared" si="7"/>
        <v/>
      </c>
    </row>
    <row r="464" spans="1:13" ht="14.45" customHeight="1" x14ac:dyDescent="0.2">
      <c r="A464" s="465"/>
      <c r="B464" s="461"/>
      <c r="C464" s="462"/>
      <c r="D464" s="462"/>
      <c r="E464" s="463"/>
      <c r="F464" s="461"/>
      <c r="G464" s="462"/>
      <c r="H464" s="462"/>
      <c r="I464" s="462"/>
      <c r="J464" s="462"/>
      <c r="K464" s="464"/>
      <c r="L464" s="150"/>
      <c r="M464" s="460" t="str">
        <f t="shared" si="7"/>
        <v/>
      </c>
    </row>
    <row r="465" spans="1:13" ht="14.45" customHeight="1" x14ac:dyDescent="0.2">
      <c r="A465" s="465"/>
      <c r="B465" s="461"/>
      <c r="C465" s="462"/>
      <c r="D465" s="462"/>
      <c r="E465" s="463"/>
      <c r="F465" s="461"/>
      <c r="G465" s="462"/>
      <c r="H465" s="462"/>
      <c r="I465" s="462"/>
      <c r="J465" s="462"/>
      <c r="K465" s="464"/>
      <c r="L465" s="150"/>
      <c r="M465" s="460" t="str">
        <f t="shared" si="7"/>
        <v/>
      </c>
    </row>
    <row r="466" spans="1:13" ht="14.45" customHeight="1" x14ac:dyDescent="0.2">
      <c r="A466" s="465"/>
      <c r="B466" s="461"/>
      <c r="C466" s="462"/>
      <c r="D466" s="462"/>
      <c r="E466" s="463"/>
      <c r="F466" s="461"/>
      <c r="G466" s="462"/>
      <c r="H466" s="462"/>
      <c r="I466" s="462"/>
      <c r="J466" s="462"/>
      <c r="K466" s="464"/>
      <c r="L466" s="150"/>
      <c r="M466" s="460" t="str">
        <f t="shared" si="7"/>
        <v/>
      </c>
    </row>
    <row r="467" spans="1:13" ht="14.45" customHeight="1" x14ac:dyDescent="0.2">
      <c r="A467" s="465"/>
      <c r="B467" s="461"/>
      <c r="C467" s="462"/>
      <c r="D467" s="462"/>
      <c r="E467" s="463"/>
      <c r="F467" s="461"/>
      <c r="G467" s="462"/>
      <c r="H467" s="462"/>
      <c r="I467" s="462"/>
      <c r="J467" s="462"/>
      <c r="K467" s="464"/>
      <c r="L467" s="150"/>
      <c r="M467" s="460" t="str">
        <f t="shared" si="7"/>
        <v/>
      </c>
    </row>
    <row r="468" spans="1:13" ht="14.45" customHeight="1" x14ac:dyDescent="0.2">
      <c r="A468" s="465"/>
      <c r="B468" s="461"/>
      <c r="C468" s="462"/>
      <c r="D468" s="462"/>
      <c r="E468" s="463"/>
      <c r="F468" s="461"/>
      <c r="G468" s="462"/>
      <c r="H468" s="462"/>
      <c r="I468" s="462"/>
      <c r="J468" s="462"/>
      <c r="K468" s="464"/>
      <c r="L468" s="150"/>
      <c r="M468" s="460" t="str">
        <f t="shared" si="7"/>
        <v/>
      </c>
    </row>
    <row r="469" spans="1:13" ht="14.45" customHeight="1" x14ac:dyDescent="0.2">
      <c r="A469" s="465"/>
      <c r="B469" s="461"/>
      <c r="C469" s="462"/>
      <c r="D469" s="462"/>
      <c r="E469" s="463"/>
      <c r="F469" s="461"/>
      <c r="G469" s="462"/>
      <c r="H469" s="462"/>
      <c r="I469" s="462"/>
      <c r="J469" s="462"/>
      <c r="K469" s="464"/>
      <c r="L469" s="150"/>
      <c r="M469" s="460" t="str">
        <f t="shared" si="7"/>
        <v/>
      </c>
    </row>
    <row r="470" spans="1:13" ht="14.45" customHeight="1" x14ac:dyDescent="0.2">
      <c r="A470" s="465"/>
      <c r="B470" s="461"/>
      <c r="C470" s="462"/>
      <c r="D470" s="462"/>
      <c r="E470" s="463"/>
      <c r="F470" s="461"/>
      <c r="G470" s="462"/>
      <c r="H470" s="462"/>
      <c r="I470" s="462"/>
      <c r="J470" s="462"/>
      <c r="K470" s="464"/>
      <c r="L470" s="150"/>
      <c r="M470" s="460" t="str">
        <f t="shared" si="7"/>
        <v/>
      </c>
    </row>
    <row r="471" spans="1:13" ht="14.45" customHeight="1" x14ac:dyDescent="0.2">
      <c r="A471" s="465"/>
      <c r="B471" s="461"/>
      <c r="C471" s="462"/>
      <c r="D471" s="462"/>
      <c r="E471" s="463"/>
      <c r="F471" s="461"/>
      <c r="G471" s="462"/>
      <c r="H471" s="462"/>
      <c r="I471" s="462"/>
      <c r="J471" s="462"/>
      <c r="K471" s="464"/>
      <c r="L471" s="150"/>
      <c r="M471" s="460" t="str">
        <f t="shared" si="7"/>
        <v/>
      </c>
    </row>
    <row r="472" spans="1:13" ht="14.45" customHeight="1" x14ac:dyDescent="0.2">
      <c r="A472" s="465"/>
      <c r="B472" s="461"/>
      <c r="C472" s="462"/>
      <c r="D472" s="462"/>
      <c r="E472" s="463"/>
      <c r="F472" s="461"/>
      <c r="G472" s="462"/>
      <c r="H472" s="462"/>
      <c r="I472" s="462"/>
      <c r="J472" s="462"/>
      <c r="K472" s="464"/>
      <c r="L472" s="150"/>
      <c r="M472" s="460" t="str">
        <f t="shared" si="7"/>
        <v/>
      </c>
    </row>
    <row r="473" spans="1:13" ht="14.45" customHeight="1" x14ac:dyDescent="0.2">
      <c r="A473" s="465"/>
      <c r="B473" s="461"/>
      <c r="C473" s="462"/>
      <c r="D473" s="462"/>
      <c r="E473" s="463"/>
      <c r="F473" s="461"/>
      <c r="G473" s="462"/>
      <c r="H473" s="462"/>
      <c r="I473" s="462"/>
      <c r="J473" s="462"/>
      <c r="K473" s="464"/>
      <c r="L473" s="150"/>
      <c r="M473" s="460" t="str">
        <f t="shared" si="7"/>
        <v/>
      </c>
    </row>
    <row r="474" spans="1:13" ht="14.45" customHeight="1" x14ac:dyDescent="0.2">
      <c r="A474" s="465"/>
      <c r="B474" s="461"/>
      <c r="C474" s="462"/>
      <c r="D474" s="462"/>
      <c r="E474" s="463"/>
      <c r="F474" s="461"/>
      <c r="G474" s="462"/>
      <c r="H474" s="462"/>
      <c r="I474" s="462"/>
      <c r="J474" s="462"/>
      <c r="K474" s="464"/>
      <c r="L474" s="150"/>
      <c r="M474" s="460" t="str">
        <f t="shared" si="7"/>
        <v/>
      </c>
    </row>
    <row r="475" spans="1:13" ht="14.45" customHeight="1" x14ac:dyDescent="0.2">
      <c r="A475" s="465"/>
      <c r="B475" s="461"/>
      <c r="C475" s="462"/>
      <c r="D475" s="462"/>
      <c r="E475" s="463"/>
      <c r="F475" s="461"/>
      <c r="G475" s="462"/>
      <c r="H475" s="462"/>
      <c r="I475" s="462"/>
      <c r="J475" s="462"/>
      <c r="K475" s="464"/>
      <c r="L475" s="150"/>
      <c r="M475" s="460" t="str">
        <f t="shared" si="7"/>
        <v/>
      </c>
    </row>
    <row r="476" spans="1:13" ht="14.45" customHeight="1" x14ac:dyDescent="0.2">
      <c r="A476" s="465"/>
      <c r="B476" s="461"/>
      <c r="C476" s="462"/>
      <c r="D476" s="462"/>
      <c r="E476" s="463"/>
      <c r="F476" s="461"/>
      <c r="G476" s="462"/>
      <c r="H476" s="462"/>
      <c r="I476" s="462"/>
      <c r="J476" s="462"/>
      <c r="K476" s="464"/>
      <c r="L476" s="150"/>
      <c r="M476" s="460" t="str">
        <f t="shared" si="7"/>
        <v/>
      </c>
    </row>
    <row r="477" spans="1:13" ht="14.45" customHeight="1" x14ac:dyDescent="0.2">
      <c r="A477" s="465"/>
      <c r="B477" s="461"/>
      <c r="C477" s="462"/>
      <c r="D477" s="462"/>
      <c r="E477" s="463"/>
      <c r="F477" s="461"/>
      <c r="G477" s="462"/>
      <c r="H477" s="462"/>
      <c r="I477" s="462"/>
      <c r="J477" s="462"/>
      <c r="K477" s="464"/>
      <c r="L477" s="150"/>
      <c r="M477" s="460" t="str">
        <f t="shared" si="7"/>
        <v/>
      </c>
    </row>
    <row r="478" spans="1:13" ht="14.45" customHeight="1" x14ac:dyDescent="0.2">
      <c r="A478" s="465"/>
      <c r="B478" s="461"/>
      <c r="C478" s="462"/>
      <c r="D478" s="462"/>
      <c r="E478" s="463"/>
      <c r="F478" s="461"/>
      <c r="G478" s="462"/>
      <c r="H478" s="462"/>
      <c r="I478" s="462"/>
      <c r="J478" s="462"/>
      <c r="K478" s="464"/>
      <c r="L478" s="150"/>
      <c r="M478" s="460" t="str">
        <f t="shared" si="7"/>
        <v/>
      </c>
    </row>
    <row r="479" spans="1:13" ht="14.45" customHeight="1" x14ac:dyDescent="0.2">
      <c r="A479" s="465"/>
      <c r="B479" s="461"/>
      <c r="C479" s="462"/>
      <c r="D479" s="462"/>
      <c r="E479" s="463"/>
      <c r="F479" s="461"/>
      <c r="G479" s="462"/>
      <c r="H479" s="462"/>
      <c r="I479" s="462"/>
      <c r="J479" s="462"/>
      <c r="K479" s="464"/>
      <c r="L479" s="150"/>
      <c r="M479" s="460" t="str">
        <f t="shared" si="7"/>
        <v/>
      </c>
    </row>
    <row r="480" spans="1:13" ht="14.45" customHeight="1" x14ac:dyDescent="0.2">
      <c r="A480" s="465"/>
      <c r="B480" s="461"/>
      <c r="C480" s="462"/>
      <c r="D480" s="462"/>
      <c r="E480" s="463"/>
      <c r="F480" s="461"/>
      <c r="G480" s="462"/>
      <c r="H480" s="462"/>
      <c r="I480" s="462"/>
      <c r="J480" s="462"/>
      <c r="K480" s="464"/>
      <c r="L480" s="150"/>
      <c r="M480" s="460" t="str">
        <f t="shared" si="7"/>
        <v/>
      </c>
    </row>
    <row r="481" spans="1:13" ht="14.45" customHeight="1" x14ac:dyDescent="0.2">
      <c r="A481" s="465"/>
      <c r="B481" s="461"/>
      <c r="C481" s="462"/>
      <c r="D481" s="462"/>
      <c r="E481" s="463"/>
      <c r="F481" s="461"/>
      <c r="G481" s="462"/>
      <c r="H481" s="462"/>
      <c r="I481" s="462"/>
      <c r="J481" s="462"/>
      <c r="K481" s="464"/>
      <c r="L481" s="150"/>
      <c r="M481" s="460" t="str">
        <f t="shared" si="7"/>
        <v/>
      </c>
    </row>
    <row r="482" spans="1:13" ht="14.45" customHeight="1" x14ac:dyDescent="0.2">
      <c r="A482" s="465"/>
      <c r="B482" s="461"/>
      <c r="C482" s="462"/>
      <c r="D482" s="462"/>
      <c r="E482" s="463"/>
      <c r="F482" s="461"/>
      <c r="G482" s="462"/>
      <c r="H482" s="462"/>
      <c r="I482" s="462"/>
      <c r="J482" s="462"/>
      <c r="K482" s="464"/>
      <c r="L482" s="150"/>
      <c r="M482" s="460" t="str">
        <f t="shared" si="7"/>
        <v/>
      </c>
    </row>
    <row r="483" spans="1:13" ht="14.45" customHeight="1" x14ac:dyDescent="0.2">
      <c r="A483" s="465"/>
      <c r="B483" s="461"/>
      <c r="C483" s="462"/>
      <c r="D483" s="462"/>
      <c r="E483" s="463"/>
      <c r="F483" s="461"/>
      <c r="G483" s="462"/>
      <c r="H483" s="462"/>
      <c r="I483" s="462"/>
      <c r="J483" s="462"/>
      <c r="K483" s="464"/>
      <c r="L483" s="150"/>
      <c r="M483" s="460" t="str">
        <f t="shared" si="7"/>
        <v/>
      </c>
    </row>
    <row r="484" spans="1:13" ht="14.45" customHeight="1" x14ac:dyDescent="0.2">
      <c r="A484" s="465"/>
      <c r="B484" s="461"/>
      <c r="C484" s="462"/>
      <c r="D484" s="462"/>
      <c r="E484" s="463"/>
      <c r="F484" s="461"/>
      <c r="G484" s="462"/>
      <c r="H484" s="462"/>
      <c r="I484" s="462"/>
      <c r="J484" s="462"/>
      <c r="K484" s="464"/>
      <c r="L484" s="150"/>
      <c r="M484" s="460" t="str">
        <f t="shared" si="7"/>
        <v/>
      </c>
    </row>
    <row r="485" spans="1:13" ht="14.45" customHeight="1" x14ac:dyDescent="0.2">
      <c r="A485" s="465"/>
      <c r="B485" s="461"/>
      <c r="C485" s="462"/>
      <c r="D485" s="462"/>
      <c r="E485" s="463"/>
      <c r="F485" s="461"/>
      <c r="G485" s="462"/>
      <c r="H485" s="462"/>
      <c r="I485" s="462"/>
      <c r="J485" s="462"/>
      <c r="K485" s="464"/>
      <c r="L485" s="150"/>
      <c r="M485" s="460" t="str">
        <f t="shared" si="7"/>
        <v/>
      </c>
    </row>
    <row r="486" spans="1:13" ht="14.45" customHeight="1" x14ac:dyDescent="0.2">
      <c r="A486" s="465"/>
      <c r="B486" s="461"/>
      <c r="C486" s="462"/>
      <c r="D486" s="462"/>
      <c r="E486" s="463"/>
      <c r="F486" s="461"/>
      <c r="G486" s="462"/>
      <c r="H486" s="462"/>
      <c r="I486" s="462"/>
      <c r="J486" s="462"/>
      <c r="K486" s="464"/>
      <c r="L486" s="150"/>
      <c r="M486" s="460" t="str">
        <f t="shared" si="7"/>
        <v/>
      </c>
    </row>
    <row r="487" spans="1:13" ht="14.45" customHeight="1" x14ac:dyDescent="0.2">
      <c r="A487" s="465"/>
      <c r="B487" s="461"/>
      <c r="C487" s="462"/>
      <c r="D487" s="462"/>
      <c r="E487" s="463"/>
      <c r="F487" s="461"/>
      <c r="G487" s="462"/>
      <c r="H487" s="462"/>
      <c r="I487" s="462"/>
      <c r="J487" s="462"/>
      <c r="K487" s="464"/>
      <c r="L487" s="150"/>
      <c r="M487" s="460" t="str">
        <f t="shared" si="7"/>
        <v/>
      </c>
    </row>
    <row r="488" spans="1:13" ht="14.45" customHeight="1" x14ac:dyDescent="0.2">
      <c r="A488" s="465"/>
      <c r="B488" s="461"/>
      <c r="C488" s="462"/>
      <c r="D488" s="462"/>
      <c r="E488" s="463"/>
      <c r="F488" s="461"/>
      <c r="G488" s="462"/>
      <c r="H488" s="462"/>
      <c r="I488" s="462"/>
      <c r="J488" s="462"/>
      <c r="K488" s="464"/>
      <c r="L488" s="150"/>
      <c r="M488" s="460" t="str">
        <f t="shared" si="7"/>
        <v/>
      </c>
    </row>
    <row r="489" spans="1:13" ht="14.45" customHeight="1" x14ac:dyDescent="0.2">
      <c r="A489" s="465"/>
      <c r="B489" s="461"/>
      <c r="C489" s="462"/>
      <c r="D489" s="462"/>
      <c r="E489" s="463"/>
      <c r="F489" s="461"/>
      <c r="G489" s="462"/>
      <c r="H489" s="462"/>
      <c r="I489" s="462"/>
      <c r="J489" s="462"/>
      <c r="K489" s="464"/>
      <c r="L489" s="150"/>
      <c r="M489" s="460" t="str">
        <f t="shared" si="7"/>
        <v/>
      </c>
    </row>
    <row r="490" spans="1:13" ht="14.45" customHeight="1" x14ac:dyDescent="0.2">
      <c r="A490" s="465"/>
      <c r="B490" s="461"/>
      <c r="C490" s="462"/>
      <c r="D490" s="462"/>
      <c r="E490" s="463"/>
      <c r="F490" s="461"/>
      <c r="G490" s="462"/>
      <c r="H490" s="462"/>
      <c r="I490" s="462"/>
      <c r="J490" s="462"/>
      <c r="K490" s="464"/>
      <c r="L490" s="150"/>
      <c r="M490" s="460" t="str">
        <f t="shared" si="7"/>
        <v/>
      </c>
    </row>
    <row r="491" spans="1:13" ht="14.45" customHeight="1" x14ac:dyDescent="0.2">
      <c r="A491" s="465"/>
      <c r="B491" s="461"/>
      <c r="C491" s="462"/>
      <c r="D491" s="462"/>
      <c r="E491" s="463"/>
      <c r="F491" s="461"/>
      <c r="G491" s="462"/>
      <c r="H491" s="462"/>
      <c r="I491" s="462"/>
      <c r="J491" s="462"/>
      <c r="K491" s="464"/>
      <c r="L491" s="150"/>
      <c r="M491" s="460" t="str">
        <f t="shared" si="7"/>
        <v/>
      </c>
    </row>
    <row r="492" spans="1:13" ht="14.45" customHeight="1" x14ac:dyDescent="0.2">
      <c r="A492" s="465"/>
      <c r="B492" s="461"/>
      <c r="C492" s="462"/>
      <c r="D492" s="462"/>
      <c r="E492" s="463"/>
      <c r="F492" s="461"/>
      <c r="G492" s="462"/>
      <c r="H492" s="462"/>
      <c r="I492" s="462"/>
      <c r="J492" s="462"/>
      <c r="K492" s="464"/>
      <c r="L492" s="150"/>
      <c r="M492" s="460" t="str">
        <f t="shared" si="7"/>
        <v/>
      </c>
    </row>
    <row r="493" spans="1:13" ht="14.45" customHeight="1" x14ac:dyDescent="0.2">
      <c r="A493" s="465"/>
      <c r="B493" s="461"/>
      <c r="C493" s="462"/>
      <c r="D493" s="462"/>
      <c r="E493" s="463"/>
      <c r="F493" s="461"/>
      <c r="G493" s="462"/>
      <c r="H493" s="462"/>
      <c r="I493" s="462"/>
      <c r="J493" s="462"/>
      <c r="K493" s="464"/>
      <c r="L493" s="150"/>
      <c r="M493" s="460" t="str">
        <f t="shared" si="7"/>
        <v/>
      </c>
    </row>
    <row r="494" spans="1:13" ht="14.45" customHeight="1" x14ac:dyDescent="0.2">
      <c r="A494" s="465"/>
      <c r="B494" s="461"/>
      <c r="C494" s="462"/>
      <c r="D494" s="462"/>
      <c r="E494" s="463"/>
      <c r="F494" s="461"/>
      <c r="G494" s="462"/>
      <c r="H494" s="462"/>
      <c r="I494" s="462"/>
      <c r="J494" s="462"/>
      <c r="K494" s="464"/>
      <c r="L494" s="150"/>
      <c r="M494" s="460" t="str">
        <f t="shared" si="7"/>
        <v/>
      </c>
    </row>
    <row r="495" spans="1:13" ht="14.45" customHeight="1" x14ac:dyDescent="0.2">
      <c r="A495" s="465"/>
      <c r="B495" s="461"/>
      <c r="C495" s="462"/>
      <c r="D495" s="462"/>
      <c r="E495" s="463"/>
      <c r="F495" s="461"/>
      <c r="G495" s="462"/>
      <c r="H495" s="462"/>
      <c r="I495" s="462"/>
      <c r="J495" s="462"/>
      <c r="K495" s="464"/>
      <c r="L495" s="150"/>
      <c r="M495" s="460" t="str">
        <f t="shared" si="7"/>
        <v/>
      </c>
    </row>
    <row r="496" spans="1:13" ht="14.45" customHeight="1" x14ac:dyDescent="0.2">
      <c r="A496" s="465"/>
      <c r="B496" s="461"/>
      <c r="C496" s="462"/>
      <c r="D496" s="462"/>
      <c r="E496" s="463"/>
      <c r="F496" s="461"/>
      <c r="G496" s="462"/>
      <c r="H496" s="462"/>
      <c r="I496" s="462"/>
      <c r="J496" s="462"/>
      <c r="K496" s="464"/>
      <c r="L496" s="150"/>
      <c r="M496" s="460" t="str">
        <f t="shared" si="7"/>
        <v/>
      </c>
    </row>
    <row r="497" spans="1:13" ht="14.45" customHeight="1" x14ac:dyDescent="0.2">
      <c r="A497" s="465"/>
      <c r="B497" s="461"/>
      <c r="C497" s="462"/>
      <c r="D497" s="462"/>
      <c r="E497" s="463"/>
      <c r="F497" s="461"/>
      <c r="G497" s="462"/>
      <c r="H497" s="462"/>
      <c r="I497" s="462"/>
      <c r="J497" s="462"/>
      <c r="K497" s="464"/>
      <c r="L497" s="150"/>
      <c r="M497" s="460" t="str">
        <f t="shared" si="7"/>
        <v/>
      </c>
    </row>
    <row r="498" spans="1:13" ht="14.45" customHeight="1" x14ac:dyDescent="0.2">
      <c r="A498" s="465"/>
      <c r="B498" s="461"/>
      <c r="C498" s="462"/>
      <c r="D498" s="462"/>
      <c r="E498" s="463"/>
      <c r="F498" s="461"/>
      <c r="G498" s="462"/>
      <c r="H498" s="462"/>
      <c r="I498" s="462"/>
      <c r="J498" s="462"/>
      <c r="K498" s="464"/>
      <c r="L498" s="150"/>
      <c r="M498" s="460" t="str">
        <f t="shared" si="7"/>
        <v/>
      </c>
    </row>
    <row r="499" spans="1:13" ht="14.45" customHeight="1" x14ac:dyDescent="0.2">
      <c r="A499" s="465"/>
      <c r="B499" s="461"/>
      <c r="C499" s="462"/>
      <c r="D499" s="462"/>
      <c r="E499" s="463"/>
      <c r="F499" s="461"/>
      <c r="G499" s="462"/>
      <c r="H499" s="462"/>
      <c r="I499" s="462"/>
      <c r="J499" s="462"/>
      <c r="K499" s="464"/>
      <c r="L499" s="150"/>
      <c r="M499" s="460" t="str">
        <f t="shared" si="7"/>
        <v/>
      </c>
    </row>
    <row r="500" spans="1:13" ht="14.45" customHeight="1" x14ac:dyDescent="0.2">
      <c r="A500" s="465"/>
      <c r="B500" s="461"/>
      <c r="C500" s="462"/>
      <c r="D500" s="462"/>
      <c r="E500" s="463"/>
      <c r="F500" s="461"/>
      <c r="G500" s="462"/>
      <c r="H500" s="462"/>
      <c r="I500" s="462"/>
      <c r="J500" s="462"/>
      <c r="K500" s="464"/>
      <c r="L500" s="150"/>
      <c r="M500" s="460" t="str">
        <f t="shared" si="7"/>
        <v/>
      </c>
    </row>
    <row r="501" spans="1:13" ht="14.45" customHeight="1" x14ac:dyDescent="0.2">
      <c r="A501" s="465"/>
      <c r="B501" s="461"/>
      <c r="C501" s="462"/>
      <c r="D501" s="462"/>
      <c r="E501" s="463"/>
      <c r="F501" s="461"/>
      <c r="G501" s="462"/>
      <c r="H501" s="462"/>
      <c r="I501" s="462"/>
      <c r="J501" s="462"/>
      <c r="K501" s="464"/>
      <c r="L501" s="150"/>
      <c r="M501" s="460" t="str">
        <f t="shared" si="7"/>
        <v/>
      </c>
    </row>
    <row r="502" spans="1:13" ht="14.45" customHeight="1" x14ac:dyDescent="0.2">
      <c r="A502" s="465"/>
      <c r="B502" s="461"/>
      <c r="C502" s="462"/>
      <c r="D502" s="462"/>
      <c r="E502" s="463"/>
      <c r="F502" s="461"/>
      <c r="G502" s="462"/>
      <c r="H502" s="462"/>
      <c r="I502" s="462"/>
      <c r="J502" s="462"/>
      <c r="K502" s="464"/>
      <c r="L502" s="150"/>
      <c r="M502" s="460" t="str">
        <f t="shared" si="7"/>
        <v/>
      </c>
    </row>
    <row r="503" spans="1:13" ht="14.45" customHeight="1" x14ac:dyDescent="0.2">
      <c r="A503" s="465"/>
      <c r="B503" s="461"/>
      <c r="C503" s="462"/>
      <c r="D503" s="462"/>
      <c r="E503" s="463"/>
      <c r="F503" s="461"/>
      <c r="G503" s="462"/>
      <c r="H503" s="462"/>
      <c r="I503" s="462"/>
      <c r="J503" s="462"/>
      <c r="K503" s="464"/>
      <c r="L503" s="150"/>
      <c r="M503" s="460" t="str">
        <f t="shared" si="7"/>
        <v/>
      </c>
    </row>
    <row r="504" spans="1:13" ht="14.45" customHeight="1" x14ac:dyDescent="0.2">
      <c r="A504" s="465"/>
      <c r="B504" s="461"/>
      <c r="C504" s="462"/>
      <c r="D504" s="462"/>
      <c r="E504" s="463"/>
      <c r="F504" s="461"/>
      <c r="G504" s="462"/>
      <c r="H504" s="462"/>
      <c r="I504" s="462"/>
      <c r="J504" s="462"/>
      <c r="K504" s="464"/>
      <c r="L504" s="150"/>
      <c r="M504" s="460" t="str">
        <f t="shared" si="7"/>
        <v/>
      </c>
    </row>
    <row r="505" spans="1:13" ht="14.45" customHeight="1" x14ac:dyDescent="0.2">
      <c r="A505" s="465"/>
      <c r="B505" s="461"/>
      <c r="C505" s="462"/>
      <c r="D505" s="462"/>
      <c r="E505" s="463"/>
      <c r="F505" s="461"/>
      <c r="G505" s="462"/>
      <c r="H505" s="462"/>
      <c r="I505" s="462"/>
      <c r="J505" s="462"/>
      <c r="K505" s="464"/>
      <c r="L505" s="150"/>
      <c r="M505" s="460" t="str">
        <f t="shared" si="7"/>
        <v/>
      </c>
    </row>
    <row r="506" spans="1:13" ht="14.45" customHeight="1" x14ac:dyDescent="0.2">
      <c r="A506" s="465"/>
      <c r="B506" s="461"/>
      <c r="C506" s="462"/>
      <c r="D506" s="462"/>
      <c r="E506" s="463"/>
      <c r="F506" s="461"/>
      <c r="G506" s="462"/>
      <c r="H506" s="462"/>
      <c r="I506" s="462"/>
      <c r="J506" s="462"/>
      <c r="K506" s="464"/>
      <c r="L506" s="150"/>
      <c r="M506" s="460" t="str">
        <f t="shared" si="7"/>
        <v/>
      </c>
    </row>
    <row r="507" spans="1:13" ht="14.45" customHeight="1" x14ac:dyDescent="0.2">
      <c r="A507" s="465"/>
      <c r="B507" s="461"/>
      <c r="C507" s="462"/>
      <c r="D507" s="462"/>
      <c r="E507" s="463"/>
      <c r="F507" s="461"/>
      <c r="G507" s="462"/>
      <c r="H507" s="462"/>
      <c r="I507" s="462"/>
      <c r="J507" s="462"/>
      <c r="K507" s="464"/>
      <c r="L507" s="150"/>
      <c r="M507" s="460" t="str">
        <f t="shared" si="7"/>
        <v/>
      </c>
    </row>
    <row r="508" spans="1:13" ht="14.45" customHeight="1" x14ac:dyDescent="0.2">
      <c r="A508" s="465"/>
      <c r="B508" s="461"/>
      <c r="C508" s="462"/>
      <c r="D508" s="462"/>
      <c r="E508" s="463"/>
      <c r="F508" s="461"/>
      <c r="G508" s="462"/>
      <c r="H508" s="462"/>
      <c r="I508" s="462"/>
      <c r="J508" s="462"/>
      <c r="K508" s="464"/>
      <c r="L508" s="150"/>
      <c r="M508" s="460" t="str">
        <f t="shared" si="7"/>
        <v/>
      </c>
    </row>
    <row r="509" spans="1:13" ht="14.45" customHeight="1" x14ac:dyDescent="0.2">
      <c r="A509" s="465"/>
      <c r="B509" s="461"/>
      <c r="C509" s="462"/>
      <c r="D509" s="462"/>
      <c r="E509" s="463"/>
      <c r="F509" s="461"/>
      <c r="G509" s="462"/>
      <c r="H509" s="462"/>
      <c r="I509" s="462"/>
      <c r="J509" s="462"/>
      <c r="K509" s="464"/>
      <c r="L509" s="150"/>
      <c r="M509" s="460" t="str">
        <f t="shared" si="7"/>
        <v/>
      </c>
    </row>
    <row r="510" spans="1:13" ht="14.45" customHeight="1" x14ac:dyDescent="0.2">
      <c r="A510" s="465"/>
      <c r="B510" s="461"/>
      <c r="C510" s="462"/>
      <c r="D510" s="462"/>
      <c r="E510" s="463"/>
      <c r="F510" s="461"/>
      <c r="G510" s="462"/>
      <c r="H510" s="462"/>
      <c r="I510" s="462"/>
      <c r="J510" s="462"/>
      <c r="K510" s="464"/>
      <c r="L510" s="150"/>
      <c r="M510" s="460" t="str">
        <f t="shared" si="7"/>
        <v/>
      </c>
    </row>
    <row r="511" spans="1:13" ht="14.45" customHeight="1" x14ac:dyDescent="0.2">
      <c r="A511" s="465"/>
      <c r="B511" s="461"/>
      <c r="C511" s="462"/>
      <c r="D511" s="462"/>
      <c r="E511" s="463"/>
      <c r="F511" s="461"/>
      <c r="G511" s="462"/>
      <c r="H511" s="462"/>
      <c r="I511" s="462"/>
      <c r="J511" s="462"/>
      <c r="K511" s="464"/>
      <c r="L511" s="150"/>
      <c r="M511" s="460" t="str">
        <f t="shared" si="7"/>
        <v/>
      </c>
    </row>
    <row r="512" spans="1:13" ht="14.45" customHeight="1" x14ac:dyDescent="0.2">
      <c r="A512" s="465"/>
      <c r="B512" s="461"/>
      <c r="C512" s="462"/>
      <c r="D512" s="462"/>
      <c r="E512" s="463"/>
      <c r="F512" s="461"/>
      <c r="G512" s="462"/>
      <c r="H512" s="462"/>
      <c r="I512" s="462"/>
      <c r="J512" s="462"/>
      <c r="K512" s="464"/>
      <c r="L512" s="150"/>
      <c r="M512" s="460" t="str">
        <f t="shared" si="7"/>
        <v/>
      </c>
    </row>
    <row r="513" spans="1:13" ht="14.45" customHeight="1" x14ac:dyDescent="0.2">
      <c r="A513" s="465"/>
      <c r="B513" s="461"/>
      <c r="C513" s="462"/>
      <c r="D513" s="462"/>
      <c r="E513" s="463"/>
      <c r="F513" s="461"/>
      <c r="G513" s="462"/>
      <c r="H513" s="462"/>
      <c r="I513" s="462"/>
      <c r="J513" s="462"/>
      <c r="K513" s="464"/>
      <c r="L513" s="150"/>
      <c r="M513" s="460" t="str">
        <f t="shared" si="7"/>
        <v/>
      </c>
    </row>
    <row r="514" spans="1:13" ht="14.45" customHeight="1" x14ac:dyDescent="0.2">
      <c r="A514" s="465"/>
      <c r="B514" s="461"/>
      <c r="C514" s="462"/>
      <c r="D514" s="462"/>
      <c r="E514" s="463"/>
      <c r="F514" s="461"/>
      <c r="G514" s="462"/>
      <c r="H514" s="462"/>
      <c r="I514" s="462"/>
      <c r="J514" s="462"/>
      <c r="K514" s="464"/>
      <c r="L514" s="150"/>
      <c r="M514" s="460" t="str">
        <f t="shared" si="7"/>
        <v/>
      </c>
    </row>
    <row r="515" spans="1:13" ht="14.45" customHeight="1" x14ac:dyDescent="0.2">
      <c r="A515" s="465"/>
      <c r="B515" s="461"/>
      <c r="C515" s="462"/>
      <c r="D515" s="462"/>
      <c r="E515" s="463"/>
      <c r="F515" s="461"/>
      <c r="G515" s="462"/>
      <c r="H515" s="462"/>
      <c r="I515" s="462"/>
      <c r="J515" s="462"/>
      <c r="K515" s="464"/>
      <c r="L515" s="150"/>
      <c r="M515" s="460" t="str">
        <f t="shared" si="7"/>
        <v/>
      </c>
    </row>
    <row r="516" spans="1:13" ht="14.45" customHeight="1" x14ac:dyDescent="0.2">
      <c r="A516" s="465"/>
      <c r="B516" s="461"/>
      <c r="C516" s="462"/>
      <c r="D516" s="462"/>
      <c r="E516" s="463"/>
      <c r="F516" s="461"/>
      <c r="G516" s="462"/>
      <c r="H516" s="462"/>
      <c r="I516" s="462"/>
      <c r="J516" s="462"/>
      <c r="K516" s="464"/>
      <c r="L516" s="150"/>
      <c r="M516" s="460" t="str">
        <f t="shared" si="7"/>
        <v/>
      </c>
    </row>
    <row r="517" spans="1:13" ht="14.45" customHeight="1" x14ac:dyDescent="0.2">
      <c r="A517" s="465"/>
      <c r="B517" s="461"/>
      <c r="C517" s="462"/>
      <c r="D517" s="462"/>
      <c r="E517" s="463"/>
      <c r="F517" s="461"/>
      <c r="G517" s="462"/>
      <c r="H517" s="462"/>
      <c r="I517" s="462"/>
      <c r="J517" s="462"/>
      <c r="K517" s="464"/>
      <c r="L517" s="150"/>
      <c r="M517" s="460" t="str">
        <f t="shared" si="7"/>
        <v/>
      </c>
    </row>
    <row r="518" spans="1:13" ht="14.45" customHeight="1" x14ac:dyDescent="0.2">
      <c r="A518" s="465"/>
      <c r="B518" s="461"/>
      <c r="C518" s="462"/>
      <c r="D518" s="462"/>
      <c r="E518" s="463"/>
      <c r="F518" s="461"/>
      <c r="G518" s="462"/>
      <c r="H518" s="462"/>
      <c r="I518" s="462"/>
      <c r="J518" s="462"/>
      <c r="K518" s="464"/>
      <c r="L518" s="150"/>
      <c r="M518" s="460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5"/>
      <c r="B519" s="461"/>
      <c r="C519" s="462"/>
      <c r="D519" s="462"/>
      <c r="E519" s="463"/>
      <c r="F519" s="461"/>
      <c r="G519" s="462"/>
      <c r="H519" s="462"/>
      <c r="I519" s="462"/>
      <c r="J519" s="462"/>
      <c r="K519" s="464"/>
      <c r="L519" s="150"/>
      <c r="M519" s="460" t="str">
        <f t="shared" si="8"/>
        <v/>
      </c>
    </row>
    <row r="520" spans="1:13" ht="14.45" customHeight="1" x14ac:dyDescent="0.2">
      <c r="A520" s="465"/>
      <c r="B520" s="461"/>
      <c r="C520" s="462"/>
      <c r="D520" s="462"/>
      <c r="E520" s="463"/>
      <c r="F520" s="461"/>
      <c r="G520" s="462"/>
      <c r="H520" s="462"/>
      <c r="I520" s="462"/>
      <c r="J520" s="462"/>
      <c r="K520" s="464"/>
      <c r="L520" s="150"/>
      <c r="M520" s="460" t="str">
        <f t="shared" si="8"/>
        <v/>
      </c>
    </row>
    <row r="521" spans="1:13" ht="14.45" customHeight="1" x14ac:dyDescent="0.2">
      <c r="A521" s="465"/>
      <c r="B521" s="461"/>
      <c r="C521" s="462"/>
      <c r="D521" s="462"/>
      <c r="E521" s="463"/>
      <c r="F521" s="461"/>
      <c r="G521" s="462"/>
      <c r="H521" s="462"/>
      <c r="I521" s="462"/>
      <c r="J521" s="462"/>
      <c r="K521" s="464"/>
      <c r="L521" s="150"/>
      <c r="M521" s="460" t="str">
        <f t="shared" si="8"/>
        <v/>
      </c>
    </row>
    <row r="522" spans="1:13" ht="14.45" customHeight="1" x14ac:dyDescent="0.2">
      <c r="A522" s="465"/>
      <c r="B522" s="461"/>
      <c r="C522" s="462"/>
      <c r="D522" s="462"/>
      <c r="E522" s="463"/>
      <c r="F522" s="461"/>
      <c r="G522" s="462"/>
      <c r="H522" s="462"/>
      <c r="I522" s="462"/>
      <c r="J522" s="462"/>
      <c r="K522" s="464"/>
      <c r="L522" s="150"/>
      <c r="M522" s="460" t="str">
        <f t="shared" si="8"/>
        <v/>
      </c>
    </row>
    <row r="523" spans="1:13" ht="14.45" customHeight="1" x14ac:dyDescent="0.2">
      <c r="A523" s="465"/>
      <c r="B523" s="461"/>
      <c r="C523" s="462"/>
      <c r="D523" s="462"/>
      <c r="E523" s="463"/>
      <c r="F523" s="461"/>
      <c r="G523" s="462"/>
      <c r="H523" s="462"/>
      <c r="I523" s="462"/>
      <c r="J523" s="462"/>
      <c r="K523" s="464"/>
      <c r="L523" s="150"/>
      <c r="M523" s="460" t="str">
        <f t="shared" si="8"/>
        <v/>
      </c>
    </row>
    <row r="524" spans="1:13" ht="14.45" customHeight="1" x14ac:dyDescent="0.2">
      <c r="A524" s="465"/>
      <c r="B524" s="461"/>
      <c r="C524" s="462"/>
      <c r="D524" s="462"/>
      <c r="E524" s="463"/>
      <c r="F524" s="461"/>
      <c r="G524" s="462"/>
      <c r="H524" s="462"/>
      <c r="I524" s="462"/>
      <c r="J524" s="462"/>
      <c r="K524" s="464"/>
      <c r="L524" s="150"/>
      <c r="M524" s="460" t="str">
        <f t="shared" si="8"/>
        <v/>
      </c>
    </row>
    <row r="525" spans="1:13" ht="14.45" customHeight="1" x14ac:dyDescent="0.2">
      <c r="A525" s="465"/>
      <c r="B525" s="461"/>
      <c r="C525" s="462"/>
      <c r="D525" s="462"/>
      <c r="E525" s="463"/>
      <c r="F525" s="461"/>
      <c r="G525" s="462"/>
      <c r="H525" s="462"/>
      <c r="I525" s="462"/>
      <c r="J525" s="462"/>
      <c r="K525" s="464"/>
      <c r="L525" s="150"/>
      <c r="M525" s="460" t="str">
        <f t="shared" si="8"/>
        <v/>
      </c>
    </row>
    <row r="526" spans="1:13" ht="14.45" customHeight="1" x14ac:dyDescent="0.2">
      <c r="A526" s="465"/>
      <c r="B526" s="461"/>
      <c r="C526" s="462"/>
      <c r="D526" s="462"/>
      <c r="E526" s="463"/>
      <c r="F526" s="461"/>
      <c r="G526" s="462"/>
      <c r="H526" s="462"/>
      <c r="I526" s="462"/>
      <c r="J526" s="462"/>
      <c r="K526" s="464"/>
      <c r="L526" s="150"/>
      <c r="M526" s="460" t="str">
        <f t="shared" si="8"/>
        <v/>
      </c>
    </row>
    <row r="527" spans="1:13" ht="14.45" customHeight="1" x14ac:dyDescent="0.2">
      <c r="A527" s="465"/>
      <c r="B527" s="461"/>
      <c r="C527" s="462"/>
      <c r="D527" s="462"/>
      <c r="E527" s="463"/>
      <c r="F527" s="461"/>
      <c r="G527" s="462"/>
      <c r="H527" s="462"/>
      <c r="I527" s="462"/>
      <c r="J527" s="462"/>
      <c r="K527" s="464"/>
      <c r="L527" s="150"/>
      <c r="M527" s="460" t="str">
        <f t="shared" si="8"/>
        <v/>
      </c>
    </row>
    <row r="528" spans="1:13" ht="14.45" customHeight="1" x14ac:dyDescent="0.2">
      <c r="A528" s="465"/>
      <c r="B528" s="461"/>
      <c r="C528" s="462"/>
      <c r="D528" s="462"/>
      <c r="E528" s="463"/>
      <c r="F528" s="461"/>
      <c r="G528" s="462"/>
      <c r="H528" s="462"/>
      <c r="I528" s="462"/>
      <c r="J528" s="462"/>
      <c r="K528" s="464"/>
      <c r="L528" s="150"/>
      <c r="M528" s="460" t="str">
        <f t="shared" si="8"/>
        <v/>
      </c>
    </row>
    <row r="529" spans="1:13" ht="14.45" customHeight="1" x14ac:dyDescent="0.2">
      <c r="A529" s="465"/>
      <c r="B529" s="461"/>
      <c r="C529" s="462"/>
      <c r="D529" s="462"/>
      <c r="E529" s="463"/>
      <c r="F529" s="461"/>
      <c r="G529" s="462"/>
      <c r="H529" s="462"/>
      <c r="I529" s="462"/>
      <c r="J529" s="462"/>
      <c r="K529" s="464"/>
      <c r="L529" s="150"/>
      <c r="M529" s="460" t="str">
        <f t="shared" si="8"/>
        <v/>
      </c>
    </row>
    <row r="530" spans="1:13" ht="14.45" customHeight="1" x14ac:dyDescent="0.2">
      <c r="A530" s="465"/>
      <c r="B530" s="461"/>
      <c r="C530" s="462"/>
      <c r="D530" s="462"/>
      <c r="E530" s="463"/>
      <c r="F530" s="461"/>
      <c r="G530" s="462"/>
      <c r="H530" s="462"/>
      <c r="I530" s="462"/>
      <c r="J530" s="462"/>
      <c r="K530" s="464"/>
      <c r="L530" s="150"/>
      <c r="M530" s="460" t="str">
        <f t="shared" si="8"/>
        <v/>
      </c>
    </row>
    <row r="531" spans="1:13" ht="14.45" customHeight="1" x14ac:dyDescent="0.2">
      <c r="A531" s="465"/>
      <c r="B531" s="461"/>
      <c r="C531" s="462"/>
      <c r="D531" s="462"/>
      <c r="E531" s="463"/>
      <c r="F531" s="461"/>
      <c r="G531" s="462"/>
      <c r="H531" s="462"/>
      <c r="I531" s="462"/>
      <c r="J531" s="462"/>
      <c r="K531" s="464"/>
      <c r="L531" s="150"/>
      <c r="M531" s="460" t="str">
        <f t="shared" si="8"/>
        <v/>
      </c>
    </row>
    <row r="532" spans="1:13" ht="14.45" customHeight="1" x14ac:dyDescent="0.2">
      <c r="A532" s="465"/>
      <c r="B532" s="461"/>
      <c r="C532" s="462"/>
      <c r="D532" s="462"/>
      <c r="E532" s="463"/>
      <c r="F532" s="461"/>
      <c r="G532" s="462"/>
      <c r="H532" s="462"/>
      <c r="I532" s="462"/>
      <c r="J532" s="462"/>
      <c r="K532" s="464"/>
      <c r="L532" s="150"/>
      <c r="M532" s="460" t="str">
        <f t="shared" si="8"/>
        <v/>
      </c>
    </row>
    <row r="533" spans="1:13" ht="14.45" customHeight="1" x14ac:dyDescent="0.2">
      <c r="A533" s="465"/>
      <c r="B533" s="461"/>
      <c r="C533" s="462"/>
      <c r="D533" s="462"/>
      <c r="E533" s="463"/>
      <c r="F533" s="461"/>
      <c r="G533" s="462"/>
      <c r="H533" s="462"/>
      <c r="I533" s="462"/>
      <c r="J533" s="462"/>
      <c r="K533" s="464"/>
      <c r="L533" s="150"/>
      <c r="M533" s="460" t="str">
        <f t="shared" si="8"/>
        <v/>
      </c>
    </row>
    <row r="534" spans="1:13" ht="14.45" customHeight="1" x14ac:dyDescent="0.2">
      <c r="A534" s="465"/>
      <c r="B534" s="461"/>
      <c r="C534" s="462"/>
      <c r="D534" s="462"/>
      <c r="E534" s="463"/>
      <c r="F534" s="461"/>
      <c r="G534" s="462"/>
      <c r="H534" s="462"/>
      <c r="I534" s="462"/>
      <c r="J534" s="462"/>
      <c r="K534" s="464"/>
      <c r="L534" s="150"/>
      <c r="M534" s="460" t="str">
        <f t="shared" si="8"/>
        <v/>
      </c>
    </row>
    <row r="535" spans="1:13" ht="14.45" customHeight="1" x14ac:dyDescent="0.2">
      <c r="A535" s="465"/>
      <c r="B535" s="461"/>
      <c r="C535" s="462"/>
      <c r="D535" s="462"/>
      <c r="E535" s="463"/>
      <c r="F535" s="461"/>
      <c r="G535" s="462"/>
      <c r="H535" s="462"/>
      <c r="I535" s="462"/>
      <c r="J535" s="462"/>
      <c r="K535" s="464"/>
      <c r="L535" s="150"/>
      <c r="M535" s="460" t="str">
        <f t="shared" si="8"/>
        <v/>
      </c>
    </row>
    <row r="536" spans="1:13" ht="14.45" customHeight="1" x14ac:dyDescent="0.2">
      <c r="A536" s="465"/>
      <c r="B536" s="461"/>
      <c r="C536" s="462"/>
      <c r="D536" s="462"/>
      <c r="E536" s="463"/>
      <c r="F536" s="461"/>
      <c r="G536" s="462"/>
      <c r="H536" s="462"/>
      <c r="I536" s="462"/>
      <c r="J536" s="462"/>
      <c r="K536" s="464"/>
      <c r="L536" s="150"/>
      <c r="M536" s="460" t="str">
        <f t="shared" si="8"/>
        <v/>
      </c>
    </row>
    <row r="537" spans="1:13" ht="14.45" customHeight="1" x14ac:dyDescent="0.2">
      <c r="A537" s="465"/>
      <c r="B537" s="461"/>
      <c r="C537" s="462"/>
      <c r="D537" s="462"/>
      <c r="E537" s="463"/>
      <c r="F537" s="461"/>
      <c r="G537" s="462"/>
      <c r="H537" s="462"/>
      <c r="I537" s="462"/>
      <c r="J537" s="462"/>
      <c r="K537" s="464"/>
      <c r="L537" s="150"/>
      <c r="M537" s="460" t="str">
        <f t="shared" si="8"/>
        <v/>
      </c>
    </row>
    <row r="538" spans="1:13" ht="14.45" customHeight="1" x14ac:dyDescent="0.2">
      <c r="A538" s="465"/>
      <c r="B538" s="461"/>
      <c r="C538" s="462"/>
      <c r="D538" s="462"/>
      <c r="E538" s="463"/>
      <c r="F538" s="461"/>
      <c r="G538" s="462"/>
      <c r="H538" s="462"/>
      <c r="I538" s="462"/>
      <c r="J538" s="462"/>
      <c r="K538" s="464"/>
      <c r="L538" s="150"/>
      <c r="M538" s="460" t="str">
        <f t="shared" si="8"/>
        <v/>
      </c>
    </row>
    <row r="539" spans="1:13" ht="14.45" customHeight="1" x14ac:dyDescent="0.2">
      <c r="A539" s="465"/>
      <c r="B539" s="461"/>
      <c r="C539" s="462"/>
      <c r="D539" s="462"/>
      <c r="E539" s="463"/>
      <c r="F539" s="461"/>
      <c r="G539" s="462"/>
      <c r="H539" s="462"/>
      <c r="I539" s="462"/>
      <c r="J539" s="462"/>
      <c r="K539" s="464"/>
      <c r="L539" s="150"/>
      <c r="M539" s="460" t="str">
        <f t="shared" si="8"/>
        <v/>
      </c>
    </row>
    <row r="540" spans="1:13" ht="14.45" customHeight="1" x14ac:dyDescent="0.2">
      <c r="A540" s="465"/>
      <c r="B540" s="461"/>
      <c r="C540" s="462"/>
      <c r="D540" s="462"/>
      <c r="E540" s="463"/>
      <c r="F540" s="461"/>
      <c r="G540" s="462"/>
      <c r="H540" s="462"/>
      <c r="I540" s="462"/>
      <c r="J540" s="462"/>
      <c r="K540" s="464"/>
      <c r="L540" s="150"/>
      <c r="M540" s="460" t="str">
        <f t="shared" si="8"/>
        <v/>
      </c>
    </row>
    <row r="541" spans="1:13" ht="14.45" customHeight="1" x14ac:dyDescent="0.2">
      <c r="A541" s="465"/>
      <c r="B541" s="461"/>
      <c r="C541" s="462"/>
      <c r="D541" s="462"/>
      <c r="E541" s="463"/>
      <c r="F541" s="461"/>
      <c r="G541" s="462"/>
      <c r="H541" s="462"/>
      <c r="I541" s="462"/>
      <c r="J541" s="462"/>
      <c r="K541" s="464"/>
      <c r="L541" s="150"/>
      <c r="M541" s="460" t="str">
        <f t="shared" si="8"/>
        <v/>
      </c>
    </row>
    <row r="542" spans="1:13" ht="14.45" customHeight="1" x14ac:dyDescent="0.2">
      <c r="A542" s="465"/>
      <c r="B542" s="461"/>
      <c r="C542" s="462"/>
      <c r="D542" s="462"/>
      <c r="E542" s="463"/>
      <c r="F542" s="461"/>
      <c r="G542" s="462"/>
      <c r="H542" s="462"/>
      <c r="I542" s="462"/>
      <c r="J542" s="462"/>
      <c r="K542" s="464"/>
      <c r="L542" s="150"/>
      <c r="M542" s="460" t="str">
        <f t="shared" si="8"/>
        <v/>
      </c>
    </row>
    <row r="543" spans="1:13" ht="14.45" customHeight="1" x14ac:dyDescent="0.2">
      <c r="A543" s="465"/>
      <c r="B543" s="461"/>
      <c r="C543" s="462"/>
      <c r="D543" s="462"/>
      <c r="E543" s="463"/>
      <c r="F543" s="461"/>
      <c r="G543" s="462"/>
      <c r="H543" s="462"/>
      <c r="I543" s="462"/>
      <c r="J543" s="462"/>
      <c r="K543" s="464"/>
      <c r="L543" s="150"/>
      <c r="M543" s="460" t="str">
        <f t="shared" si="8"/>
        <v/>
      </c>
    </row>
    <row r="544" spans="1:13" ht="14.45" customHeight="1" x14ac:dyDescent="0.2">
      <c r="A544" s="465"/>
      <c r="B544" s="461"/>
      <c r="C544" s="462"/>
      <c r="D544" s="462"/>
      <c r="E544" s="463"/>
      <c r="F544" s="461"/>
      <c r="G544" s="462"/>
      <c r="H544" s="462"/>
      <c r="I544" s="462"/>
      <c r="J544" s="462"/>
      <c r="K544" s="464"/>
      <c r="L544" s="150"/>
      <c r="M544" s="460" t="str">
        <f t="shared" si="8"/>
        <v/>
      </c>
    </row>
    <row r="545" spans="1:13" ht="14.45" customHeight="1" x14ac:dyDescent="0.2">
      <c r="A545" s="465"/>
      <c r="B545" s="461"/>
      <c r="C545" s="462"/>
      <c r="D545" s="462"/>
      <c r="E545" s="463"/>
      <c r="F545" s="461"/>
      <c r="G545" s="462"/>
      <c r="H545" s="462"/>
      <c r="I545" s="462"/>
      <c r="J545" s="462"/>
      <c r="K545" s="464"/>
      <c r="L545" s="150"/>
      <c r="M545" s="460" t="str">
        <f t="shared" si="8"/>
        <v/>
      </c>
    </row>
    <row r="546" spans="1:13" ht="14.45" customHeight="1" x14ac:dyDescent="0.2">
      <c r="A546" s="465"/>
      <c r="B546" s="461"/>
      <c r="C546" s="462"/>
      <c r="D546" s="462"/>
      <c r="E546" s="463"/>
      <c r="F546" s="461"/>
      <c r="G546" s="462"/>
      <c r="H546" s="462"/>
      <c r="I546" s="462"/>
      <c r="J546" s="462"/>
      <c r="K546" s="464"/>
      <c r="L546" s="150"/>
      <c r="M546" s="460" t="str">
        <f t="shared" si="8"/>
        <v/>
      </c>
    </row>
    <row r="547" spans="1:13" ht="14.45" customHeight="1" x14ac:dyDescent="0.2">
      <c r="A547" s="465"/>
      <c r="B547" s="461"/>
      <c r="C547" s="462"/>
      <c r="D547" s="462"/>
      <c r="E547" s="463"/>
      <c r="F547" s="461"/>
      <c r="G547" s="462"/>
      <c r="H547" s="462"/>
      <c r="I547" s="462"/>
      <c r="J547" s="462"/>
      <c r="K547" s="464"/>
      <c r="L547" s="150"/>
      <c r="M547" s="460" t="str">
        <f t="shared" si="8"/>
        <v/>
      </c>
    </row>
    <row r="548" spans="1:13" ht="14.45" customHeight="1" x14ac:dyDescent="0.2">
      <c r="A548" s="465"/>
      <c r="B548" s="461"/>
      <c r="C548" s="462"/>
      <c r="D548" s="462"/>
      <c r="E548" s="463"/>
      <c r="F548" s="461"/>
      <c r="G548" s="462"/>
      <c r="H548" s="462"/>
      <c r="I548" s="462"/>
      <c r="J548" s="462"/>
      <c r="K548" s="464"/>
      <c r="L548" s="150"/>
      <c r="M548" s="460" t="str">
        <f t="shared" si="8"/>
        <v/>
      </c>
    </row>
    <row r="549" spans="1:13" ht="14.45" customHeight="1" x14ac:dyDescent="0.2">
      <c r="A549" s="465"/>
      <c r="B549" s="461"/>
      <c r="C549" s="462"/>
      <c r="D549" s="462"/>
      <c r="E549" s="463"/>
      <c r="F549" s="461"/>
      <c r="G549" s="462"/>
      <c r="H549" s="462"/>
      <c r="I549" s="462"/>
      <c r="J549" s="462"/>
      <c r="K549" s="464"/>
      <c r="L549" s="150"/>
      <c r="M549" s="460" t="str">
        <f t="shared" si="8"/>
        <v/>
      </c>
    </row>
    <row r="550" spans="1:13" ht="14.45" customHeight="1" x14ac:dyDescent="0.2">
      <c r="A550" s="465"/>
      <c r="B550" s="461"/>
      <c r="C550" s="462"/>
      <c r="D550" s="462"/>
      <c r="E550" s="463"/>
      <c r="F550" s="461"/>
      <c r="G550" s="462"/>
      <c r="H550" s="462"/>
      <c r="I550" s="462"/>
      <c r="J550" s="462"/>
      <c r="K550" s="464"/>
      <c r="L550" s="150"/>
      <c r="M550" s="460" t="str">
        <f t="shared" si="8"/>
        <v/>
      </c>
    </row>
    <row r="551" spans="1:13" ht="14.45" customHeight="1" x14ac:dyDescent="0.2">
      <c r="A551" s="465"/>
      <c r="B551" s="461"/>
      <c r="C551" s="462"/>
      <c r="D551" s="462"/>
      <c r="E551" s="463"/>
      <c r="F551" s="461"/>
      <c r="G551" s="462"/>
      <c r="H551" s="462"/>
      <c r="I551" s="462"/>
      <c r="J551" s="462"/>
      <c r="K551" s="464"/>
      <c r="L551" s="150"/>
      <c r="M551" s="460" t="str">
        <f t="shared" si="8"/>
        <v/>
      </c>
    </row>
    <row r="552" spans="1:13" ht="14.45" customHeight="1" x14ac:dyDescent="0.2">
      <c r="A552" s="465"/>
      <c r="B552" s="461"/>
      <c r="C552" s="462"/>
      <c r="D552" s="462"/>
      <c r="E552" s="463"/>
      <c r="F552" s="461"/>
      <c r="G552" s="462"/>
      <c r="H552" s="462"/>
      <c r="I552" s="462"/>
      <c r="J552" s="462"/>
      <c r="K552" s="464"/>
      <c r="L552" s="150"/>
      <c r="M552" s="460" t="str">
        <f t="shared" si="8"/>
        <v/>
      </c>
    </row>
    <row r="553" spans="1:13" ht="14.45" customHeight="1" x14ac:dyDescent="0.2">
      <c r="A553" s="465"/>
      <c r="B553" s="461"/>
      <c r="C553" s="462"/>
      <c r="D553" s="462"/>
      <c r="E553" s="463"/>
      <c r="F553" s="461"/>
      <c r="G553" s="462"/>
      <c r="H553" s="462"/>
      <c r="I553" s="462"/>
      <c r="J553" s="462"/>
      <c r="K553" s="464"/>
      <c r="L553" s="150"/>
      <c r="M553" s="460" t="str">
        <f t="shared" si="8"/>
        <v/>
      </c>
    </row>
    <row r="554" spans="1:13" ht="14.45" customHeight="1" x14ac:dyDescent="0.2">
      <c r="A554" s="465"/>
      <c r="B554" s="461"/>
      <c r="C554" s="462"/>
      <c r="D554" s="462"/>
      <c r="E554" s="463"/>
      <c r="F554" s="461"/>
      <c r="G554" s="462"/>
      <c r="H554" s="462"/>
      <c r="I554" s="462"/>
      <c r="J554" s="462"/>
      <c r="K554" s="464"/>
      <c r="L554" s="150"/>
      <c r="M554" s="460" t="str">
        <f t="shared" si="8"/>
        <v/>
      </c>
    </row>
    <row r="555" spans="1:13" ht="14.45" customHeight="1" x14ac:dyDescent="0.2">
      <c r="A555" s="465"/>
      <c r="B555" s="461"/>
      <c r="C555" s="462"/>
      <c r="D555" s="462"/>
      <c r="E555" s="463"/>
      <c r="F555" s="461"/>
      <c r="G555" s="462"/>
      <c r="H555" s="462"/>
      <c r="I555" s="462"/>
      <c r="J555" s="462"/>
      <c r="K555" s="464"/>
      <c r="L555" s="150"/>
      <c r="M555" s="460" t="str">
        <f t="shared" si="8"/>
        <v/>
      </c>
    </row>
    <row r="556" spans="1:13" ht="14.45" customHeight="1" x14ac:dyDescent="0.2">
      <c r="A556" s="465"/>
      <c r="B556" s="461"/>
      <c r="C556" s="462"/>
      <c r="D556" s="462"/>
      <c r="E556" s="463"/>
      <c r="F556" s="461"/>
      <c r="G556" s="462"/>
      <c r="H556" s="462"/>
      <c r="I556" s="462"/>
      <c r="J556" s="462"/>
      <c r="K556" s="464"/>
      <c r="L556" s="150"/>
      <c r="M556" s="460" t="str">
        <f t="shared" si="8"/>
        <v/>
      </c>
    </row>
    <row r="557" spans="1:13" ht="14.45" customHeight="1" x14ac:dyDescent="0.2">
      <c r="A557" s="465"/>
      <c r="B557" s="461"/>
      <c r="C557" s="462"/>
      <c r="D557" s="462"/>
      <c r="E557" s="463"/>
      <c r="F557" s="461"/>
      <c r="G557" s="462"/>
      <c r="H557" s="462"/>
      <c r="I557" s="462"/>
      <c r="J557" s="462"/>
      <c r="K557" s="464"/>
      <c r="L557" s="150"/>
      <c r="M557" s="460" t="str">
        <f t="shared" si="8"/>
        <v/>
      </c>
    </row>
    <row r="558" spans="1:13" ht="14.45" customHeight="1" x14ac:dyDescent="0.2">
      <c r="A558" s="465"/>
      <c r="B558" s="461"/>
      <c r="C558" s="462"/>
      <c r="D558" s="462"/>
      <c r="E558" s="463"/>
      <c r="F558" s="461"/>
      <c r="G558" s="462"/>
      <c r="H558" s="462"/>
      <c r="I558" s="462"/>
      <c r="J558" s="462"/>
      <c r="K558" s="464"/>
      <c r="L558" s="150"/>
      <c r="M558" s="460" t="str">
        <f t="shared" si="8"/>
        <v/>
      </c>
    </row>
    <row r="559" spans="1:13" ht="14.45" customHeight="1" x14ac:dyDescent="0.2">
      <c r="A559" s="465"/>
      <c r="B559" s="461"/>
      <c r="C559" s="462"/>
      <c r="D559" s="462"/>
      <c r="E559" s="463"/>
      <c r="F559" s="461"/>
      <c r="G559" s="462"/>
      <c r="H559" s="462"/>
      <c r="I559" s="462"/>
      <c r="J559" s="462"/>
      <c r="K559" s="464"/>
      <c r="L559" s="150"/>
      <c r="M559" s="460" t="str">
        <f t="shared" si="8"/>
        <v/>
      </c>
    </row>
    <row r="560" spans="1:13" ht="14.45" customHeight="1" x14ac:dyDescent="0.2">
      <c r="A560" s="465"/>
      <c r="B560" s="461"/>
      <c r="C560" s="462"/>
      <c r="D560" s="462"/>
      <c r="E560" s="463"/>
      <c r="F560" s="461"/>
      <c r="G560" s="462"/>
      <c r="H560" s="462"/>
      <c r="I560" s="462"/>
      <c r="J560" s="462"/>
      <c r="K560" s="464"/>
      <c r="L560" s="150"/>
      <c r="M560" s="460" t="str">
        <f t="shared" si="8"/>
        <v/>
      </c>
    </row>
    <row r="561" spans="1:13" ht="14.45" customHeight="1" x14ac:dyDescent="0.2">
      <c r="A561" s="465"/>
      <c r="B561" s="461"/>
      <c r="C561" s="462"/>
      <c r="D561" s="462"/>
      <c r="E561" s="463"/>
      <c r="F561" s="461"/>
      <c r="G561" s="462"/>
      <c r="H561" s="462"/>
      <c r="I561" s="462"/>
      <c r="J561" s="462"/>
      <c r="K561" s="464"/>
      <c r="L561" s="150"/>
      <c r="M561" s="460" t="str">
        <f t="shared" si="8"/>
        <v/>
      </c>
    </row>
    <row r="562" spans="1:13" ht="14.45" customHeight="1" x14ac:dyDescent="0.2">
      <c r="A562" s="465"/>
      <c r="B562" s="461"/>
      <c r="C562" s="462"/>
      <c r="D562" s="462"/>
      <c r="E562" s="463"/>
      <c r="F562" s="461"/>
      <c r="G562" s="462"/>
      <c r="H562" s="462"/>
      <c r="I562" s="462"/>
      <c r="J562" s="462"/>
      <c r="K562" s="464"/>
      <c r="L562" s="150"/>
      <c r="M562" s="460" t="str">
        <f t="shared" si="8"/>
        <v/>
      </c>
    </row>
    <row r="563" spans="1:13" ht="14.45" customHeight="1" x14ac:dyDescent="0.2">
      <c r="A563" s="465"/>
      <c r="B563" s="461"/>
      <c r="C563" s="462"/>
      <c r="D563" s="462"/>
      <c r="E563" s="463"/>
      <c r="F563" s="461"/>
      <c r="G563" s="462"/>
      <c r="H563" s="462"/>
      <c r="I563" s="462"/>
      <c r="J563" s="462"/>
      <c r="K563" s="464"/>
      <c r="L563" s="150"/>
      <c r="M563" s="460" t="str">
        <f t="shared" si="8"/>
        <v/>
      </c>
    </row>
    <row r="564" spans="1:13" ht="14.45" customHeight="1" x14ac:dyDescent="0.2">
      <c r="A564" s="465"/>
      <c r="B564" s="461"/>
      <c r="C564" s="462"/>
      <c r="D564" s="462"/>
      <c r="E564" s="463"/>
      <c r="F564" s="461"/>
      <c r="G564" s="462"/>
      <c r="H564" s="462"/>
      <c r="I564" s="462"/>
      <c r="J564" s="462"/>
      <c r="K564" s="464"/>
      <c r="L564" s="150"/>
      <c r="M564" s="460" t="str">
        <f t="shared" si="8"/>
        <v/>
      </c>
    </row>
    <row r="565" spans="1:13" ht="14.45" customHeight="1" x14ac:dyDescent="0.2">
      <c r="A565" s="465"/>
      <c r="B565" s="461"/>
      <c r="C565" s="462"/>
      <c r="D565" s="462"/>
      <c r="E565" s="463"/>
      <c r="F565" s="461"/>
      <c r="G565" s="462"/>
      <c r="H565" s="462"/>
      <c r="I565" s="462"/>
      <c r="J565" s="462"/>
      <c r="K565" s="464"/>
      <c r="L565" s="150"/>
      <c r="M565" s="460" t="str">
        <f t="shared" si="8"/>
        <v/>
      </c>
    </row>
    <row r="566" spans="1:13" ht="14.45" customHeight="1" x14ac:dyDescent="0.2">
      <c r="A566" s="465"/>
      <c r="B566" s="461"/>
      <c r="C566" s="462"/>
      <c r="D566" s="462"/>
      <c r="E566" s="463"/>
      <c r="F566" s="461"/>
      <c r="G566" s="462"/>
      <c r="H566" s="462"/>
      <c r="I566" s="462"/>
      <c r="J566" s="462"/>
      <c r="K566" s="464"/>
      <c r="L566" s="150"/>
      <c r="M566" s="460" t="str">
        <f t="shared" si="8"/>
        <v/>
      </c>
    </row>
    <row r="567" spans="1:13" ht="14.45" customHeight="1" x14ac:dyDescent="0.2">
      <c r="A567" s="465"/>
      <c r="B567" s="461"/>
      <c r="C567" s="462"/>
      <c r="D567" s="462"/>
      <c r="E567" s="463"/>
      <c r="F567" s="461"/>
      <c r="G567" s="462"/>
      <c r="H567" s="462"/>
      <c r="I567" s="462"/>
      <c r="J567" s="462"/>
      <c r="K567" s="464"/>
      <c r="L567" s="150"/>
      <c r="M567" s="460" t="str">
        <f t="shared" si="8"/>
        <v/>
      </c>
    </row>
    <row r="568" spans="1:13" ht="14.45" customHeight="1" x14ac:dyDescent="0.2">
      <c r="A568" s="465"/>
      <c r="B568" s="461"/>
      <c r="C568" s="462"/>
      <c r="D568" s="462"/>
      <c r="E568" s="463"/>
      <c r="F568" s="461"/>
      <c r="G568" s="462"/>
      <c r="H568" s="462"/>
      <c r="I568" s="462"/>
      <c r="J568" s="462"/>
      <c r="K568" s="464"/>
      <c r="L568" s="150"/>
      <c r="M568" s="460" t="str">
        <f t="shared" si="8"/>
        <v/>
      </c>
    </row>
    <row r="569" spans="1:13" ht="14.45" customHeight="1" x14ac:dyDescent="0.2">
      <c r="A569" s="465"/>
      <c r="B569" s="461"/>
      <c r="C569" s="462"/>
      <c r="D569" s="462"/>
      <c r="E569" s="463"/>
      <c r="F569" s="461"/>
      <c r="G569" s="462"/>
      <c r="H569" s="462"/>
      <c r="I569" s="462"/>
      <c r="J569" s="462"/>
      <c r="K569" s="464"/>
      <c r="L569" s="150"/>
      <c r="M569" s="460" t="str">
        <f t="shared" si="8"/>
        <v/>
      </c>
    </row>
    <row r="570" spans="1:13" ht="14.45" customHeight="1" x14ac:dyDescent="0.2">
      <c r="A570" s="465"/>
      <c r="B570" s="461"/>
      <c r="C570" s="462"/>
      <c r="D570" s="462"/>
      <c r="E570" s="463"/>
      <c r="F570" s="461"/>
      <c r="G570" s="462"/>
      <c r="H570" s="462"/>
      <c r="I570" s="462"/>
      <c r="J570" s="462"/>
      <c r="K570" s="464"/>
      <c r="L570" s="150"/>
      <c r="M570" s="460" t="str">
        <f t="shared" si="8"/>
        <v/>
      </c>
    </row>
    <row r="571" spans="1:13" ht="14.45" customHeight="1" x14ac:dyDescent="0.2">
      <c r="A571" s="465"/>
      <c r="B571" s="461"/>
      <c r="C571" s="462"/>
      <c r="D571" s="462"/>
      <c r="E571" s="463"/>
      <c r="F571" s="461"/>
      <c r="G571" s="462"/>
      <c r="H571" s="462"/>
      <c r="I571" s="462"/>
      <c r="J571" s="462"/>
      <c r="K571" s="464"/>
      <c r="L571" s="150"/>
      <c r="M571" s="460" t="str">
        <f t="shared" si="8"/>
        <v/>
      </c>
    </row>
    <row r="572" spans="1:13" ht="14.45" customHeight="1" x14ac:dyDescent="0.2">
      <c r="A572" s="465"/>
      <c r="B572" s="461"/>
      <c r="C572" s="462"/>
      <c r="D572" s="462"/>
      <c r="E572" s="463"/>
      <c r="F572" s="461"/>
      <c r="G572" s="462"/>
      <c r="H572" s="462"/>
      <c r="I572" s="462"/>
      <c r="J572" s="462"/>
      <c r="K572" s="464"/>
      <c r="L572" s="150"/>
      <c r="M572" s="460" t="str">
        <f t="shared" si="8"/>
        <v/>
      </c>
    </row>
    <row r="573" spans="1:13" ht="14.45" customHeight="1" x14ac:dyDescent="0.2">
      <c r="A573" s="465"/>
      <c r="B573" s="461"/>
      <c r="C573" s="462"/>
      <c r="D573" s="462"/>
      <c r="E573" s="463"/>
      <c r="F573" s="461"/>
      <c r="G573" s="462"/>
      <c r="H573" s="462"/>
      <c r="I573" s="462"/>
      <c r="J573" s="462"/>
      <c r="K573" s="464"/>
      <c r="L573" s="150"/>
      <c r="M573" s="460" t="str">
        <f t="shared" si="8"/>
        <v/>
      </c>
    </row>
    <row r="574" spans="1:13" ht="14.45" customHeight="1" x14ac:dyDescent="0.2">
      <c r="A574" s="465"/>
      <c r="B574" s="461"/>
      <c r="C574" s="462"/>
      <c r="D574" s="462"/>
      <c r="E574" s="463"/>
      <c r="F574" s="461"/>
      <c r="G574" s="462"/>
      <c r="H574" s="462"/>
      <c r="I574" s="462"/>
      <c r="J574" s="462"/>
      <c r="K574" s="464"/>
      <c r="L574" s="150"/>
      <c r="M574" s="460" t="str">
        <f t="shared" si="8"/>
        <v/>
      </c>
    </row>
    <row r="575" spans="1:13" ht="14.45" customHeight="1" x14ac:dyDescent="0.2">
      <c r="A575" s="465"/>
      <c r="B575" s="461"/>
      <c r="C575" s="462"/>
      <c r="D575" s="462"/>
      <c r="E575" s="463"/>
      <c r="F575" s="461"/>
      <c r="G575" s="462"/>
      <c r="H575" s="462"/>
      <c r="I575" s="462"/>
      <c r="J575" s="462"/>
      <c r="K575" s="464"/>
      <c r="L575" s="150"/>
      <c r="M575" s="460" t="str">
        <f t="shared" si="8"/>
        <v/>
      </c>
    </row>
    <row r="576" spans="1:13" ht="14.45" customHeight="1" x14ac:dyDescent="0.2">
      <c r="A576" s="465"/>
      <c r="B576" s="461"/>
      <c r="C576" s="462"/>
      <c r="D576" s="462"/>
      <c r="E576" s="463"/>
      <c r="F576" s="461"/>
      <c r="G576" s="462"/>
      <c r="H576" s="462"/>
      <c r="I576" s="462"/>
      <c r="J576" s="462"/>
      <c r="K576" s="464"/>
      <c r="L576" s="150"/>
      <c r="M576" s="460" t="str">
        <f t="shared" si="8"/>
        <v/>
      </c>
    </row>
    <row r="577" spans="1:13" ht="14.45" customHeight="1" x14ac:dyDescent="0.2">
      <c r="A577" s="465"/>
      <c r="B577" s="461"/>
      <c r="C577" s="462"/>
      <c r="D577" s="462"/>
      <c r="E577" s="463"/>
      <c r="F577" s="461"/>
      <c r="G577" s="462"/>
      <c r="H577" s="462"/>
      <c r="I577" s="462"/>
      <c r="J577" s="462"/>
      <c r="K577" s="464"/>
      <c r="L577" s="150"/>
      <c r="M577" s="460" t="str">
        <f t="shared" si="8"/>
        <v/>
      </c>
    </row>
    <row r="578" spans="1:13" ht="14.45" customHeight="1" x14ac:dyDescent="0.2">
      <c r="A578" s="465"/>
      <c r="B578" s="461"/>
      <c r="C578" s="462"/>
      <c r="D578" s="462"/>
      <c r="E578" s="463"/>
      <c r="F578" s="461"/>
      <c r="G578" s="462"/>
      <c r="H578" s="462"/>
      <c r="I578" s="462"/>
      <c r="J578" s="462"/>
      <c r="K578" s="464"/>
      <c r="L578" s="150"/>
      <c r="M578" s="460" t="str">
        <f t="shared" si="8"/>
        <v/>
      </c>
    </row>
    <row r="579" spans="1:13" ht="14.45" customHeight="1" x14ac:dyDescent="0.2">
      <c r="A579" s="465"/>
      <c r="B579" s="461"/>
      <c r="C579" s="462"/>
      <c r="D579" s="462"/>
      <c r="E579" s="463"/>
      <c r="F579" s="461"/>
      <c r="G579" s="462"/>
      <c r="H579" s="462"/>
      <c r="I579" s="462"/>
      <c r="J579" s="462"/>
      <c r="K579" s="464"/>
      <c r="L579" s="150"/>
      <c r="M579" s="460" t="str">
        <f t="shared" si="8"/>
        <v/>
      </c>
    </row>
    <row r="580" spans="1:13" ht="14.45" customHeight="1" x14ac:dyDescent="0.2">
      <c r="A580" s="465"/>
      <c r="B580" s="461"/>
      <c r="C580" s="462"/>
      <c r="D580" s="462"/>
      <c r="E580" s="463"/>
      <c r="F580" s="461"/>
      <c r="G580" s="462"/>
      <c r="H580" s="462"/>
      <c r="I580" s="462"/>
      <c r="J580" s="462"/>
      <c r="K580" s="464"/>
      <c r="L580" s="150"/>
      <c r="M580" s="460" t="str">
        <f t="shared" si="8"/>
        <v/>
      </c>
    </row>
    <row r="581" spans="1:13" ht="14.45" customHeight="1" x14ac:dyDescent="0.2">
      <c r="A581" s="465"/>
      <c r="B581" s="461"/>
      <c r="C581" s="462"/>
      <c r="D581" s="462"/>
      <c r="E581" s="463"/>
      <c r="F581" s="461"/>
      <c r="G581" s="462"/>
      <c r="H581" s="462"/>
      <c r="I581" s="462"/>
      <c r="J581" s="462"/>
      <c r="K581" s="464"/>
      <c r="L581" s="150"/>
      <c r="M581" s="460" t="str">
        <f t="shared" si="8"/>
        <v/>
      </c>
    </row>
    <row r="582" spans="1:13" ht="14.45" customHeight="1" x14ac:dyDescent="0.2">
      <c r="A582" s="465"/>
      <c r="B582" s="461"/>
      <c r="C582" s="462"/>
      <c r="D582" s="462"/>
      <c r="E582" s="463"/>
      <c r="F582" s="461"/>
      <c r="G582" s="462"/>
      <c r="H582" s="462"/>
      <c r="I582" s="462"/>
      <c r="J582" s="462"/>
      <c r="K582" s="464"/>
      <c r="L582" s="150"/>
      <c r="M582" s="460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5"/>
      <c r="B583" s="461"/>
      <c r="C583" s="462"/>
      <c r="D583" s="462"/>
      <c r="E583" s="463"/>
      <c r="F583" s="461"/>
      <c r="G583" s="462"/>
      <c r="H583" s="462"/>
      <c r="I583" s="462"/>
      <c r="J583" s="462"/>
      <c r="K583" s="464"/>
      <c r="L583" s="150"/>
      <c r="M583" s="460" t="str">
        <f t="shared" si="9"/>
        <v/>
      </c>
    </row>
    <row r="584" spans="1:13" ht="14.45" customHeight="1" x14ac:dyDescent="0.2">
      <c r="A584" s="465"/>
      <c r="B584" s="461"/>
      <c r="C584" s="462"/>
      <c r="D584" s="462"/>
      <c r="E584" s="463"/>
      <c r="F584" s="461"/>
      <c r="G584" s="462"/>
      <c r="H584" s="462"/>
      <c r="I584" s="462"/>
      <c r="J584" s="462"/>
      <c r="K584" s="464"/>
      <c r="L584" s="150"/>
      <c r="M584" s="460" t="str">
        <f t="shared" si="9"/>
        <v/>
      </c>
    </row>
    <row r="585" spans="1:13" ht="14.45" customHeight="1" x14ac:dyDescent="0.2">
      <c r="A585" s="465"/>
      <c r="B585" s="461"/>
      <c r="C585" s="462"/>
      <c r="D585" s="462"/>
      <c r="E585" s="463"/>
      <c r="F585" s="461"/>
      <c r="G585" s="462"/>
      <c r="H585" s="462"/>
      <c r="I585" s="462"/>
      <c r="J585" s="462"/>
      <c r="K585" s="464"/>
      <c r="L585" s="150"/>
      <c r="M585" s="460" t="str">
        <f t="shared" si="9"/>
        <v/>
      </c>
    </row>
    <row r="586" spans="1:13" ht="14.45" customHeight="1" x14ac:dyDescent="0.2">
      <c r="A586" s="465"/>
      <c r="B586" s="461"/>
      <c r="C586" s="462"/>
      <c r="D586" s="462"/>
      <c r="E586" s="463"/>
      <c r="F586" s="461"/>
      <c r="G586" s="462"/>
      <c r="H586" s="462"/>
      <c r="I586" s="462"/>
      <c r="J586" s="462"/>
      <c r="K586" s="464"/>
      <c r="L586" s="150"/>
      <c r="M586" s="460" t="str">
        <f t="shared" si="9"/>
        <v/>
      </c>
    </row>
    <row r="587" spans="1:13" ht="14.45" customHeight="1" x14ac:dyDescent="0.2">
      <c r="A587" s="465"/>
      <c r="B587" s="461"/>
      <c r="C587" s="462"/>
      <c r="D587" s="462"/>
      <c r="E587" s="463"/>
      <c r="F587" s="461"/>
      <c r="G587" s="462"/>
      <c r="H587" s="462"/>
      <c r="I587" s="462"/>
      <c r="J587" s="462"/>
      <c r="K587" s="464"/>
      <c r="L587" s="150"/>
      <c r="M587" s="460" t="str">
        <f t="shared" si="9"/>
        <v/>
      </c>
    </row>
    <row r="588" spans="1:13" ht="14.45" customHeight="1" x14ac:dyDescent="0.2">
      <c r="A588" s="465"/>
      <c r="B588" s="461"/>
      <c r="C588" s="462"/>
      <c r="D588" s="462"/>
      <c r="E588" s="463"/>
      <c r="F588" s="461"/>
      <c r="G588" s="462"/>
      <c r="H588" s="462"/>
      <c r="I588" s="462"/>
      <c r="J588" s="462"/>
      <c r="K588" s="464"/>
      <c r="L588" s="150"/>
      <c r="M588" s="460" t="str">
        <f t="shared" si="9"/>
        <v/>
      </c>
    </row>
    <row r="589" spans="1:13" ht="14.45" customHeight="1" x14ac:dyDescent="0.2">
      <c r="A589" s="465"/>
      <c r="B589" s="461"/>
      <c r="C589" s="462"/>
      <c r="D589" s="462"/>
      <c r="E589" s="463"/>
      <c r="F589" s="461"/>
      <c r="G589" s="462"/>
      <c r="H589" s="462"/>
      <c r="I589" s="462"/>
      <c r="J589" s="462"/>
      <c r="K589" s="464"/>
      <c r="L589" s="150"/>
      <c r="M589" s="460" t="str">
        <f t="shared" si="9"/>
        <v/>
      </c>
    </row>
    <row r="590" spans="1:13" ht="14.45" customHeight="1" x14ac:dyDescent="0.2">
      <c r="A590" s="465"/>
      <c r="B590" s="461"/>
      <c r="C590" s="462"/>
      <c r="D590" s="462"/>
      <c r="E590" s="463"/>
      <c r="F590" s="461"/>
      <c r="G590" s="462"/>
      <c r="H590" s="462"/>
      <c r="I590" s="462"/>
      <c r="J590" s="462"/>
      <c r="K590" s="464"/>
      <c r="L590" s="150"/>
      <c r="M590" s="460" t="str">
        <f t="shared" si="9"/>
        <v/>
      </c>
    </row>
    <row r="591" spans="1:13" ht="14.45" customHeight="1" x14ac:dyDescent="0.2">
      <c r="A591" s="465"/>
      <c r="B591" s="461"/>
      <c r="C591" s="462"/>
      <c r="D591" s="462"/>
      <c r="E591" s="463"/>
      <c r="F591" s="461"/>
      <c r="G591" s="462"/>
      <c r="H591" s="462"/>
      <c r="I591" s="462"/>
      <c r="J591" s="462"/>
      <c r="K591" s="464"/>
      <c r="L591" s="150"/>
      <c r="M591" s="460" t="str">
        <f t="shared" si="9"/>
        <v/>
      </c>
    </row>
    <row r="592" spans="1:13" ht="14.45" customHeight="1" x14ac:dyDescent="0.2">
      <c r="A592" s="465"/>
      <c r="B592" s="461"/>
      <c r="C592" s="462"/>
      <c r="D592" s="462"/>
      <c r="E592" s="463"/>
      <c r="F592" s="461"/>
      <c r="G592" s="462"/>
      <c r="H592" s="462"/>
      <c r="I592" s="462"/>
      <c r="J592" s="462"/>
      <c r="K592" s="464"/>
      <c r="L592" s="150"/>
      <c r="M592" s="460" t="str">
        <f t="shared" si="9"/>
        <v/>
      </c>
    </row>
    <row r="593" spans="1:13" ht="14.45" customHeight="1" x14ac:dyDescent="0.2">
      <c r="A593" s="465"/>
      <c r="B593" s="461"/>
      <c r="C593" s="462"/>
      <c r="D593" s="462"/>
      <c r="E593" s="463"/>
      <c r="F593" s="461"/>
      <c r="G593" s="462"/>
      <c r="H593" s="462"/>
      <c r="I593" s="462"/>
      <c r="J593" s="462"/>
      <c r="K593" s="464"/>
      <c r="L593" s="150"/>
      <c r="M593" s="460" t="str">
        <f t="shared" si="9"/>
        <v/>
      </c>
    </row>
    <row r="594" spans="1:13" ht="14.45" customHeight="1" x14ac:dyDescent="0.2">
      <c r="A594" s="465"/>
      <c r="B594" s="461"/>
      <c r="C594" s="462"/>
      <c r="D594" s="462"/>
      <c r="E594" s="463"/>
      <c r="F594" s="461"/>
      <c r="G594" s="462"/>
      <c r="H594" s="462"/>
      <c r="I594" s="462"/>
      <c r="J594" s="462"/>
      <c r="K594" s="464"/>
      <c r="L594" s="150"/>
      <c r="M594" s="460" t="str">
        <f t="shared" si="9"/>
        <v/>
      </c>
    </row>
    <row r="595" spans="1:13" ht="14.45" customHeight="1" x14ac:dyDescent="0.2">
      <c r="A595" s="465"/>
      <c r="B595" s="461"/>
      <c r="C595" s="462"/>
      <c r="D595" s="462"/>
      <c r="E595" s="463"/>
      <c r="F595" s="461"/>
      <c r="G595" s="462"/>
      <c r="H595" s="462"/>
      <c r="I595" s="462"/>
      <c r="J595" s="462"/>
      <c r="K595" s="464"/>
      <c r="L595" s="150"/>
      <c r="M595" s="460" t="str">
        <f t="shared" si="9"/>
        <v/>
      </c>
    </row>
    <row r="596" spans="1:13" ht="14.45" customHeight="1" x14ac:dyDescent="0.2">
      <c r="A596" s="465"/>
      <c r="B596" s="461"/>
      <c r="C596" s="462"/>
      <c r="D596" s="462"/>
      <c r="E596" s="463"/>
      <c r="F596" s="461"/>
      <c r="G596" s="462"/>
      <c r="H596" s="462"/>
      <c r="I596" s="462"/>
      <c r="J596" s="462"/>
      <c r="K596" s="464"/>
      <c r="L596" s="150"/>
      <c r="M596" s="460" t="str">
        <f t="shared" si="9"/>
        <v/>
      </c>
    </row>
    <row r="597" spans="1:13" ht="14.45" customHeight="1" x14ac:dyDescent="0.2">
      <c r="A597" s="465"/>
      <c r="B597" s="461"/>
      <c r="C597" s="462"/>
      <c r="D597" s="462"/>
      <c r="E597" s="463"/>
      <c r="F597" s="461"/>
      <c r="G597" s="462"/>
      <c r="H597" s="462"/>
      <c r="I597" s="462"/>
      <c r="J597" s="462"/>
      <c r="K597" s="464"/>
      <c r="L597" s="150"/>
      <c r="M597" s="460" t="str">
        <f t="shared" si="9"/>
        <v/>
      </c>
    </row>
    <row r="598" spans="1:13" ht="14.45" customHeight="1" x14ac:dyDescent="0.2">
      <c r="A598" s="465"/>
      <c r="B598" s="461"/>
      <c r="C598" s="462"/>
      <c r="D598" s="462"/>
      <c r="E598" s="463"/>
      <c r="F598" s="461"/>
      <c r="G598" s="462"/>
      <c r="H598" s="462"/>
      <c r="I598" s="462"/>
      <c r="J598" s="462"/>
      <c r="K598" s="464"/>
      <c r="L598" s="150"/>
      <c r="M598" s="460" t="str">
        <f t="shared" si="9"/>
        <v/>
      </c>
    </row>
    <row r="599" spans="1:13" ht="14.45" customHeight="1" x14ac:dyDescent="0.2">
      <c r="A599" s="465"/>
      <c r="B599" s="461"/>
      <c r="C599" s="462"/>
      <c r="D599" s="462"/>
      <c r="E599" s="463"/>
      <c r="F599" s="461"/>
      <c r="G599" s="462"/>
      <c r="H599" s="462"/>
      <c r="I599" s="462"/>
      <c r="J599" s="462"/>
      <c r="K599" s="464"/>
      <c r="L599" s="150"/>
      <c r="M599" s="460" t="str">
        <f t="shared" si="9"/>
        <v/>
      </c>
    </row>
    <row r="600" spans="1:13" ht="14.45" customHeight="1" x14ac:dyDescent="0.2">
      <c r="A600" s="465"/>
      <c r="B600" s="461"/>
      <c r="C600" s="462"/>
      <c r="D600" s="462"/>
      <c r="E600" s="463"/>
      <c r="F600" s="461"/>
      <c r="G600" s="462"/>
      <c r="H600" s="462"/>
      <c r="I600" s="462"/>
      <c r="J600" s="462"/>
      <c r="K600" s="464"/>
      <c r="L600" s="150"/>
      <c r="M600" s="460" t="str">
        <f t="shared" si="9"/>
        <v/>
      </c>
    </row>
    <row r="601" spans="1:13" ht="14.45" customHeight="1" x14ac:dyDescent="0.2">
      <c r="A601" s="465"/>
      <c r="B601" s="461"/>
      <c r="C601" s="462"/>
      <c r="D601" s="462"/>
      <c r="E601" s="463"/>
      <c r="F601" s="461"/>
      <c r="G601" s="462"/>
      <c r="H601" s="462"/>
      <c r="I601" s="462"/>
      <c r="J601" s="462"/>
      <c r="K601" s="464"/>
      <c r="L601" s="150"/>
      <c r="M601" s="460" t="str">
        <f t="shared" si="9"/>
        <v/>
      </c>
    </row>
    <row r="602" spans="1:13" ht="14.45" customHeight="1" x14ac:dyDescent="0.2">
      <c r="A602" s="465"/>
      <c r="B602" s="461"/>
      <c r="C602" s="462"/>
      <c r="D602" s="462"/>
      <c r="E602" s="463"/>
      <c r="F602" s="461"/>
      <c r="G602" s="462"/>
      <c r="H602" s="462"/>
      <c r="I602" s="462"/>
      <c r="J602" s="462"/>
      <c r="K602" s="464"/>
      <c r="L602" s="150"/>
      <c r="M602" s="460" t="str">
        <f t="shared" si="9"/>
        <v/>
      </c>
    </row>
    <row r="603" spans="1:13" ht="14.45" customHeight="1" x14ac:dyDescent="0.2">
      <c r="A603" s="465"/>
      <c r="B603" s="461"/>
      <c r="C603" s="462"/>
      <c r="D603" s="462"/>
      <c r="E603" s="463"/>
      <c r="F603" s="461"/>
      <c r="G603" s="462"/>
      <c r="H603" s="462"/>
      <c r="I603" s="462"/>
      <c r="J603" s="462"/>
      <c r="K603" s="464"/>
      <c r="L603" s="150"/>
      <c r="M603" s="460" t="str">
        <f t="shared" si="9"/>
        <v/>
      </c>
    </row>
    <row r="604" spans="1:13" ht="14.45" customHeight="1" x14ac:dyDescent="0.2">
      <c r="A604" s="465"/>
      <c r="B604" s="461"/>
      <c r="C604" s="462"/>
      <c r="D604" s="462"/>
      <c r="E604" s="463"/>
      <c r="F604" s="461"/>
      <c r="G604" s="462"/>
      <c r="H604" s="462"/>
      <c r="I604" s="462"/>
      <c r="J604" s="462"/>
      <c r="K604" s="464"/>
      <c r="L604" s="150"/>
      <c r="M604" s="460" t="str">
        <f t="shared" si="9"/>
        <v/>
      </c>
    </row>
    <row r="605" spans="1:13" ht="14.45" customHeight="1" x14ac:dyDescent="0.2">
      <c r="A605" s="465"/>
      <c r="B605" s="461"/>
      <c r="C605" s="462"/>
      <c r="D605" s="462"/>
      <c r="E605" s="463"/>
      <c r="F605" s="461"/>
      <c r="G605" s="462"/>
      <c r="H605" s="462"/>
      <c r="I605" s="462"/>
      <c r="J605" s="462"/>
      <c r="K605" s="464"/>
      <c r="L605" s="150"/>
      <c r="M605" s="460" t="str">
        <f t="shared" si="9"/>
        <v/>
      </c>
    </row>
    <row r="606" spans="1:13" ht="14.45" customHeight="1" x14ac:dyDescent="0.2">
      <c r="A606" s="465"/>
      <c r="B606" s="461"/>
      <c r="C606" s="462"/>
      <c r="D606" s="462"/>
      <c r="E606" s="463"/>
      <c r="F606" s="461"/>
      <c r="G606" s="462"/>
      <c r="H606" s="462"/>
      <c r="I606" s="462"/>
      <c r="J606" s="462"/>
      <c r="K606" s="464"/>
      <c r="L606" s="150"/>
      <c r="M606" s="460" t="str">
        <f t="shared" si="9"/>
        <v/>
      </c>
    </row>
    <row r="607" spans="1:13" ht="14.45" customHeight="1" x14ac:dyDescent="0.2">
      <c r="A607" s="465"/>
      <c r="B607" s="461"/>
      <c r="C607" s="462"/>
      <c r="D607" s="462"/>
      <c r="E607" s="463"/>
      <c r="F607" s="461"/>
      <c r="G607" s="462"/>
      <c r="H607" s="462"/>
      <c r="I607" s="462"/>
      <c r="J607" s="462"/>
      <c r="K607" s="464"/>
      <c r="L607" s="150"/>
      <c r="M607" s="460" t="str">
        <f t="shared" si="9"/>
        <v/>
      </c>
    </row>
    <row r="608" spans="1:13" ht="14.45" customHeight="1" x14ac:dyDescent="0.2">
      <c r="A608" s="465"/>
      <c r="B608" s="461"/>
      <c r="C608" s="462"/>
      <c r="D608" s="462"/>
      <c r="E608" s="463"/>
      <c r="F608" s="461"/>
      <c r="G608" s="462"/>
      <c r="H608" s="462"/>
      <c r="I608" s="462"/>
      <c r="J608" s="462"/>
      <c r="K608" s="464"/>
      <c r="L608" s="150"/>
      <c r="M608" s="460" t="str">
        <f t="shared" si="9"/>
        <v/>
      </c>
    </row>
    <row r="609" spans="1:13" ht="14.45" customHeight="1" x14ac:dyDescent="0.2">
      <c r="A609" s="465"/>
      <c r="B609" s="461"/>
      <c r="C609" s="462"/>
      <c r="D609" s="462"/>
      <c r="E609" s="463"/>
      <c r="F609" s="461"/>
      <c r="G609" s="462"/>
      <c r="H609" s="462"/>
      <c r="I609" s="462"/>
      <c r="J609" s="462"/>
      <c r="K609" s="464"/>
      <c r="L609" s="150"/>
      <c r="M609" s="460" t="str">
        <f t="shared" si="9"/>
        <v/>
      </c>
    </row>
    <row r="610" spans="1:13" ht="14.45" customHeight="1" x14ac:dyDescent="0.2">
      <c r="A610" s="465"/>
      <c r="B610" s="461"/>
      <c r="C610" s="462"/>
      <c r="D610" s="462"/>
      <c r="E610" s="463"/>
      <c r="F610" s="461"/>
      <c r="G610" s="462"/>
      <c r="H610" s="462"/>
      <c r="I610" s="462"/>
      <c r="J610" s="462"/>
      <c r="K610" s="464"/>
      <c r="L610" s="150"/>
      <c r="M610" s="460" t="str">
        <f t="shared" si="9"/>
        <v/>
      </c>
    </row>
    <row r="611" spans="1:13" ht="14.45" customHeight="1" x14ac:dyDescent="0.2">
      <c r="A611" s="465"/>
      <c r="B611" s="461"/>
      <c r="C611" s="462"/>
      <c r="D611" s="462"/>
      <c r="E611" s="463"/>
      <c r="F611" s="461"/>
      <c r="G611" s="462"/>
      <c r="H611" s="462"/>
      <c r="I611" s="462"/>
      <c r="J611" s="462"/>
      <c r="K611" s="464"/>
      <c r="L611" s="150"/>
      <c r="M611" s="460" t="str">
        <f t="shared" si="9"/>
        <v/>
      </c>
    </row>
    <row r="612" spans="1:13" ht="14.45" customHeight="1" x14ac:dyDescent="0.2">
      <c r="A612" s="465"/>
      <c r="B612" s="461"/>
      <c r="C612" s="462"/>
      <c r="D612" s="462"/>
      <c r="E612" s="463"/>
      <c r="F612" s="461"/>
      <c r="G612" s="462"/>
      <c r="H612" s="462"/>
      <c r="I612" s="462"/>
      <c r="J612" s="462"/>
      <c r="K612" s="464"/>
      <c r="L612" s="150"/>
      <c r="M612" s="460" t="str">
        <f t="shared" si="9"/>
        <v/>
      </c>
    </row>
    <row r="613" spans="1:13" ht="14.45" customHeight="1" x14ac:dyDescent="0.2">
      <c r="A613" s="465"/>
      <c r="B613" s="461"/>
      <c r="C613" s="462"/>
      <c r="D613" s="462"/>
      <c r="E613" s="463"/>
      <c r="F613" s="461"/>
      <c r="G613" s="462"/>
      <c r="H613" s="462"/>
      <c r="I613" s="462"/>
      <c r="J613" s="462"/>
      <c r="K613" s="464"/>
      <c r="L613" s="150"/>
      <c r="M613" s="460" t="str">
        <f t="shared" si="9"/>
        <v/>
      </c>
    </row>
    <row r="614" spans="1:13" ht="14.45" customHeight="1" x14ac:dyDescent="0.2">
      <c r="A614" s="465"/>
      <c r="B614" s="461"/>
      <c r="C614" s="462"/>
      <c r="D614" s="462"/>
      <c r="E614" s="463"/>
      <c r="F614" s="461"/>
      <c r="G614" s="462"/>
      <c r="H614" s="462"/>
      <c r="I614" s="462"/>
      <c r="J614" s="462"/>
      <c r="K614" s="464"/>
      <c r="L614" s="150"/>
      <c r="M614" s="460" t="str">
        <f t="shared" si="9"/>
        <v/>
      </c>
    </row>
    <row r="615" spans="1:13" ht="14.45" customHeight="1" x14ac:dyDescent="0.2">
      <c r="A615" s="465"/>
      <c r="B615" s="461"/>
      <c r="C615" s="462"/>
      <c r="D615" s="462"/>
      <c r="E615" s="463"/>
      <c r="F615" s="461"/>
      <c r="G615" s="462"/>
      <c r="H615" s="462"/>
      <c r="I615" s="462"/>
      <c r="J615" s="462"/>
      <c r="K615" s="464"/>
      <c r="L615" s="150"/>
      <c r="M615" s="460" t="str">
        <f t="shared" si="9"/>
        <v/>
      </c>
    </row>
    <row r="616" spans="1:13" ht="14.45" customHeight="1" x14ac:dyDescent="0.2">
      <c r="A616" s="465"/>
      <c r="B616" s="461"/>
      <c r="C616" s="462"/>
      <c r="D616" s="462"/>
      <c r="E616" s="463"/>
      <c r="F616" s="461"/>
      <c r="G616" s="462"/>
      <c r="H616" s="462"/>
      <c r="I616" s="462"/>
      <c r="J616" s="462"/>
      <c r="K616" s="464"/>
      <c r="L616" s="150"/>
      <c r="M616" s="460" t="str">
        <f t="shared" si="9"/>
        <v/>
      </c>
    </row>
    <row r="617" spans="1:13" ht="14.45" customHeight="1" x14ac:dyDescent="0.2">
      <c r="A617" s="465"/>
      <c r="B617" s="461"/>
      <c r="C617" s="462"/>
      <c r="D617" s="462"/>
      <c r="E617" s="463"/>
      <c r="F617" s="461"/>
      <c r="G617" s="462"/>
      <c r="H617" s="462"/>
      <c r="I617" s="462"/>
      <c r="J617" s="462"/>
      <c r="K617" s="464"/>
      <c r="L617" s="150"/>
      <c r="M617" s="460" t="str">
        <f t="shared" si="9"/>
        <v/>
      </c>
    </row>
    <row r="618" spans="1:13" ht="14.45" customHeight="1" x14ac:dyDescent="0.2">
      <c r="A618" s="465"/>
      <c r="B618" s="461"/>
      <c r="C618" s="462"/>
      <c r="D618" s="462"/>
      <c r="E618" s="463"/>
      <c r="F618" s="461"/>
      <c r="G618" s="462"/>
      <c r="H618" s="462"/>
      <c r="I618" s="462"/>
      <c r="J618" s="462"/>
      <c r="K618" s="464"/>
      <c r="L618" s="150"/>
      <c r="M618" s="460" t="str">
        <f t="shared" si="9"/>
        <v/>
      </c>
    </row>
    <row r="619" spans="1:13" ht="14.45" customHeight="1" x14ac:dyDescent="0.2">
      <c r="A619" s="465"/>
      <c r="B619" s="461"/>
      <c r="C619" s="462"/>
      <c r="D619" s="462"/>
      <c r="E619" s="463"/>
      <c r="F619" s="461"/>
      <c r="G619" s="462"/>
      <c r="H619" s="462"/>
      <c r="I619" s="462"/>
      <c r="J619" s="462"/>
      <c r="K619" s="464"/>
      <c r="L619" s="150"/>
      <c r="M619" s="460" t="str">
        <f t="shared" si="9"/>
        <v/>
      </c>
    </row>
    <row r="620" spans="1:13" ht="14.45" customHeight="1" x14ac:dyDescent="0.2">
      <c r="A620" s="465"/>
      <c r="B620" s="461"/>
      <c r="C620" s="462"/>
      <c r="D620" s="462"/>
      <c r="E620" s="463"/>
      <c r="F620" s="461"/>
      <c r="G620" s="462"/>
      <c r="H620" s="462"/>
      <c r="I620" s="462"/>
      <c r="J620" s="462"/>
      <c r="K620" s="464"/>
      <c r="L620" s="150"/>
      <c r="M620" s="460" t="str">
        <f t="shared" si="9"/>
        <v/>
      </c>
    </row>
    <row r="621" spans="1:13" ht="14.45" customHeight="1" x14ac:dyDescent="0.2">
      <c r="A621" s="465"/>
      <c r="B621" s="461"/>
      <c r="C621" s="462"/>
      <c r="D621" s="462"/>
      <c r="E621" s="463"/>
      <c r="F621" s="461"/>
      <c r="G621" s="462"/>
      <c r="H621" s="462"/>
      <c r="I621" s="462"/>
      <c r="J621" s="462"/>
      <c r="K621" s="464"/>
      <c r="L621" s="150"/>
      <c r="M621" s="460" t="str">
        <f t="shared" si="9"/>
        <v/>
      </c>
    </row>
    <row r="622" spans="1:13" ht="14.45" customHeight="1" x14ac:dyDescent="0.2">
      <c r="A622" s="465"/>
      <c r="B622" s="461"/>
      <c r="C622" s="462"/>
      <c r="D622" s="462"/>
      <c r="E622" s="463"/>
      <c r="F622" s="461"/>
      <c r="G622" s="462"/>
      <c r="H622" s="462"/>
      <c r="I622" s="462"/>
      <c r="J622" s="462"/>
      <c r="K622" s="464"/>
      <c r="L622" s="150"/>
      <c r="M622" s="460" t="str">
        <f t="shared" si="9"/>
        <v/>
      </c>
    </row>
    <row r="623" spans="1:13" ht="14.45" customHeight="1" x14ac:dyDescent="0.2">
      <c r="A623" s="465"/>
      <c r="B623" s="461"/>
      <c r="C623" s="462"/>
      <c r="D623" s="462"/>
      <c r="E623" s="463"/>
      <c r="F623" s="461"/>
      <c r="G623" s="462"/>
      <c r="H623" s="462"/>
      <c r="I623" s="462"/>
      <c r="J623" s="462"/>
      <c r="K623" s="464"/>
      <c r="L623" s="150"/>
      <c r="M623" s="460" t="str">
        <f t="shared" si="9"/>
        <v/>
      </c>
    </row>
    <row r="624" spans="1:13" ht="14.45" customHeight="1" x14ac:dyDescent="0.2">
      <c r="A624" s="465"/>
      <c r="B624" s="461"/>
      <c r="C624" s="462"/>
      <c r="D624" s="462"/>
      <c r="E624" s="463"/>
      <c r="F624" s="461"/>
      <c r="G624" s="462"/>
      <c r="H624" s="462"/>
      <c r="I624" s="462"/>
      <c r="J624" s="462"/>
      <c r="K624" s="464"/>
      <c r="L624" s="150"/>
      <c r="M624" s="460" t="str">
        <f t="shared" si="9"/>
        <v/>
      </c>
    </row>
    <row r="625" spans="1:13" ht="14.45" customHeight="1" x14ac:dyDescent="0.2">
      <c r="A625" s="465"/>
      <c r="B625" s="461"/>
      <c r="C625" s="462"/>
      <c r="D625" s="462"/>
      <c r="E625" s="463"/>
      <c r="F625" s="461"/>
      <c r="G625" s="462"/>
      <c r="H625" s="462"/>
      <c r="I625" s="462"/>
      <c r="J625" s="462"/>
      <c r="K625" s="464"/>
      <c r="L625" s="150"/>
      <c r="M625" s="460" t="str">
        <f t="shared" si="9"/>
        <v/>
      </c>
    </row>
    <row r="626" spans="1:13" ht="14.45" customHeight="1" x14ac:dyDescent="0.2">
      <c r="A626" s="465"/>
      <c r="B626" s="461"/>
      <c r="C626" s="462"/>
      <c r="D626" s="462"/>
      <c r="E626" s="463"/>
      <c r="F626" s="461"/>
      <c r="G626" s="462"/>
      <c r="H626" s="462"/>
      <c r="I626" s="462"/>
      <c r="J626" s="462"/>
      <c r="K626" s="464"/>
      <c r="L626" s="150"/>
      <c r="M626" s="460" t="str">
        <f t="shared" si="9"/>
        <v/>
      </c>
    </row>
    <row r="627" spans="1:13" ht="14.45" customHeight="1" x14ac:dyDescent="0.2">
      <c r="A627" s="465"/>
      <c r="B627" s="461"/>
      <c r="C627" s="462"/>
      <c r="D627" s="462"/>
      <c r="E627" s="463"/>
      <c r="F627" s="461"/>
      <c r="G627" s="462"/>
      <c r="H627" s="462"/>
      <c r="I627" s="462"/>
      <c r="J627" s="462"/>
      <c r="K627" s="464"/>
      <c r="L627" s="150"/>
      <c r="M627" s="460" t="str">
        <f t="shared" si="9"/>
        <v/>
      </c>
    </row>
    <row r="628" spans="1:13" ht="14.45" customHeight="1" x14ac:dyDescent="0.2">
      <c r="A628" s="465"/>
      <c r="B628" s="461"/>
      <c r="C628" s="462"/>
      <c r="D628" s="462"/>
      <c r="E628" s="463"/>
      <c r="F628" s="461"/>
      <c r="G628" s="462"/>
      <c r="H628" s="462"/>
      <c r="I628" s="462"/>
      <c r="J628" s="462"/>
      <c r="K628" s="464"/>
      <c r="L628" s="150"/>
      <c r="M628" s="460" t="str">
        <f t="shared" si="9"/>
        <v/>
      </c>
    </row>
    <row r="629" spans="1:13" ht="14.45" customHeight="1" x14ac:dyDescent="0.2">
      <c r="A629" s="465"/>
      <c r="B629" s="461"/>
      <c r="C629" s="462"/>
      <c r="D629" s="462"/>
      <c r="E629" s="463"/>
      <c r="F629" s="461"/>
      <c r="G629" s="462"/>
      <c r="H629" s="462"/>
      <c r="I629" s="462"/>
      <c r="J629" s="462"/>
      <c r="K629" s="464"/>
      <c r="L629" s="150"/>
      <c r="M629" s="460" t="str">
        <f t="shared" si="9"/>
        <v/>
      </c>
    </row>
    <row r="630" spans="1:13" ht="14.45" customHeight="1" x14ac:dyDescent="0.2">
      <c r="A630" s="465"/>
      <c r="B630" s="461"/>
      <c r="C630" s="462"/>
      <c r="D630" s="462"/>
      <c r="E630" s="463"/>
      <c r="F630" s="461"/>
      <c r="G630" s="462"/>
      <c r="H630" s="462"/>
      <c r="I630" s="462"/>
      <c r="J630" s="462"/>
      <c r="K630" s="464"/>
      <c r="L630" s="150"/>
      <c r="M630" s="460" t="str">
        <f t="shared" si="9"/>
        <v/>
      </c>
    </row>
    <row r="631" spans="1:13" ht="14.45" customHeight="1" x14ac:dyDescent="0.2">
      <c r="A631" s="465"/>
      <c r="B631" s="461"/>
      <c r="C631" s="462"/>
      <c r="D631" s="462"/>
      <c r="E631" s="463"/>
      <c r="F631" s="461"/>
      <c r="G631" s="462"/>
      <c r="H631" s="462"/>
      <c r="I631" s="462"/>
      <c r="J631" s="462"/>
      <c r="K631" s="464"/>
      <c r="L631" s="150"/>
      <c r="M631" s="460" t="str">
        <f t="shared" si="9"/>
        <v/>
      </c>
    </row>
    <row r="632" spans="1:13" ht="14.45" customHeight="1" x14ac:dyDescent="0.2">
      <c r="A632" s="465"/>
      <c r="B632" s="461"/>
      <c r="C632" s="462"/>
      <c r="D632" s="462"/>
      <c r="E632" s="463"/>
      <c r="F632" s="461"/>
      <c r="G632" s="462"/>
      <c r="H632" s="462"/>
      <c r="I632" s="462"/>
      <c r="J632" s="462"/>
      <c r="K632" s="464"/>
      <c r="L632" s="150"/>
      <c r="M632" s="460" t="str">
        <f t="shared" si="9"/>
        <v/>
      </c>
    </row>
    <row r="633" spans="1:13" ht="14.45" customHeight="1" x14ac:dyDescent="0.2">
      <c r="A633" s="465"/>
      <c r="B633" s="461"/>
      <c r="C633" s="462"/>
      <c r="D633" s="462"/>
      <c r="E633" s="463"/>
      <c r="F633" s="461"/>
      <c r="G633" s="462"/>
      <c r="H633" s="462"/>
      <c r="I633" s="462"/>
      <c r="J633" s="462"/>
      <c r="K633" s="464"/>
      <c r="L633" s="150"/>
      <c r="M633" s="460" t="str">
        <f t="shared" si="9"/>
        <v/>
      </c>
    </row>
    <row r="634" spans="1:13" ht="14.45" customHeight="1" x14ac:dyDescent="0.2">
      <c r="A634" s="465"/>
      <c r="B634" s="461"/>
      <c r="C634" s="462"/>
      <c r="D634" s="462"/>
      <c r="E634" s="463"/>
      <c r="F634" s="461"/>
      <c r="G634" s="462"/>
      <c r="H634" s="462"/>
      <c r="I634" s="462"/>
      <c r="J634" s="462"/>
      <c r="K634" s="464"/>
      <c r="L634" s="150"/>
      <c r="M634" s="460" t="str">
        <f t="shared" si="9"/>
        <v/>
      </c>
    </row>
    <row r="635" spans="1:13" ht="14.45" customHeight="1" x14ac:dyDescent="0.2">
      <c r="A635" s="465"/>
      <c r="B635" s="461"/>
      <c r="C635" s="462"/>
      <c r="D635" s="462"/>
      <c r="E635" s="463"/>
      <c r="F635" s="461"/>
      <c r="G635" s="462"/>
      <c r="H635" s="462"/>
      <c r="I635" s="462"/>
      <c r="J635" s="462"/>
      <c r="K635" s="464"/>
      <c r="L635" s="150"/>
      <c r="M635" s="460" t="str">
        <f t="shared" si="9"/>
        <v/>
      </c>
    </row>
    <row r="636" spans="1:13" ht="14.45" customHeight="1" x14ac:dyDescent="0.2">
      <c r="A636" s="465"/>
      <c r="B636" s="461"/>
      <c r="C636" s="462"/>
      <c r="D636" s="462"/>
      <c r="E636" s="463"/>
      <c r="F636" s="461"/>
      <c r="G636" s="462"/>
      <c r="H636" s="462"/>
      <c r="I636" s="462"/>
      <c r="J636" s="462"/>
      <c r="K636" s="464"/>
      <c r="L636" s="150"/>
      <c r="M636" s="460" t="str">
        <f t="shared" si="9"/>
        <v/>
      </c>
    </row>
    <row r="637" spans="1:13" ht="14.45" customHeight="1" x14ac:dyDescent="0.2">
      <c r="A637" s="465"/>
      <c r="B637" s="461"/>
      <c r="C637" s="462"/>
      <c r="D637" s="462"/>
      <c r="E637" s="463"/>
      <c r="F637" s="461"/>
      <c r="G637" s="462"/>
      <c r="H637" s="462"/>
      <c r="I637" s="462"/>
      <c r="J637" s="462"/>
      <c r="K637" s="464"/>
      <c r="L637" s="150"/>
      <c r="M637" s="460" t="str">
        <f t="shared" si="9"/>
        <v/>
      </c>
    </row>
    <row r="638" spans="1:13" ht="14.45" customHeight="1" x14ac:dyDescent="0.2">
      <c r="A638" s="465"/>
      <c r="B638" s="461"/>
      <c r="C638" s="462"/>
      <c r="D638" s="462"/>
      <c r="E638" s="463"/>
      <c r="F638" s="461"/>
      <c r="G638" s="462"/>
      <c r="H638" s="462"/>
      <c r="I638" s="462"/>
      <c r="J638" s="462"/>
      <c r="K638" s="464"/>
      <c r="L638" s="150"/>
      <c r="M638" s="460" t="str">
        <f t="shared" si="9"/>
        <v/>
      </c>
    </row>
    <row r="639" spans="1:13" ht="14.45" customHeight="1" x14ac:dyDescent="0.2">
      <c r="A639" s="465"/>
      <c r="B639" s="461"/>
      <c r="C639" s="462"/>
      <c r="D639" s="462"/>
      <c r="E639" s="463"/>
      <c r="F639" s="461"/>
      <c r="G639" s="462"/>
      <c r="H639" s="462"/>
      <c r="I639" s="462"/>
      <c r="J639" s="462"/>
      <c r="K639" s="464"/>
      <c r="L639" s="150"/>
      <c r="M639" s="460" t="str">
        <f t="shared" si="9"/>
        <v/>
      </c>
    </row>
    <row r="640" spans="1:13" ht="14.45" customHeight="1" x14ac:dyDescent="0.2">
      <c r="A640" s="465"/>
      <c r="B640" s="461"/>
      <c r="C640" s="462"/>
      <c r="D640" s="462"/>
      <c r="E640" s="463"/>
      <c r="F640" s="461"/>
      <c r="G640" s="462"/>
      <c r="H640" s="462"/>
      <c r="I640" s="462"/>
      <c r="J640" s="462"/>
      <c r="K640" s="464"/>
      <c r="L640" s="150"/>
      <c r="M640" s="460" t="str">
        <f t="shared" si="9"/>
        <v/>
      </c>
    </row>
    <row r="641" spans="1:13" ht="14.45" customHeight="1" x14ac:dyDescent="0.2">
      <c r="A641" s="465"/>
      <c r="B641" s="461"/>
      <c r="C641" s="462"/>
      <c r="D641" s="462"/>
      <c r="E641" s="463"/>
      <c r="F641" s="461"/>
      <c r="G641" s="462"/>
      <c r="H641" s="462"/>
      <c r="I641" s="462"/>
      <c r="J641" s="462"/>
      <c r="K641" s="464"/>
      <c r="L641" s="150"/>
      <c r="M641" s="460" t="str">
        <f t="shared" si="9"/>
        <v/>
      </c>
    </row>
    <row r="642" spans="1:13" ht="14.45" customHeight="1" x14ac:dyDescent="0.2">
      <c r="A642" s="465"/>
      <c r="B642" s="461"/>
      <c r="C642" s="462"/>
      <c r="D642" s="462"/>
      <c r="E642" s="463"/>
      <c r="F642" s="461"/>
      <c r="G642" s="462"/>
      <c r="H642" s="462"/>
      <c r="I642" s="462"/>
      <c r="J642" s="462"/>
      <c r="K642" s="464"/>
      <c r="L642" s="150"/>
      <c r="M642" s="460" t="str">
        <f t="shared" si="9"/>
        <v/>
      </c>
    </row>
    <row r="643" spans="1:13" ht="14.45" customHeight="1" x14ac:dyDescent="0.2">
      <c r="A643" s="465"/>
      <c r="B643" s="461"/>
      <c r="C643" s="462"/>
      <c r="D643" s="462"/>
      <c r="E643" s="463"/>
      <c r="F643" s="461"/>
      <c r="G643" s="462"/>
      <c r="H643" s="462"/>
      <c r="I643" s="462"/>
      <c r="J643" s="462"/>
      <c r="K643" s="464"/>
      <c r="L643" s="150"/>
      <c r="M643" s="460" t="str">
        <f t="shared" si="9"/>
        <v/>
      </c>
    </row>
    <row r="644" spans="1:13" ht="14.45" customHeight="1" x14ac:dyDescent="0.2">
      <c r="A644" s="465"/>
      <c r="B644" s="461"/>
      <c r="C644" s="462"/>
      <c r="D644" s="462"/>
      <c r="E644" s="463"/>
      <c r="F644" s="461"/>
      <c r="G644" s="462"/>
      <c r="H644" s="462"/>
      <c r="I644" s="462"/>
      <c r="J644" s="462"/>
      <c r="K644" s="464"/>
      <c r="L644" s="150"/>
      <c r="M644" s="460" t="str">
        <f t="shared" si="9"/>
        <v/>
      </c>
    </row>
    <row r="645" spans="1:13" ht="14.45" customHeight="1" x14ac:dyDescent="0.2">
      <c r="A645" s="465"/>
      <c r="B645" s="461"/>
      <c r="C645" s="462"/>
      <c r="D645" s="462"/>
      <c r="E645" s="463"/>
      <c r="F645" s="461"/>
      <c r="G645" s="462"/>
      <c r="H645" s="462"/>
      <c r="I645" s="462"/>
      <c r="J645" s="462"/>
      <c r="K645" s="464"/>
      <c r="L645" s="150"/>
      <c r="M645" s="460" t="str">
        <f t="shared" si="9"/>
        <v/>
      </c>
    </row>
    <row r="646" spans="1:13" ht="14.45" customHeight="1" x14ac:dyDescent="0.2">
      <c r="A646" s="465"/>
      <c r="B646" s="461"/>
      <c r="C646" s="462"/>
      <c r="D646" s="462"/>
      <c r="E646" s="463"/>
      <c r="F646" s="461"/>
      <c r="G646" s="462"/>
      <c r="H646" s="462"/>
      <c r="I646" s="462"/>
      <c r="J646" s="462"/>
      <c r="K646" s="464"/>
      <c r="L646" s="150"/>
      <c r="M646" s="460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5"/>
      <c r="B647" s="461"/>
      <c r="C647" s="462"/>
      <c r="D647" s="462"/>
      <c r="E647" s="463"/>
      <c r="F647" s="461"/>
      <c r="G647" s="462"/>
      <c r="H647" s="462"/>
      <c r="I647" s="462"/>
      <c r="J647" s="462"/>
      <c r="K647" s="464"/>
      <c r="L647" s="150"/>
      <c r="M647" s="460" t="str">
        <f t="shared" si="10"/>
        <v/>
      </c>
    </row>
    <row r="648" spans="1:13" ht="14.45" customHeight="1" x14ac:dyDescent="0.2">
      <c r="A648" s="465"/>
      <c r="B648" s="461"/>
      <c r="C648" s="462"/>
      <c r="D648" s="462"/>
      <c r="E648" s="463"/>
      <c r="F648" s="461"/>
      <c r="G648" s="462"/>
      <c r="H648" s="462"/>
      <c r="I648" s="462"/>
      <c r="J648" s="462"/>
      <c r="K648" s="464"/>
      <c r="L648" s="150"/>
      <c r="M648" s="460" t="str">
        <f t="shared" si="10"/>
        <v/>
      </c>
    </row>
    <row r="649" spans="1:13" ht="14.45" customHeight="1" x14ac:dyDescent="0.2">
      <c r="A649" s="465"/>
      <c r="B649" s="461"/>
      <c r="C649" s="462"/>
      <c r="D649" s="462"/>
      <c r="E649" s="463"/>
      <c r="F649" s="461"/>
      <c r="G649" s="462"/>
      <c r="H649" s="462"/>
      <c r="I649" s="462"/>
      <c r="J649" s="462"/>
      <c r="K649" s="464"/>
      <c r="L649" s="150"/>
      <c r="M649" s="460" t="str">
        <f t="shared" si="10"/>
        <v/>
      </c>
    </row>
    <row r="650" spans="1:13" ht="14.45" customHeight="1" x14ac:dyDescent="0.2">
      <c r="A650" s="465"/>
      <c r="B650" s="461"/>
      <c r="C650" s="462"/>
      <c r="D650" s="462"/>
      <c r="E650" s="463"/>
      <c r="F650" s="461"/>
      <c r="G650" s="462"/>
      <c r="H650" s="462"/>
      <c r="I650" s="462"/>
      <c r="J650" s="462"/>
      <c r="K650" s="464"/>
      <c r="L650" s="150"/>
      <c r="M650" s="460" t="str">
        <f t="shared" si="10"/>
        <v/>
      </c>
    </row>
    <row r="651" spans="1:13" ht="14.45" customHeight="1" x14ac:dyDescent="0.2">
      <c r="A651" s="465"/>
      <c r="B651" s="461"/>
      <c r="C651" s="462"/>
      <c r="D651" s="462"/>
      <c r="E651" s="463"/>
      <c r="F651" s="461"/>
      <c r="G651" s="462"/>
      <c r="H651" s="462"/>
      <c r="I651" s="462"/>
      <c r="J651" s="462"/>
      <c r="K651" s="464"/>
      <c r="L651" s="150"/>
      <c r="M651" s="460" t="str">
        <f t="shared" si="10"/>
        <v/>
      </c>
    </row>
    <row r="652" spans="1:13" ht="14.45" customHeight="1" x14ac:dyDescent="0.2">
      <c r="A652" s="465"/>
      <c r="B652" s="461"/>
      <c r="C652" s="462"/>
      <c r="D652" s="462"/>
      <c r="E652" s="463"/>
      <c r="F652" s="461"/>
      <c r="G652" s="462"/>
      <c r="H652" s="462"/>
      <c r="I652" s="462"/>
      <c r="J652" s="462"/>
      <c r="K652" s="464"/>
      <c r="L652" s="150"/>
      <c r="M652" s="460" t="str">
        <f t="shared" si="10"/>
        <v/>
      </c>
    </row>
    <row r="653" spans="1:13" ht="14.45" customHeight="1" x14ac:dyDescent="0.2">
      <c r="A653" s="465"/>
      <c r="B653" s="461"/>
      <c r="C653" s="462"/>
      <c r="D653" s="462"/>
      <c r="E653" s="463"/>
      <c r="F653" s="461"/>
      <c r="G653" s="462"/>
      <c r="H653" s="462"/>
      <c r="I653" s="462"/>
      <c r="J653" s="462"/>
      <c r="K653" s="464"/>
      <c r="L653" s="150"/>
      <c r="M653" s="460" t="str">
        <f t="shared" si="10"/>
        <v/>
      </c>
    </row>
    <row r="654" spans="1:13" ht="14.45" customHeight="1" x14ac:dyDescent="0.2">
      <c r="A654" s="465"/>
      <c r="B654" s="461"/>
      <c r="C654" s="462"/>
      <c r="D654" s="462"/>
      <c r="E654" s="463"/>
      <c r="F654" s="461"/>
      <c r="G654" s="462"/>
      <c r="H654" s="462"/>
      <c r="I654" s="462"/>
      <c r="J654" s="462"/>
      <c r="K654" s="464"/>
      <c r="L654" s="150"/>
      <c r="M654" s="460" t="str">
        <f t="shared" si="10"/>
        <v/>
      </c>
    </row>
    <row r="655" spans="1:13" ht="14.45" customHeight="1" x14ac:dyDescent="0.2">
      <c r="A655" s="465"/>
      <c r="B655" s="461"/>
      <c r="C655" s="462"/>
      <c r="D655" s="462"/>
      <c r="E655" s="463"/>
      <c r="F655" s="461"/>
      <c r="G655" s="462"/>
      <c r="H655" s="462"/>
      <c r="I655" s="462"/>
      <c r="J655" s="462"/>
      <c r="K655" s="464"/>
      <c r="L655" s="150"/>
      <c r="M655" s="460" t="str">
        <f t="shared" si="10"/>
        <v/>
      </c>
    </row>
    <row r="656" spans="1:13" ht="14.45" customHeight="1" x14ac:dyDescent="0.2">
      <c r="A656" s="465"/>
      <c r="B656" s="461"/>
      <c r="C656" s="462"/>
      <c r="D656" s="462"/>
      <c r="E656" s="463"/>
      <c r="F656" s="461"/>
      <c r="G656" s="462"/>
      <c r="H656" s="462"/>
      <c r="I656" s="462"/>
      <c r="J656" s="462"/>
      <c r="K656" s="464"/>
      <c r="L656" s="150"/>
      <c r="M656" s="460" t="str">
        <f t="shared" si="10"/>
        <v/>
      </c>
    </row>
    <row r="657" spans="1:13" ht="14.45" customHeight="1" x14ac:dyDescent="0.2">
      <c r="A657" s="465"/>
      <c r="B657" s="461"/>
      <c r="C657" s="462"/>
      <c r="D657" s="462"/>
      <c r="E657" s="463"/>
      <c r="F657" s="461"/>
      <c r="G657" s="462"/>
      <c r="H657" s="462"/>
      <c r="I657" s="462"/>
      <c r="J657" s="462"/>
      <c r="K657" s="464"/>
      <c r="L657" s="150"/>
      <c r="M657" s="460" t="str">
        <f t="shared" si="10"/>
        <v/>
      </c>
    </row>
    <row r="658" spans="1:13" ht="14.45" customHeight="1" x14ac:dyDescent="0.2">
      <c r="A658" s="465"/>
      <c r="B658" s="461"/>
      <c r="C658" s="462"/>
      <c r="D658" s="462"/>
      <c r="E658" s="463"/>
      <c r="F658" s="461"/>
      <c r="G658" s="462"/>
      <c r="H658" s="462"/>
      <c r="I658" s="462"/>
      <c r="J658" s="462"/>
      <c r="K658" s="464"/>
      <c r="L658" s="150"/>
      <c r="M658" s="460" t="str">
        <f t="shared" si="10"/>
        <v/>
      </c>
    </row>
    <row r="659" spans="1:13" ht="14.45" customHeight="1" x14ac:dyDescent="0.2">
      <c r="A659" s="465"/>
      <c r="B659" s="461"/>
      <c r="C659" s="462"/>
      <c r="D659" s="462"/>
      <c r="E659" s="463"/>
      <c r="F659" s="461"/>
      <c r="G659" s="462"/>
      <c r="H659" s="462"/>
      <c r="I659" s="462"/>
      <c r="J659" s="462"/>
      <c r="K659" s="464"/>
      <c r="L659" s="150"/>
      <c r="M659" s="460" t="str">
        <f t="shared" si="10"/>
        <v/>
      </c>
    </row>
    <row r="660" spans="1:13" ht="14.45" customHeight="1" x14ac:dyDescent="0.2">
      <c r="A660" s="465"/>
      <c r="B660" s="461"/>
      <c r="C660" s="462"/>
      <c r="D660" s="462"/>
      <c r="E660" s="463"/>
      <c r="F660" s="461"/>
      <c r="G660" s="462"/>
      <c r="H660" s="462"/>
      <c r="I660" s="462"/>
      <c r="J660" s="462"/>
      <c r="K660" s="464"/>
      <c r="L660" s="150"/>
      <c r="M660" s="460" t="str">
        <f t="shared" si="10"/>
        <v/>
      </c>
    </row>
    <row r="661" spans="1:13" ht="14.45" customHeight="1" x14ac:dyDescent="0.2">
      <c r="A661" s="465"/>
      <c r="B661" s="461"/>
      <c r="C661" s="462"/>
      <c r="D661" s="462"/>
      <c r="E661" s="463"/>
      <c r="F661" s="461"/>
      <c r="G661" s="462"/>
      <c r="H661" s="462"/>
      <c r="I661" s="462"/>
      <c r="J661" s="462"/>
      <c r="K661" s="464"/>
      <c r="L661" s="150"/>
      <c r="M661" s="460" t="str">
        <f t="shared" si="10"/>
        <v/>
      </c>
    </row>
    <row r="662" spans="1:13" ht="14.45" customHeight="1" x14ac:dyDescent="0.2">
      <c r="A662" s="465"/>
      <c r="B662" s="461"/>
      <c r="C662" s="462"/>
      <c r="D662" s="462"/>
      <c r="E662" s="463"/>
      <c r="F662" s="461"/>
      <c r="G662" s="462"/>
      <c r="H662" s="462"/>
      <c r="I662" s="462"/>
      <c r="J662" s="462"/>
      <c r="K662" s="464"/>
      <c r="L662" s="150"/>
      <c r="M662" s="460" t="str">
        <f t="shared" si="10"/>
        <v/>
      </c>
    </row>
    <row r="663" spans="1:13" ht="14.45" customHeight="1" x14ac:dyDescent="0.2">
      <c r="A663" s="465"/>
      <c r="B663" s="461"/>
      <c r="C663" s="462"/>
      <c r="D663" s="462"/>
      <c r="E663" s="463"/>
      <c r="F663" s="461"/>
      <c r="G663" s="462"/>
      <c r="H663" s="462"/>
      <c r="I663" s="462"/>
      <c r="J663" s="462"/>
      <c r="K663" s="464"/>
      <c r="L663" s="150"/>
      <c r="M663" s="460" t="str">
        <f t="shared" si="10"/>
        <v/>
      </c>
    </row>
    <row r="664" spans="1:13" ht="14.45" customHeight="1" x14ac:dyDescent="0.2">
      <c r="A664" s="465"/>
      <c r="B664" s="461"/>
      <c r="C664" s="462"/>
      <c r="D664" s="462"/>
      <c r="E664" s="463"/>
      <c r="F664" s="461"/>
      <c r="G664" s="462"/>
      <c r="H664" s="462"/>
      <c r="I664" s="462"/>
      <c r="J664" s="462"/>
      <c r="K664" s="464"/>
      <c r="L664" s="150"/>
      <c r="M664" s="460" t="str">
        <f t="shared" si="10"/>
        <v/>
      </c>
    </row>
    <row r="665" spans="1:13" ht="14.45" customHeight="1" x14ac:dyDescent="0.2">
      <c r="A665" s="465"/>
      <c r="B665" s="461"/>
      <c r="C665" s="462"/>
      <c r="D665" s="462"/>
      <c r="E665" s="463"/>
      <c r="F665" s="461"/>
      <c r="G665" s="462"/>
      <c r="H665" s="462"/>
      <c r="I665" s="462"/>
      <c r="J665" s="462"/>
      <c r="K665" s="464"/>
      <c r="L665" s="150"/>
      <c r="M665" s="460" t="str">
        <f t="shared" si="10"/>
        <v/>
      </c>
    </row>
    <row r="666" spans="1:13" ht="14.45" customHeight="1" x14ac:dyDescent="0.2">
      <c r="A666" s="465"/>
      <c r="B666" s="461"/>
      <c r="C666" s="462"/>
      <c r="D666" s="462"/>
      <c r="E666" s="463"/>
      <c r="F666" s="461"/>
      <c r="G666" s="462"/>
      <c r="H666" s="462"/>
      <c r="I666" s="462"/>
      <c r="J666" s="462"/>
      <c r="K666" s="464"/>
      <c r="L666" s="150"/>
      <c r="M666" s="460" t="str">
        <f t="shared" si="10"/>
        <v/>
      </c>
    </row>
    <row r="667" spans="1:13" ht="14.45" customHeight="1" x14ac:dyDescent="0.2">
      <c r="A667" s="465"/>
      <c r="B667" s="461"/>
      <c r="C667" s="462"/>
      <c r="D667" s="462"/>
      <c r="E667" s="463"/>
      <c r="F667" s="461"/>
      <c r="G667" s="462"/>
      <c r="H667" s="462"/>
      <c r="I667" s="462"/>
      <c r="J667" s="462"/>
      <c r="K667" s="464"/>
      <c r="L667" s="150"/>
      <c r="M667" s="460" t="str">
        <f t="shared" si="10"/>
        <v/>
      </c>
    </row>
    <row r="668" spans="1:13" ht="14.45" customHeight="1" x14ac:dyDescent="0.2">
      <c r="A668" s="465"/>
      <c r="B668" s="461"/>
      <c r="C668" s="462"/>
      <c r="D668" s="462"/>
      <c r="E668" s="463"/>
      <c r="F668" s="461"/>
      <c r="G668" s="462"/>
      <c r="H668" s="462"/>
      <c r="I668" s="462"/>
      <c r="J668" s="462"/>
      <c r="K668" s="464"/>
      <c r="L668" s="150"/>
      <c r="M668" s="460" t="str">
        <f t="shared" si="10"/>
        <v/>
      </c>
    </row>
    <row r="669" spans="1:13" ht="14.45" customHeight="1" x14ac:dyDescent="0.2">
      <c r="A669" s="465"/>
      <c r="B669" s="461"/>
      <c r="C669" s="462"/>
      <c r="D669" s="462"/>
      <c r="E669" s="463"/>
      <c r="F669" s="461"/>
      <c r="G669" s="462"/>
      <c r="H669" s="462"/>
      <c r="I669" s="462"/>
      <c r="J669" s="462"/>
      <c r="K669" s="464"/>
      <c r="L669" s="150"/>
      <c r="M669" s="460" t="str">
        <f t="shared" si="10"/>
        <v/>
      </c>
    </row>
    <row r="670" spans="1:13" ht="14.45" customHeight="1" x14ac:dyDescent="0.2">
      <c r="A670" s="465"/>
      <c r="B670" s="461"/>
      <c r="C670" s="462"/>
      <c r="D670" s="462"/>
      <c r="E670" s="463"/>
      <c r="F670" s="461"/>
      <c r="G670" s="462"/>
      <c r="H670" s="462"/>
      <c r="I670" s="462"/>
      <c r="J670" s="462"/>
      <c r="K670" s="464"/>
      <c r="L670" s="150"/>
      <c r="M670" s="460" t="str">
        <f t="shared" si="10"/>
        <v/>
      </c>
    </row>
    <row r="671" spans="1:13" ht="14.45" customHeight="1" x14ac:dyDescent="0.2">
      <c r="A671" s="465"/>
      <c r="B671" s="461"/>
      <c r="C671" s="462"/>
      <c r="D671" s="462"/>
      <c r="E671" s="463"/>
      <c r="F671" s="461"/>
      <c r="G671" s="462"/>
      <c r="H671" s="462"/>
      <c r="I671" s="462"/>
      <c r="J671" s="462"/>
      <c r="K671" s="464"/>
      <c r="L671" s="150"/>
      <c r="M671" s="460" t="str">
        <f t="shared" si="10"/>
        <v/>
      </c>
    </row>
    <row r="672" spans="1:13" ht="14.45" customHeight="1" x14ac:dyDescent="0.2">
      <c r="A672" s="465"/>
      <c r="B672" s="461"/>
      <c r="C672" s="462"/>
      <c r="D672" s="462"/>
      <c r="E672" s="463"/>
      <c r="F672" s="461"/>
      <c r="G672" s="462"/>
      <c r="H672" s="462"/>
      <c r="I672" s="462"/>
      <c r="J672" s="462"/>
      <c r="K672" s="464"/>
      <c r="L672" s="150"/>
      <c r="M672" s="460" t="str">
        <f t="shared" si="10"/>
        <v/>
      </c>
    </row>
    <row r="673" spans="1:13" ht="14.45" customHeight="1" x14ac:dyDescent="0.2">
      <c r="A673" s="465"/>
      <c r="B673" s="461"/>
      <c r="C673" s="462"/>
      <c r="D673" s="462"/>
      <c r="E673" s="463"/>
      <c r="F673" s="461"/>
      <c r="G673" s="462"/>
      <c r="H673" s="462"/>
      <c r="I673" s="462"/>
      <c r="J673" s="462"/>
      <c r="K673" s="464"/>
      <c r="L673" s="150"/>
      <c r="M673" s="460" t="str">
        <f t="shared" si="10"/>
        <v/>
      </c>
    </row>
    <row r="674" spans="1:13" ht="14.45" customHeight="1" x14ac:dyDescent="0.2">
      <c r="A674" s="465"/>
      <c r="B674" s="461"/>
      <c r="C674" s="462"/>
      <c r="D674" s="462"/>
      <c r="E674" s="463"/>
      <c r="F674" s="461"/>
      <c r="G674" s="462"/>
      <c r="H674" s="462"/>
      <c r="I674" s="462"/>
      <c r="J674" s="462"/>
      <c r="K674" s="464"/>
      <c r="L674" s="150"/>
      <c r="M674" s="460" t="str">
        <f t="shared" si="10"/>
        <v/>
      </c>
    </row>
    <row r="675" spans="1:13" ht="14.45" customHeight="1" x14ac:dyDescent="0.2">
      <c r="A675" s="465"/>
      <c r="B675" s="461"/>
      <c r="C675" s="462"/>
      <c r="D675" s="462"/>
      <c r="E675" s="463"/>
      <c r="F675" s="461"/>
      <c r="G675" s="462"/>
      <c r="H675" s="462"/>
      <c r="I675" s="462"/>
      <c r="J675" s="462"/>
      <c r="K675" s="464"/>
      <c r="L675" s="150"/>
      <c r="M675" s="460" t="str">
        <f t="shared" si="10"/>
        <v/>
      </c>
    </row>
    <row r="676" spans="1:13" ht="14.45" customHeight="1" x14ac:dyDescent="0.2">
      <c r="A676" s="465"/>
      <c r="B676" s="461"/>
      <c r="C676" s="462"/>
      <c r="D676" s="462"/>
      <c r="E676" s="463"/>
      <c r="F676" s="461"/>
      <c r="G676" s="462"/>
      <c r="H676" s="462"/>
      <c r="I676" s="462"/>
      <c r="J676" s="462"/>
      <c r="K676" s="464"/>
      <c r="L676" s="150"/>
      <c r="M676" s="460" t="str">
        <f t="shared" si="10"/>
        <v/>
      </c>
    </row>
    <row r="677" spans="1:13" ht="14.45" customHeight="1" x14ac:dyDescent="0.2">
      <c r="A677" s="465"/>
      <c r="B677" s="461"/>
      <c r="C677" s="462"/>
      <c r="D677" s="462"/>
      <c r="E677" s="463"/>
      <c r="F677" s="461"/>
      <c r="G677" s="462"/>
      <c r="H677" s="462"/>
      <c r="I677" s="462"/>
      <c r="J677" s="462"/>
      <c r="K677" s="464"/>
      <c r="L677" s="150"/>
      <c r="M677" s="460" t="str">
        <f t="shared" si="10"/>
        <v/>
      </c>
    </row>
    <row r="678" spans="1:13" ht="14.45" customHeight="1" x14ac:dyDescent="0.2">
      <c r="A678" s="465"/>
      <c r="B678" s="461"/>
      <c r="C678" s="462"/>
      <c r="D678" s="462"/>
      <c r="E678" s="463"/>
      <c r="F678" s="461"/>
      <c r="G678" s="462"/>
      <c r="H678" s="462"/>
      <c r="I678" s="462"/>
      <c r="J678" s="462"/>
      <c r="K678" s="464"/>
      <c r="L678" s="150"/>
      <c r="M678" s="460" t="str">
        <f t="shared" si="10"/>
        <v/>
      </c>
    </row>
    <row r="679" spans="1:13" ht="14.45" customHeight="1" x14ac:dyDescent="0.2">
      <c r="A679" s="465"/>
      <c r="B679" s="461"/>
      <c r="C679" s="462"/>
      <c r="D679" s="462"/>
      <c r="E679" s="463"/>
      <c r="F679" s="461"/>
      <c r="G679" s="462"/>
      <c r="H679" s="462"/>
      <c r="I679" s="462"/>
      <c r="J679" s="462"/>
      <c r="K679" s="464"/>
      <c r="L679" s="150"/>
      <c r="M679" s="460" t="str">
        <f t="shared" si="10"/>
        <v/>
      </c>
    </row>
    <row r="680" spans="1:13" ht="14.45" customHeight="1" x14ac:dyDescent="0.2">
      <c r="A680" s="465"/>
      <c r="B680" s="461"/>
      <c r="C680" s="462"/>
      <c r="D680" s="462"/>
      <c r="E680" s="463"/>
      <c r="F680" s="461"/>
      <c r="G680" s="462"/>
      <c r="H680" s="462"/>
      <c r="I680" s="462"/>
      <c r="J680" s="462"/>
      <c r="K680" s="464"/>
      <c r="L680" s="150"/>
      <c r="M680" s="460" t="str">
        <f t="shared" si="10"/>
        <v/>
      </c>
    </row>
    <row r="681" spans="1:13" ht="14.45" customHeight="1" x14ac:dyDescent="0.2">
      <c r="A681" s="465"/>
      <c r="B681" s="461"/>
      <c r="C681" s="462"/>
      <c r="D681" s="462"/>
      <c r="E681" s="463"/>
      <c r="F681" s="461"/>
      <c r="G681" s="462"/>
      <c r="H681" s="462"/>
      <c r="I681" s="462"/>
      <c r="J681" s="462"/>
      <c r="K681" s="464"/>
      <c r="L681" s="150"/>
      <c r="M681" s="460" t="str">
        <f t="shared" si="10"/>
        <v/>
      </c>
    </row>
    <row r="682" spans="1:13" ht="14.45" customHeight="1" x14ac:dyDescent="0.2">
      <c r="A682" s="465"/>
      <c r="B682" s="461"/>
      <c r="C682" s="462"/>
      <c r="D682" s="462"/>
      <c r="E682" s="463"/>
      <c r="F682" s="461"/>
      <c r="G682" s="462"/>
      <c r="H682" s="462"/>
      <c r="I682" s="462"/>
      <c r="J682" s="462"/>
      <c r="K682" s="464"/>
      <c r="L682" s="150"/>
      <c r="M682" s="460" t="str">
        <f t="shared" si="10"/>
        <v/>
      </c>
    </row>
    <row r="683" spans="1:13" ht="14.45" customHeight="1" x14ac:dyDescent="0.2">
      <c r="A683" s="465"/>
      <c r="B683" s="461"/>
      <c r="C683" s="462"/>
      <c r="D683" s="462"/>
      <c r="E683" s="463"/>
      <c r="F683" s="461"/>
      <c r="G683" s="462"/>
      <c r="H683" s="462"/>
      <c r="I683" s="462"/>
      <c r="J683" s="462"/>
      <c r="K683" s="464"/>
      <c r="L683" s="150"/>
      <c r="M683" s="460" t="str">
        <f t="shared" si="10"/>
        <v/>
      </c>
    </row>
    <row r="684" spans="1:13" ht="14.45" customHeight="1" x14ac:dyDescent="0.2">
      <c r="A684" s="465"/>
      <c r="B684" s="461"/>
      <c r="C684" s="462"/>
      <c r="D684" s="462"/>
      <c r="E684" s="463"/>
      <c r="F684" s="461"/>
      <c r="G684" s="462"/>
      <c r="H684" s="462"/>
      <c r="I684" s="462"/>
      <c r="J684" s="462"/>
      <c r="K684" s="464"/>
      <c r="L684" s="150"/>
      <c r="M684" s="460" t="str">
        <f t="shared" si="10"/>
        <v/>
      </c>
    </row>
    <row r="685" spans="1:13" ht="14.45" customHeight="1" x14ac:dyDescent="0.2">
      <c r="A685" s="465"/>
      <c r="B685" s="461"/>
      <c r="C685" s="462"/>
      <c r="D685" s="462"/>
      <c r="E685" s="463"/>
      <c r="F685" s="461"/>
      <c r="G685" s="462"/>
      <c r="H685" s="462"/>
      <c r="I685" s="462"/>
      <c r="J685" s="462"/>
      <c r="K685" s="464"/>
      <c r="L685" s="150"/>
      <c r="M685" s="460" t="str">
        <f t="shared" si="10"/>
        <v/>
      </c>
    </row>
    <row r="686" spans="1:13" ht="14.45" customHeight="1" x14ac:dyDescent="0.2">
      <c r="A686" s="465"/>
      <c r="B686" s="461"/>
      <c r="C686" s="462"/>
      <c r="D686" s="462"/>
      <c r="E686" s="463"/>
      <c r="F686" s="461"/>
      <c r="G686" s="462"/>
      <c r="H686" s="462"/>
      <c r="I686" s="462"/>
      <c r="J686" s="462"/>
      <c r="K686" s="464"/>
      <c r="L686" s="150"/>
      <c r="M686" s="460" t="str">
        <f t="shared" si="10"/>
        <v/>
      </c>
    </row>
    <row r="687" spans="1:13" ht="14.45" customHeight="1" x14ac:dyDescent="0.2">
      <c r="A687" s="465"/>
      <c r="B687" s="461"/>
      <c r="C687" s="462"/>
      <c r="D687" s="462"/>
      <c r="E687" s="463"/>
      <c r="F687" s="461"/>
      <c r="G687" s="462"/>
      <c r="H687" s="462"/>
      <c r="I687" s="462"/>
      <c r="J687" s="462"/>
      <c r="K687" s="464"/>
      <c r="L687" s="150"/>
      <c r="M687" s="460" t="str">
        <f t="shared" si="10"/>
        <v/>
      </c>
    </row>
    <row r="688" spans="1:13" ht="14.45" customHeight="1" x14ac:dyDescent="0.2">
      <c r="A688" s="465"/>
      <c r="B688" s="461"/>
      <c r="C688" s="462"/>
      <c r="D688" s="462"/>
      <c r="E688" s="463"/>
      <c r="F688" s="461"/>
      <c r="G688" s="462"/>
      <c r="H688" s="462"/>
      <c r="I688" s="462"/>
      <c r="J688" s="462"/>
      <c r="K688" s="464"/>
      <c r="L688" s="150"/>
      <c r="M688" s="460" t="str">
        <f t="shared" si="10"/>
        <v/>
      </c>
    </row>
    <row r="689" spans="1:13" ht="14.45" customHeight="1" x14ac:dyDescent="0.2">
      <c r="A689" s="465"/>
      <c r="B689" s="461"/>
      <c r="C689" s="462"/>
      <c r="D689" s="462"/>
      <c r="E689" s="463"/>
      <c r="F689" s="461"/>
      <c r="G689" s="462"/>
      <c r="H689" s="462"/>
      <c r="I689" s="462"/>
      <c r="J689" s="462"/>
      <c r="K689" s="464"/>
      <c r="L689" s="150"/>
      <c r="M689" s="460" t="str">
        <f t="shared" si="10"/>
        <v/>
      </c>
    </row>
    <row r="690" spans="1:13" ht="14.45" customHeight="1" x14ac:dyDescent="0.2">
      <c r="A690" s="465"/>
      <c r="B690" s="461"/>
      <c r="C690" s="462"/>
      <c r="D690" s="462"/>
      <c r="E690" s="463"/>
      <c r="F690" s="461"/>
      <c r="G690" s="462"/>
      <c r="H690" s="462"/>
      <c r="I690" s="462"/>
      <c r="J690" s="462"/>
      <c r="K690" s="464"/>
      <c r="L690" s="150"/>
      <c r="M690" s="460" t="str">
        <f t="shared" si="10"/>
        <v/>
      </c>
    </row>
    <row r="691" spans="1:13" ht="14.45" customHeight="1" x14ac:dyDescent="0.2">
      <c r="A691" s="465"/>
      <c r="B691" s="461"/>
      <c r="C691" s="462"/>
      <c r="D691" s="462"/>
      <c r="E691" s="463"/>
      <c r="F691" s="461"/>
      <c r="G691" s="462"/>
      <c r="H691" s="462"/>
      <c r="I691" s="462"/>
      <c r="J691" s="462"/>
      <c r="K691" s="464"/>
      <c r="L691" s="150"/>
      <c r="M691" s="460" t="str">
        <f t="shared" si="10"/>
        <v/>
      </c>
    </row>
    <row r="692" spans="1:13" ht="14.45" customHeight="1" x14ac:dyDescent="0.2">
      <c r="A692" s="465"/>
      <c r="B692" s="461"/>
      <c r="C692" s="462"/>
      <c r="D692" s="462"/>
      <c r="E692" s="463"/>
      <c r="F692" s="461"/>
      <c r="G692" s="462"/>
      <c r="H692" s="462"/>
      <c r="I692" s="462"/>
      <c r="J692" s="462"/>
      <c r="K692" s="464"/>
      <c r="L692" s="150"/>
      <c r="M692" s="460" t="str">
        <f t="shared" si="10"/>
        <v/>
      </c>
    </row>
    <row r="693" spans="1:13" ht="14.45" customHeight="1" x14ac:dyDescent="0.2">
      <c r="A693" s="465"/>
      <c r="B693" s="461"/>
      <c r="C693" s="462"/>
      <c r="D693" s="462"/>
      <c r="E693" s="463"/>
      <c r="F693" s="461"/>
      <c r="G693" s="462"/>
      <c r="H693" s="462"/>
      <c r="I693" s="462"/>
      <c r="J693" s="462"/>
      <c r="K693" s="464"/>
      <c r="L693" s="150"/>
      <c r="M693" s="460" t="str">
        <f t="shared" si="10"/>
        <v/>
      </c>
    </row>
    <row r="694" spans="1:13" ht="14.45" customHeight="1" x14ac:dyDescent="0.2">
      <c r="A694" s="465"/>
      <c r="B694" s="461"/>
      <c r="C694" s="462"/>
      <c r="D694" s="462"/>
      <c r="E694" s="463"/>
      <c r="F694" s="461"/>
      <c r="G694" s="462"/>
      <c r="H694" s="462"/>
      <c r="I694" s="462"/>
      <c r="J694" s="462"/>
      <c r="K694" s="464"/>
      <c r="L694" s="150"/>
      <c r="M694" s="460" t="str">
        <f t="shared" si="10"/>
        <v/>
      </c>
    </row>
    <row r="695" spans="1:13" ht="14.45" customHeight="1" x14ac:dyDescent="0.2">
      <c r="A695" s="465"/>
      <c r="B695" s="461"/>
      <c r="C695" s="462"/>
      <c r="D695" s="462"/>
      <c r="E695" s="463"/>
      <c r="F695" s="461"/>
      <c r="G695" s="462"/>
      <c r="H695" s="462"/>
      <c r="I695" s="462"/>
      <c r="J695" s="462"/>
      <c r="K695" s="464"/>
      <c r="L695" s="150"/>
      <c r="M695" s="460" t="str">
        <f t="shared" si="10"/>
        <v/>
      </c>
    </row>
    <row r="696" spans="1:13" ht="14.45" customHeight="1" x14ac:dyDescent="0.2">
      <c r="A696" s="465"/>
      <c r="B696" s="461"/>
      <c r="C696" s="462"/>
      <c r="D696" s="462"/>
      <c r="E696" s="463"/>
      <c r="F696" s="461"/>
      <c r="G696" s="462"/>
      <c r="H696" s="462"/>
      <c r="I696" s="462"/>
      <c r="J696" s="462"/>
      <c r="K696" s="464"/>
      <c r="L696" s="150"/>
      <c r="M696" s="460" t="str">
        <f t="shared" si="10"/>
        <v/>
      </c>
    </row>
    <row r="697" spans="1:13" ht="14.45" customHeight="1" x14ac:dyDescent="0.2">
      <c r="A697" s="465"/>
      <c r="B697" s="461"/>
      <c r="C697" s="462"/>
      <c r="D697" s="462"/>
      <c r="E697" s="463"/>
      <c r="F697" s="461"/>
      <c r="G697" s="462"/>
      <c r="H697" s="462"/>
      <c r="I697" s="462"/>
      <c r="J697" s="462"/>
      <c r="K697" s="464"/>
      <c r="L697" s="150"/>
      <c r="M697" s="460" t="str">
        <f t="shared" si="10"/>
        <v/>
      </c>
    </row>
    <row r="698" spans="1:13" ht="14.45" customHeight="1" x14ac:dyDescent="0.2">
      <c r="A698" s="465"/>
      <c r="B698" s="461"/>
      <c r="C698" s="462"/>
      <c r="D698" s="462"/>
      <c r="E698" s="463"/>
      <c r="F698" s="461"/>
      <c r="G698" s="462"/>
      <c r="H698" s="462"/>
      <c r="I698" s="462"/>
      <c r="J698" s="462"/>
      <c r="K698" s="464"/>
      <c r="L698" s="150"/>
      <c r="M698" s="460" t="str">
        <f t="shared" si="10"/>
        <v/>
      </c>
    </row>
    <row r="699" spans="1:13" ht="14.45" customHeight="1" x14ac:dyDescent="0.2">
      <c r="A699" s="465"/>
      <c r="B699" s="461"/>
      <c r="C699" s="462"/>
      <c r="D699" s="462"/>
      <c r="E699" s="463"/>
      <c r="F699" s="461"/>
      <c r="G699" s="462"/>
      <c r="H699" s="462"/>
      <c r="I699" s="462"/>
      <c r="J699" s="462"/>
      <c r="K699" s="464"/>
      <c r="L699" s="150"/>
      <c r="M699" s="460" t="str">
        <f t="shared" si="10"/>
        <v/>
      </c>
    </row>
    <row r="700" spans="1:13" ht="14.45" customHeight="1" x14ac:dyDescent="0.2">
      <c r="A700" s="465"/>
      <c r="B700" s="461"/>
      <c r="C700" s="462"/>
      <c r="D700" s="462"/>
      <c r="E700" s="463"/>
      <c r="F700" s="461"/>
      <c r="G700" s="462"/>
      <c r="H700" s="462"/>
      <c r="I700" s="462"/>
      <c r="J700" s="462"/>
      <c r="K700" s="464"/>
      <c r="L700" s="150"/>
      <c r="M700" s="460" t="str">
        <f t="shared" si="10"/>
        <v/>
      </c>
    </row>
    <row r="701" spans="1:13" ht="14.45" customHeight="1" x14ac:dyDescent="0.2">
      <c r="A701" s="465"/>
      <c r="B701" s="461"/>
      <c r="C701" s="462"/>
      <c r="D701" s="462"/>
      <c r="E701" s="463"/>
      <c r="F701" s="461"/>
      <c r="G701" s="462"/>
      <c r="H701" s="462"/>
      <c r="I701" s="462"/>
      <c r="J701" s="462"/>
      <c r="K701" s="464"/>
      <c r="L701" s="150"/>
      <c r="M701" s="460" t="str">
        <f t="shared" si="10"/>
        <v/>
      </c>
    </row>
    <row r="702" spans="1:13" ht="14.45" customHeight="1" x14ac:dyDescent="0.2">
      <c r="A702" s="465"/>
      <c r="B702" s="461"/>
      <c r="C702" s="462"/>
      <c r="D702" s="462"/>
      <c r="E702" s="463"/>
      <c r="F702" s="461"/>
      <c r="G702" s="462"/>
      <c r="H702" s="462"/>
      <c r="I702" s="462"/>
      <c r="J702" s="462"/>
      <c r="K702" s="464"/>
      <c r="L702" s="150"/>
      <c r="M702" s="460" t="str">
        <f t="shared" si="10"/>
        <v/>
      </c>
    </row>
    <row r="703" spans="1:13" ht="14.45" customHeight="1" x14ac:dyDescent="0.2">
      <c r="A703" s="465"/>
      <c r="B703" s="461"/>
      <c r="C703" s="462"/>
      <c r="D703" s="462"/>
      <c r="E703" s="463"/>
      <c r="F703" s="461"/>
      <c r="G703" s="462"/>
      <c r="H703" s="462"/>
      <c r="I703" s="462"/>
      <c r="J703" s="462"/>
      <c r="K703" s="464"/>
      <c r="L703" s="150"/>
      <c r="M703" s="460" t="str">
        <f t="shared" si="10"/>
        <v/>
      </c>
    </row>
    <row r="704" spans="1:13" ht="14.45" customHeight="1" x14ac:dyDescent="0.2">
      <c r="A704" s="465"/>
      <c r="B704" s="461"/>
      <c r="C704" s="462"/>
      <c r="D704" s="462"/>
      <c r="E704" s="463"/>
      <c r="F704" s="461"/>
      <c r="G704" s="462"/>
      <c r="H704" s="462"/>
      <c r="I704" s="462"/>
      <c r="J704" s="462"/>
      <c r="K704" s="464"/>
      <c r="L704" s="150"/>
      <c r="M704" s="460" t="str">
        <f t="shared" si="10"/>
        <v/>
      </c>
    </row>
    <row r="705" spans="1:13" ht="14.45" customHeight="1" x14ac:dyDescent="0.2">
      <c r="A705" s="465"/>
      <c r="B705" s="461"/>
      <c r="C705" s="462"/>
      <c r="D705" s="462"/>
      <c r="E705" s="463"/>
      <c r="F705" s="461"/>
      <c r="G705" s="462"/>
      <c r="H705" s="462"/>
      <c r="I705" s="462"/>
      <c r="J705" s="462"/>
      <c r="K705" s="464"/>
      <c r="L705" s="150"/>
      <c r="M705" s="460" t="str">
        <f t="shared" si="10"/>
        <v/>
      </c>
    </row>
    <row r="706" spans="1:13" ht="14.45" customHeight="1" x14ac:dyDescent="0.2">
      <c r="A706" s="465"/>
      <c r="B706" s="461"/>
      <c r="C706" s="462"/>
      <c r="D706" s="462"/>
      <c r="E706" s="463"/>
      <c r="F706" s="461"/>
      <c r="G706" s="462"/>
      <c r="H706" s="462"/>
      <c r="I706" s="462"/>
      <c r="J706" s="462"/>
      <c r="K706" s="464"/>
      <c r="L706" s="150"/>
      <c r="M706" s="460" t="str">
        <f t="shared" si="10"/>
        <v/>
      </c>
    </row>
    <row r="707" spans="1:13" ht="14.45" customHeight="1" x14ac:dyDescent="0.2">
      <c r="A707" s="465"/>
      <c r="B707" s="461"/>
      <c r="C707" s="462"/>
      <c r="D707" s="462"/>
      <c r="E707" s="463"/>
      <c r="F707" s="461"/>
      <c r="G707" s="462"/>
      <c r="H707" s="462"/>
      <c r="I707" s="462"/>
      <c r="J707" s="462"/>
      <c r="K707" s="464"/>
      <c r="L707" s="150"/>
      <c r="M707" s="460" t="str">
        <f t="shared" si="10"/>
        <v/>
      </c>
    </row>
    <row r="708" spans="1:13" ht="14.45" customHeight="1" x14ac:dyDescent="0.2">
      <c r="A708" s="465"/>
      <c r="B708" s="461"/>
      <c r="C708" s="462"/>
      <c r="D708" s="462"/>
      <c r="E708" s="463"/>
      <c r="F708" s="461"/>
      <c r="G708" s="462"/>
      <c r="H708" s="462"/>
      <c r="I708" s="462"/>
      <c r="J708" s="462"/>
      <c r="K708" s="464"/>
      <c r="L708" s="150"/>
      <c r="M708" s="460" t="str">
        <f t="shared" si="10"/>
        <v/>
      </c>
    </row>
    <row r="709" spans="1:13" ht="14.45" customHeight="1" x14ac:dyDescent="0.2">
      <c r="A709" s="465"/>
      <c r="B709" s="461"/>
      <c r="C709" s="462"/>
      <c r="D709" s="462"/>
      <c r="E709" s="463"/>
      <c r="F709" s="461"/>
      <c r="G709" s="462"/>
      <c r="H709" s="462"/>
      <c r="I709" s="462"/>
      <c r="J709" s="462"/>
      <c r="K709" s="464"/>
      <c r="L709" s="150"/>
      <c r="M709" s="460" t="str">
        <f t="shared" si="10"/>
        <v/>
      </c>
    </row>
    <row r="710" spans="1:13" ht="14.45" customHeight="1" x14ac:dyDescent="0.2">
      <c r="A710" s="465"/>
      <c r="B710" s="461"/>
      <c r="C710" s="462"/>
      <c r="D710" s="462"/>
      <c r="E710" s="463"/>
      <c r="F710" s="461"/>
      <c r="G710" s="462"/>
      <c r="H710" s="462"/>
      <c r="I710" s="462"/>
      <c r="J710" s="462"/>
      <c r="K710" s="464"/>
      <c r="L710" s="150"/>
      <c r="M710" s="460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5"/>
      <c r="B711" s="461"/>
      <c r="C711" s="462"/>
      <c r="D711" s="462"/>
      <c r="E711" s="463"/>
      <c r="F711" s="461"/>
      <c r="G711" s="462"/>
      <c r="H711" s="462"/>
      <c r="I711" s="462"/>
      <c r="J711" s="462"/>
      <c r="K711" s="464"/>
      <c r="L711" s="150"/>
      <c r="M711" s="460" t="str">
        <f t="shared" si="11"/>
        <v/>
      </c>
    </row>
    <row r="712" spans="1:13" ht="14.45" customHeight="1" x14ac:dyDescent="0.2">
      <c r="A712" s="465"/>
      <c r="B712" s="461"/>
      <c r="C712" s="462"/>
      <c r="D712" s="462"/>
      <c r="E712" s="463"/>
      <c r="F712" s="461"/>
      <c r="G712" s="462"/>
      <c r="H712" s="462"/>
      <c r="I712" s="462"/>
      <c r="J712" s="462"/>
      <c r="K712" s="464"/>
      <c r="L712" s="150"/>
      <c r="M712" s="460" t="str">
        <f t="shared" si="11"/>
        <v/>
      </c>
    </row>
    <row r="713" spans="1:13" ht="14.45" customHeight="1" x14ac:dyDescent="0.2">
      <c r="A713" s="465"/>
      <c r="B713" s="461"/>
      <c r="C713" s="462"/>
      <c r="D713" s="462"/>
      <c r="E713" s="463"/>
      <c r="F713" s="461"/>
      <c r="G713" s="462"/>
      <c r="H713" s="462"/>
      <c r="I713" s="462"/>
      <c r="J713" s="462"/>
      <c r="K713" s="464"/>
      <c r="L713" s="150"/>
      <c r="M713" s="460" t="str">
        <f t="shared" si="11"/>
        <v/>
      </c>
    </row>
    <row r="714" spans="1:13" ht="14.45" customHeight="1" x14ac:dyDescent="0.2">
      <c r="A714" s="465"/>
      <c r="B714" s="461"/>
      <c r="C714" s="462"/>
      <c r="D714" s="462"/>
      <c r="E714" s="463"/>
      <c r="F714" s="461"/>
      <c r="G714" s="462"/>
      <c r="H714" s="462"/>
      <c r="I714" s="462"/>
      <c r="J714" s="462"/>
      <c r="K714" s="464"/>
      <c r="L714" s="150"/>
      <c r="M714" s="460" t="str">
        <f t="shared" si="11"/>
        <v/>
      </c>
    </row>
    <row r="715" spans="1:13" ht="14.45" customHeight="1" x14ac:dyDescent="0.2">
      <c r="A715" s="465"/>
      <c r="B715" s="461"/>
      <c r="C715" s="462"/>
      <c r="D715" s="462"/>
      <c r="E715" s="463"/>
      <c r="F715" s="461"/>
      <c r="G715" s="462"/>
      <c r="H715" s="462"/>
      <c r="I715" s="462"/>
      <c r="J715" s="462"/>
      <c r="K715" s="464"/>
      <c r="L715" s="150"/>
      <c r="M715" s="460" t="str">
        <f t="shared" si="11"/>
        <v/>
      </c>
    </row>
    <row r="716" spans="1:13" ht="14.45" customHeight="1" x14ac:dyDescent="0.2">
      <c r="A716" s="465"/>
      <c r="B716" s="461"/>
      <c r="C716" s="462"/>
      <c r="D716" s="462"/>
      <c r="E716" s="463"/>
      <c r="F716" s="461"/>
      <c r="G716" s="462"/>
      <c r="H716" s="462"/>
      <c r="I716" s="462"/>
      <c r="J716" s="462"/>
      <c r="K716" s="464"/>
      <c r="L716" s="150"/>
      <c r="M716" s="460" t="str">
        <f t="shared" si="11"/>
        <v/>
      </c>
    </row>
    <row r="717" spans="1:13" ht="14.45" customHeight="1" x14ac:dyDescent="0.2">
      <c r="A717" s="465"/>
      <c r="B717" s="461"/>
      <c r="C717" s="462"/>
      <c r="D717" s="462"/>
      <c r="E717" s="463"/>
      <c r="F717" s="461"/>
      <c r="G717" s="462"/>
      <c r="H717" s="462"/>
      <c r="I717" s="462"/>
      <c r="J717" s="462"/>
      <c r="K717" s="464"/>
      <c r="L717" s="150"/>
      <c r="M717" s="460" t="str">
        <f t="shared" si="11"/>
        <v/>
      </c>
    </row>
    <row r="718" spans="1:13" ht="14.45" customHeight="1" x14ac:dyDescent="0.2">
      <c r="A718" s="465"/>
      <c r="B718" s="461"/>
      <c r="C718" s="462"/>
      <c r="D718" s="462"/>
      <c r="E718" s="463"/>
      <c r="F718" s="461"/>
      <c r="G718" s="462"/>
      <c r="H718" s="462"/>
      <c r="I718" s="462"/>
      <c r="J718" s="462"/>
      <c r="K718" s="464"/>
      <c r="L718" s="150"/>
      <c r="M718" s="460" t="str">
        <f t="shared" si="11"/>
        <v/>
      </c>
    </row>
    <row r="719" spans="1:13" ht="14.45" customHeight="1" x14ac:dyDescent="0.2">
      <c r="A719" s="465"/>
      <c r="B719" s="461"/>
      <c r="C719" s="462"/>
      <c r="D719" s="462"/>
      <c r="E719" s="463"/>
      <c r="F719" s="461"/>
      <c r="G719" s="462"/>
      <c r="H719" s="462"/>
      <c r="I719" s="462"/>
      <c r="J719" s="462"/>
      <c r="K719" s="464"/>
      <c r="L719" s="150"/>
      <c r="M719" s="460" t="str">
        <f t="shared" si="11"/>
        <v/>
      </c>
    </row>
    <row r="720" spans="1:13" ht="14.45" customHeight="1" x14ac:dyDescent="0.2">
      <c r="A720" s="465"/>
      <c r="B720" s="461"/>
      <c r="C720" s="462"/>
      <c r="D720" s="462"/>
      <c r="E720" s="463"/>
      <c r="F720" s="461"/>
      <c r="G720" s="462"/>
      <c r="H720" s="462"/>
      <c r="I720" s="462"/>
      <c r="J720" s="462"/>
      <c r="K720" s="464"/>
      <c r="L720" s="150"/>
      <c r="M720" s="460" t="str">
        <f t="shared" si="11"/>
        <v/>
      </c>
    </row>
    <row r="721" spans="1:13" ht="14.45" customHeight="1" x14ac:dyDescent="0.2">
      <c r="A721" s="465"/>
      <c r="B721" s="461"/>
      <c r="C721" s="462"/>
      <c r="D721" s="462"/>
      <c r="E721" s="463"/>
      <c r="F721" s="461"/>
      <c r="G721" s="462"/>
      <c r="H721" s="462"/>
      <c r="I721" s="462"/>
      <c r="J721" s="462"/>
      <c r="K721" s="464"/>
      <c r="L721" s="150"/>
      <c r="M721" s="460" t="str">
        <f t="shared" si="11"/>
        <v/>
      </c>
    </row>
    <row r="722" spans="1:13" ht="14.45" customHeight="1" x14ac:dyDescent="0.2">
      <c r="A722" s="465"/>
      <c r="B722" s="461"/>
      <c r="C722" s="462"/>
      <c r="D722" s="462"/>
      <c r="E722" s="463"/>
      <c r="F722" s="461"/>
      <c r="G722" s="462"/>
      <c r="H722" s="462"/>
      <c r="I722" s="462"/>
      <c r="J722" s="462"/>
      <c r="K722" s="464"/>
      <c r="L722" s="150"/>
      <c r="M722" s="460" t="str">
        <f t="shared" si="11"/>
        <v/>
      </c>
    </row>
    <row r="723" spans="1:13" ht="14.45" customHeight="1" x14ac:dyDescent="0.2">
      <c r="A723" s="465"/>
      <c r="B723" s="461"/>
      <c r="C723" s="462"/>
      <c r="D723" s="462"/>
      <c r="E723" s="463"/>
      <c r="F723" s="461"/>
      <c r="G723" s="462"/>
      <c r="H723" s="462"/>
      <c r="I723" s="462"/>
      <c r="J723" s="462"/>
      <c r="K723" s="464"/>
      <c r="L723" s="150"/>
      <c r="M723" s="460" t="str">
        <f t="shared" si="11"/>
        <v/>
      </c>
    </row>
    <row r="724" spans="1:13" ht="14.45" customHeight="1" x14ac:dyDescent="0.2">
      <c r="A724" s="465"/>
      <c r="B724" s="461"/>
      <c r="C724" s="462"/>
      <c r="D724" s="462"/>
      <c r="E724" s="463"/>
      <c r="F724" s="461"/>
      <c r="G724" s="462"/>
      <c r="H724" s="462"/>
      <c r="I724" s="462"/>
      <c r="J724" s="462"/>
      <c r="K724" s="464"/>
      <c r="L724" s="150"/>
      <c r="M724" s="460" t="str">
        <f t="shared" si="11"/>
        <v/>
      </c>
    </row>
    <row r="725" spans="1:13" ht="14.45" customHeight="1" x14ac:dyDescent="0.2">
      <c r="A725" s="465"/>
      <c r="B725" s="461"/>
      <c r="C725" s="462"/>
      <c r="D725" s="462"/>
      <c r="E725" s="463"/>
      <c r="F725" s="461"/>
      <c r="G725" s="462"/>
      <c r="H725" s="462"/>
      <c r="I725" s="462"/>
      <c r="J725" s="462"/>
      <c r="K725" s="464"/>
      <c r="L725" s="150"/>
      <c r="M725" s="460" t="str">
        <f t="shared" si="11"/>
        <v/>
      </c>
    </row>
    <row r="726" spans="1:13" ht="14.45" customHeight="1" x14ac:dyDescent="0.2">
      <c r="A726" s="465"/>
      <c r="B726" s="461"/>
      <c r="C726" s="462"/>
      <c r="D726" s="462"/>
      <c r="E726" s="463"/>
      <c r="F726" s="461"/>
      <c r="G726" s="462"/>
      <c r="H726" s="462"/>
      <c r="I726" s="462"/>
      <c r="J726" s="462"/>
      <c r="K726" s="464"/>
      <c r="L726" s="150"/>
      <c r="M726" s="460" t="str">
        <f t="shared" si="11"/>
        <v/>
      </c>
    </row>
    <row r="727" spans="1:13" ht="14.45" customHeight="1" x14ac:dyDescent="0.2">
      <c r="A727" s="465"/>
      <c r="B727" s="461"/>
      <c r="C727" s="462"/>
      <c r="D727" s="462"/>
      <c r="E727" s="463"/>
      <c r="F727" s="461"/>
      <c r="G727" s="462"/>
      <c r="H727" s="462"/>
      <c r="I727" s="462"/>
      <c r="J727" s="462"/>
      <c r="K727" s="464"/>
      <c r="L727" s="150"/>
      <c r="M727" s="460" t="str">
        <f t="shared" si="11"/>
        <v/>
      </c>
    </row>
    <row r="728" spans="1:13" ht="14.45" customHeight="1" x14ac:dyDescent="0.2">
      <c r="A728" s="465"/>
      <c r="B728" s="461"/>
      <c r="C728" s="462"/>
      <c r="D728" s="462"/>
      <c r="E728" s="463"/>
      <c r="F728" s="461"/>
      <c r="G728" s="462"/>
      <c r="H728" s="462"/>
      <c r="I728" s="462"/>
      <c r="J728" s="462"/>
      <c r="K728" s="464"/>
      <c r="L728" s="150"/>
      <c r="M728" s="460" t="str">
        <f t="shared" si="11"/>
        <v/>
      </c>
    </row>
    <row r="729" spans="1:13" ht="14.45" customHeight="1" x14ac:dyDescent="0.2">
      <c r="A729" s="465"/>
      <c r="B729" s="461"/>
      <c r="C729" s="462"/>
      <c r="D729" s="462"/>
      <c r="E729" s="463"/>
      <c r="F729" s="461"/>
      <c r="G729" s="462"/>
      <c r="H729" s="462"/>
      <c r="I729" s="462"/>
      <c r="J729" s="462"/>
      <c r="K729" s="464"/>
      <c r="L729" s="150"/>
      <c r="M729" s="460" t="str">
        <f t="shared" si="11"/>
        <v/>
      </c>
    </row>
    <row r="730" spans="1:13" ht="14.45" customHeight="1" x14ac:dyDescent="0.2">
      <c r="A730" s="465"/>
      <c r="B730" s="461"/>
      <c r="C730" s="462"/>
      <c r="D730" s="462"/>
      <c r="E730" s="463"/>
      <c r="F730" s="461"/>
      <c r="G730" s="462"/>
      <c r="H730" s="462"/>
      <c r="I730" s="462"/>
      <c r="J730" s="462"/>
      <c r="K730" s="464"/>
      <c r="L730" s="150"/>
      <c r="M730" s="460" t="str">
        <f t="shared" si="11"/>
        <v/>
      </c>
    </row>
    <row r="731" spans="1:13" ht="14.45" customHeight="1" x14ac:dyDescent="0.2">
      <c r="A731" s="465"/>
      <c r="B731" s="461"/>
      <c r="C731" s="462"/>
      <c r="D731" s="462"/>
      <c r="E731" s="463"/>
      <c r="F731" s="461"/>
      <c r="G731" s="462"/>
      <c r="H731" s="462"/>
      <c r="I731" s="462"/>
      <c r="J731" s="462"/>
      <c r="K731" s="464"/>
      <c r="L731" s="150"/>
      <c r="M731" s="460" t="str">
        <f t="shared" si="11"/>
        <v/>
      </c>
    </row>
    <row r="732" spans="1:13" ht="14.45" customHeight="1" x14ac:dyDescent="0.2">
      <c r="A732" s="465"/>
      <c r="B732" s="461"/>
      <c r="C732" s="462"/>
      <c r="D732" s="462"/>
      <c r="E732" s="463"/>
      <c r="F732" s="461"/>
      <c r="G732" s="462"/>
      <c r="H732" s="462"/>
      <c r="I732" s="462"/>
      <c r="J732" s="462"/>
      <c r="K732" s="464"/>
      <c r="L732" s="150"/>
      <c r="M732" s="460" t="str">
        <f t="shared" si="11"/>
        <v/>
      </c>
    </row>
    <row r="733" spans="1:13" ht="14.45" customHeight="1" x14ac:dyDescent="0.2">
      <c r="A733" s="465"/>
      <c r="B733" s="461"/>
      <c r="C733" s="462"/>
      <c r="D733" s="462"/>
      <c r="E733" s="463"/>
      <c r="F733" s="461"/>
      <c r="G733" s="462"/>
      <c r="H733" s="462"/>
      <c r="I733" s="462"/>
      <c r="J733" s="462"/>
      <c r="K733" s="464"/>
      <c r="L733" s="150"/>
      <c r="M733" s="460" t="str">
        <f t="shared" si="11"/>
        <v/>
      </c>
    </row>
    <row r="734" spans="1:13" ht="14.45" customHeight="1" x14ac:dyDescent="0.2">
      <c r="A734" s="465"/>
      <c r="B734" s="461"/>
      <c r="C734" s="462"/>
      <c r="D734" s="462"/>
      <c r="E734" s="463"/>
      <c r="F734" s="461"/>
      <c r="G734" s="462"/>
      <c r="H734" s="462"/>
      <c r="I734" s="462"/>
      <c r="J734" s="462"/>
      <c r="K734" s="464"/>
      <c r="L734" s="150"/>
      <c r="M734" s="460" t="str">
        <f t="shared" si="11"/>
        <v/>
      </c>
    </row>
    <row r="735" spans="1:13" ht="14.45" customHeight="1" x14ac:dyDescent="0.2">
      <c r="A735" s="465"/>
      <c r="B735" s="461"/>
      <c r="C735" s="462"/>
      <c r="D735" s="462"/>
      <c r="E735" s="463"/>
      <c r="F735" s="461"/>
      <c r="G735" s="462"/>
      <c r="H735" s="462"/>
      <c r="I735" s="462"/>
      <c r="J735" s="462"/>
      <c r="K735" s="464"/>
      <c r="L735" s="150"/>
      <c r="M735" s="460" t="str">
        <f t="shared" si="11"/>
        <v/>
      </c>
    </row>
    <row r="736" spans="1:13" ht="14.45" customHeight="1" x14ac:dyDescent="0.2">
      <c r="A736" s="465"/>
      <c r="B736" s="461"/>
      <c r="C736" s="462"/>
      <c r="D736" s="462"/>
      <c r="E736" s="463"/>
      <c r="F736" s="461"/>
      <c r="G736" s="462"/>
      <c r="H736" s="462"/>
      <c r="I736" s="462"/>
      <c r="J736" s="462"/>
      <c r="K736" s="464"/>
      <c r="L736" s="150"/>
      <c r="M736" s="460" t="str">
        <f t="shared" si="11"/>
        <v/>
      </c>
    </row>
    <row r="737" spans="1:13" ht="14.45" customHeight="1" x14ac:dyDescent="0.2">
      <c r="A737" s="465"/>
      <c r="B737" s="461"/>
      <c r="C737" s="462"/>
      <c r="D737" s="462"/>
      <c r="E737" s="463"/>
      <c r="F737" s="461"/>
      <c r="G737" s="462"/>
      <c r="H737" s="462"/>
      <c r="I737" s="462"/>
      <c r="J737" s="462"/>
      <c r="K737" s="464"/>
      <c r="L737" s="150"/>
      <c r="M737" s="460" t="str">
        <f t="shared" si="11"/>
        <v/>
      </c>
    </row>
    <row r="738" spans="1:13" ht="14.45" customHeight="1" x14ac:dyDescent="0.2">
      <c r="A738" s="465"/>
      <c r="B738" s="461"/>
      <c r="C738" s="462"/>
      <c r="D738" s="462"/>
      <c r="E738" s="463"/>
      <c r="F738" s="461"/>
      <c r="G738" s="462"/>
      <c r="H738" s="462"/>
      <c r="I738" s="462"/>
      <c r="J738" s="462"/>
      <c r="K738" s="464"/>
      <c r="L738" s="150"/>
      <c r="M738" s="460" t="str">
        <f t="shared" si="11"/>
        <v/>
      </c>
    </row>
    <row r="739" spans="1:13" ht="14.45" customHeight="1" x14ac:dyDescent="0.2">
      <c r="A739" s="465"/>
      <c r="B739" s="461"/>
      <c r="C739" s="462"/>
      <c r="D739" s="462"/>
      <c r="E739" s="463"/>
      <c r="F739" s="461"/>
      <c r="G739" s="462"/>
      <c r="H739" s="462"/>
      <c r="I739" s="462"/>
      <c r="J739" s="462"/>
      <c r="K739" s="464"/>
      <c r="L739" s="150"/>
      <c r="M739" s="460" t="str">
        <f t="shared" si="11"/>
        <v/>
      </c>
    </row>
    <row r="740" spans="1:13" ht="14.45" customHeight="1" x14ac:dyDescent="0.2">
      <c r="A740" s="465"/>
      <c r="B740" s="461"/>
      <c r="C740" s="462"/>
      <c r="D740" s="462"/>
      <c r="E740" s="463"/>
      <c r="F740" s="461"/>
      <c r="G740" s="462"/>
      <c r="H740" s="462"/>
      <c r="I740" s="462"/>
      <c r="J740" s="462"/>
      <c r="K740" s="464"/>
      <c r="L740" s="150"/>
      <c r="M740" s="460" t="str">
        <f t="shared" si="11"/>
        <v/>
      </c>
    </row>
    <row r="741" spans="1:13" ht="14.45" customHeight="1" x14ac:dyDescent="0.2">
      <c r="A741" s="465"/>
      <c r="B741" s="461"/>
      <c r="C741" s="462"/>
      <c r="D741" s="462"/>
      <c r="E741" s="463"/>
      <c r="F741" s="461"/>
      <c r="G741" s="462"/>
      <c r="H741" s="462"/>
      <c r="I741" s="462"/>
      <c r="J741" s="462"/>
      <c r="K741" s="464"/>
      <c r="L741" s="150"/>
      <c r="M741" s="460" t="str">
        <f t="shared" si="11"/>
        <v/>
      </c>
    </row>
    <row r="742" spans="1:13" ht="14.45" customHeight="1" x14ac:dyDescent="0.2">
      <c r="A742" s="465"/>
      <c r="B742" s="461"/>
      <c r="C742" s="462"/>
      <c r="D742" s="462"/>
      <c r="E742" s="463"/>
      <c r="F742" s="461"/>
      <c r="G742" s="462"/>
      <c r="H742" s="462"/>
      <c r="I742" s="462"/>
      <c r="J742" s="462"/>
      <c r="K742" s="464"/>
      <c r="L742" s="150"/>
      <c r="M742" s="460" t="str">
        <f t="shared" si="11"/>
        <v/>
      </c>
    </row>
    <row r="743" spans="1:13" ht="14.45" customHeight="1" x14ac:dyDescent="0.2">
      <c r="A743" s="465"/>
      <c r="B743" s="461"/>
      <c r="C743" s="462"/>
      <c r="D743" s="462"/>
      <c r="E743" s="463"/>
      <c r="F743" s="461"/>
      <c r="G743" s="462"/>
      <c r="H743" s="462"/>
      <c r="I743" s="462"/>
      <c r="J743" s="462"/>
      <c r="K743" s="464"/>
      <c r="L743" s="150"/>
      <c r="M743" s="460" t="str">
        <f t="shared" si="11"/>
        <v/>
      </c>
    </row>
    <row r="744" spans="1:13" ht="14.45" customHeight="1" x14ac:dyDescent="0.2">
      <c r="A744" s="465"/>
      <c r="B744" s="461"/>
      <c r="C744" s="462"/>
      <c r="D744" s="462"/>
      <c r="E744" s="463"/>
      <c r="F744" s="461"/>
      <c r="G744" s="462"/>
      <c r="H744" s="462"/>
      <c r="I744" s="462"/>
      <c r="J744" s="462"/>
      <c r="K744" s="464"/>
      <c r="L744" s="150"/>
      <c r="M744" s="460" t="str">
        <f t="shared" si="11"/>
        <v/>
      </c>
    </row>
    <row r="745" spans="1:13" ht="14.45" customHeight="1" x14ac:dyDescent="0.2">
      <c r="A745" s="465"/>
      <c r="B745" s="461"/>
      <c r="C745" s="462"/>
      <c r="D745" s="462"/>
      <c r="E745" s="463"/>
      <c r="F745" s="461"/>
      <c r="G745" s="462"/>
      <c r="H745" s="462"/>
      <c r="I745" s="462"/>
      <c r="J745" s="462"/>
      <c r="K745" s="464"/>
      <c r="L745" s="150"/>
      <c r="M745" s="460" t="str">
        <f t="shared" si="11"/>
        <v/>
      </c>
    </row>
    <row r="746" spans="1:13" ht="14.45" customHeight="1" x14ac:dyDescent="0.2">
      <c r="A746" s="465"/>
      <c r="B746" s="461"/>
      <c r="C746" s="462"/>
      <c r="D746" s="462"/>
      <c r="E746" s="463"/>
      <c r="F746" s="461"/>
      <c r="G746" s="462"/>
      <c r="H746" s="462"/>
      <c r="I746" s="462"/>
      <c r="J746" s="462"/>
      <c r="K746" s="464"/>
      <c r="L746" s="150"/>
      <c r="M746" s="460" t="str">
        <f t="shared" si="11"/>
        <v/>
      </c>
    </row>
    <row r="747" spans="1:13" ht="14.45" customHeight="1" x14ac:dyDescent="0.2">
      <c r="A747" s="465"/>
      <c r="B747" s="461"/>
      <c r="C747" s="462"/>
      <c r="D747" s="462"/>
      <c r="E747" s="463"/>
      <c r="F747" s="461"/>
      <c r="G747" s="462"/>
      <c r="H747" s="462"/>
      <c r="I747" s="462"/>
      <c r="J747" s="462"/>
      <c r="K747" s="464"/>
      <c r="L747" s="150"/>
      <c r="M747" s="460" t="str">
        <f t="shared" si="11"/>
        <v/>
      </c>
    </row>
    <row r="748" spans="1:13" ht="14.45" customHeight="1" x14ac:dyDescent="0.2">
      <c r="A748" s="465"/>
      <c r="B748" s="461"/>
      <c r="C748" s="462"/>
      <c r="D748" s="462"/>
      <c r="E748" s="463"/>
      <c r="F748" s="461"/>
      <c r="G748" s="462"/>
      <c r="H748" s="462"/>
      <c r="I748" s="462"/>
      <c r="J748" s="462"/>
      <c r="K748" s="464"/>
      <c r="L748" s="150"/>
      <c r="M748" s="460" t="str">
        <f t="shared" si="11"/>
        <v/>
      </c>
    </row>
    <row r="749" spans="1:13" ht="14.45" customHeight="1" x14ac:dyDescent="0.2">
      <c r="A749" s="465"/>
      <c r="B749" s="461"/>
      <c r="C749" s="462"/>
      <c r="D749" s="462"/>
      <c r="E749" s="463"/>
      <c r="F749" s="461"/>
      <c r="G749" s="462"/>
      <c r="H749" s="462"/>
      <c r="I749" s="462"/>
      <c r="J749" s="462"/>
      <c r="K749" s="464"/>
      <c r="L749" s="150"/>
      <c r="M749" s="460" t="str">
        <f t="shared" si="11"/>
        <v/>
      </c>
    </row>
    <row r="750" spans="1:13" ht="14.45" customHeight="1" x14ac:dyDescent="0.2">
      <c r="A750" s="465"/>
      <c r="B750" s="461"/>
      <c r="C750" s="462"/>
      <c r="D750" s="462"/>
      <c r="E750" s="463"/>
      <c r="F750" s="461"/>
      <c r="G750" s="462"/>
      <c r="H750" s="462"/>
      <c r="I750" s="462"/>
      <c r="J750" s="462"/>
      <c r="K750" s="464"/>
      <c r="L750" s="150"/>
      <c r="M750" s="460" t="str">
        <f t="shared" si="11"/>
        <v/>
      </c>
    </row>
    <row r="751" spans="1:13" ht="14.45" customHeight="1" x14ac:dyDescent="0.2">
      <c r="A751" s="465"/>
      <c r="B751" s="461"/>
      <c r="C751" s="462"/>
      <c r="D751" s="462"/>
      <c r="E751" s="463"/>
      <c r="F751" s="461"/>
      <c r="G751" s="462"/>
      <c r="H751" s="462"/>
      <c r="I751" s="462"/>
      <c r="J751" s="462"/>
      <c r="K751" s="464"/>
      <c r="L751" s="150"/>
      <c r="M751" s="460" t="str">
        <f t="shared" si="11"/>
        <v/>
      </c>
    </row>
    <row r="752" spans="1:13" ht="14.45" customHeight="1" x14ac:dyDescent="0.2">
      <c r="A752" s="465"/>
      <c r="B752" s="461"/>
      <c r="C752" s="462"/>
      <c r="D752" s="462"/>
      <c r="E752" s="463"/>
      <c r="F752" s="461"/>
      <c r="G752" s="462"/>
      <c r="H752" s="462"/>
      <c r="I752" s="462"/>
      <c r="J752" s="462"/>
      <c r="K752" s="464"/>
      <c r="L752" s="150"/>
      <c r="M752" s="460" t="str">
        <f t="shared" si="11"/>
        <v/>
      </c>
    </row>
    <row r="753" spans="1:13" ht="14.45" customHeight="1" x14ac:dyDescent="0.2">
      <c r="A753" s="465"/>
      <c r="B753" s="461"/>
      <c r="C753" s="462"/>
      <c r="D753" s="462"/>
      <c r="E753" s="463"/>
      <c r="F753" s="461"/>
      <c r="G753" s="462"/>
      <c r="H753" s="462"/>
      <c r="I753" s="462"/>
      <c r="J753" s="462"/>
      <c r="K753" s="464"/>
      <c r="L753" s="150"/>
      <c r="M753" s="460" t="str">
        <f t="shared" si="11"/>
        <v/>
      </c>
    </row>
    <row r="754" spans="1:13" ht="14.45" customHeight="1" x14ac:dyDescent="0.2">
      <c r="A754" s="465"/>
      <c r="B754" s="461"/>
      <c r="C754" s="462"/>
      <c r="D754" s="462"/>
      <c r="E754" s="463"/>
      <c r="F754" s="461"/>
      <c r="G754" s="462"/>
      <c r="H754" s="462"/>
      <c r="I754" s="462"/>
      <c r="J754" s="462"/>
      <c r="K754" s="464"/>
      <c r="L754" s="150"/>
      <c r="M754" s="460" t="str">
        <f t="shared" si="11"/>
        <v/>
      </c>
    </row>
    <row r="755" spans="1:13" ht="14.45" customHeight="1" x14ac:dyDescent="0.2">
      <c r="A755" s="465"/>
      <c r="B755" s="461"/>
      <c r="C755" s="462"/>
      <c r="D755" s="462"/>
      <c r="E755" s="463"/>
      <c r="F755" s="461"/>
      <c r="G755" s="462"/>
      <c r="H755" s="462"/>
      <c r="I755" s="462"/>
      <c r="J755" s="462"/>
      <c r="K755" s="464"/>
      <c r="L755" s="150"/>
      <c r="M755" s="460" t="str">
        <f t="shared" si="11"/>
        <v/>
      </c>
    </row>
    <row r="756" spans="1:13" ht="14.45" customHeight="1" x14ac:dyDescent="0.2">
      <c r="A756" s="465"/>
      <c r="B756" s="461"/>
      <c r="C756" s="462"/>
      <c r="D756" s="462"/>
      <c r="E756" s="463"/>
      <c r="F756" s="461"/>
      <c r="G756" s="462"/>
      <c r="H756" s="462"/>
      <c r="I756" s="462"/>
      <c r="J756" s="462"/>
      <c r="K756" s="464"/>
      <c r="L756" s="150"/>
      <c r="M756" s="460" t="str">
        <f t="shared" si="11"/>
        <v/>
      </c>
    </row>
    <row r="757" spans="1:13" ht="14.45" customHeight="1" x14ac:dyDescent="0.2">
      <c r="A757" s="465"/>
      <c r="B757" s="461"/>
      <c r="C757" s="462"/>
      <c r="D757" s="462"/>
      <c r="E757" s="463"/>
      <c r="F757" s="461"/>
      <c r="G757" s="462"/>
      <c r="H757" s="462"/>
      <c r="I757" s="462"/>
      <c r="J757" s="462"/>
      <c r="K757" s="464"/>
      <c r="L757" s="150"/>
      <c r="M757" s="460" t="str">
        <f t="shared" si="11"/>
        <v/>
      </c>
    </row>
    <row r="758" spans="1:13" ht="14.45" customHeight="1" x14ac:dyDescent="0.2">
      <c r="A758" s="465"/>
      <c r="B758" s="461"/>
      <c r="C758" s="462"/>
      <c r="D758" s="462"/>
      <c r="E758" s="463"/>
      <c r="F758" s="461"/>
      <c r="G758" s="462"/>
      <c r="H758" s="462"/>
      <c r="I758" s="462"/>
      <c r="J758" s="462"/>
      <c r="K758" s="464"/>
      <c r="L758" s="150"/>
      <c r="M758" s="460" t="str">
        <f t="shared" si="11"/>
        <v/>
      </c>
    </row>
    <row r="759" spans="1:13" ht="14.45" customHeight="1" x14ac:dyDescent="0.2">
      <c r="A759" s="465"/>
      <c r="B759" s="461"/>
      <c r="C759" s="462"/>
      <c r="D759" s="462"/>
      <c r="E759" s="463"/>
      <c r="F759" s="461"/>
      <c r="G759" s="462"/>
      <c r="H759" s="462"/>
      <c r="I759" s="462"/>
      <c r="J759" s="462"/>
      <c r="K759" s="464"/>
      <c r="L759" s="150"/>
      <c r="M759" s="460" t="str">
        <f t="shared" si="11"/>
        <v/>
      </c>
    </row>
    <row r="760" spans="1:13" ht="14.45" customHeight="1" x14ac:dyDescent="0.2">
      <c r="A760" s="465"/>
      <c r="B760" s="461"/>
      <c r="C760" s="462"/>
      <c r="D760" s="462"/>
      <c r="E760" s="463"/>
      <c r="F760" s="461"/>
      <c r="G760" s="462"/>
      <c r="H760" s="462"/>
      <c r="I760" s="462"/>
      <c r="J760" s="462"/>
      <c r="K760" s="464"/>
      <c r="L760" s="150"/>
      <c r="M760" s="460" t="str">
        <f t="shared" si="11"/>
        <v/>
      </c>
    </row>
    <row r="761" spans="1:13" ht="14.45" customHeight="1" x14ac:dyDescent="0.2">
      <c r="A761" s="465"/>
      <c r="B761" s="461"/>
      <c r="C761" s="462"/>
      <c r="D761" s="462"/>
      <c r="E761" s="463"/>
      <c r="F761" s="461"/>
      <c r="G761" s="462"/>
      <c r="H761" s="462"/>
      <c r="I761" s="462"/>
      <c r="J761" s="462"/>
      <c r="K761" s="464"/>
      <c r="L761" s="150"/>
      <c r="M761" s="460" t="str">
        <f t="shared" si="11"/>
        <v/>
      </c>
    </row>
    <row r="762" spans="1:13" ht="14.45" customHeight="1" x14ac:dyDescent="0.2">
      <c r="A762" s="465"/>
      <c r="B762" s="461"/>
      <c r="C762" s="462"/>
      <c r="D762" s="462"/>
      <c r="E762" s="463"/>
      <c r="F762" s="461"/>
      <c r="G762" s="462"/>
      <c r="H762" s="462"/>
      <c r="I762" s="462"/>
      <c r="J762" s="462"/>
      <c r="K762" s="464"/>
      <c r="L762" s="150"/>
      <c r="M762" s="460" t="str">
        <f t="shared" si="11"/>
        <v/>
      </c>
    </row>
    <row r="763" spans="1:13" ht="14.45" customHeight="1" x14ac:dyDescent="0.2">
      <c r="A763" s="465"/>
      <c r="B763" s="461"/>
      <c r="C763" s="462"/>
      <c r="D763" s="462"/>
      <c r="E763" s="463"/>
      <c r="F763" s="461"/>
      <c r="G763" s="462"/>
      <c r="H763" s="462"/>
      <c r="I763" s="462"/>
      <c r="J763" s="462"/>
      <c r="K763" s="464"/>
      <c r="L763" s="150"/>
      <c r="M763" s="460" t="str">
        <f t="shared" si="11"/>
        <v/>
      </c>
    </row>
    <row r="764" spans="1:13" ht="14.45" customHeight="1" x14ac:dyDescent="0.2">
      <c r="A764" s="465"/>
      <c r="B764" s="461"/>
      <c r="C764" s="462"/>
      <c r="D764" s="462"/>
      <c r="E764" s="463"/>
      <c r="F764" s="461"/>
      <c r="G764" s="462"/>
      <c r="H764" s="462"/>
      <c r="I764" s="462"/>
      <c r="J764" s="462"/>
      <c r="K764" s="464"/>
      <c r="L764" s="150"/>
      <c r="M764" s="460" t="str">
        <f t="shared" si="11"/>
        <v/>
      </c>
    </row>
    <row r="765" spans="1:13" ht="14.45" customHeight="1" x14ac:dyDescent="0.2">
      <c r="A765" s="465"/>
      <c r="B765" s="461"/>
      <c r="C765" s="462"/>
      <c r="D765" s="462"/>
      <c r="E765" s="463"/>
      <c r="F765" s="461"/>
      <c r="G765" s="462"/>
      <c r="H765" s="462"/>
      <c r="I765" s="462"/>
      <c r="J765" s="462"/>
      <c r="K765" s="464"/>
      <c r="L765" s="150"/>
      <c r="M765" s="460" t="str">
        <f t="shared" si="11"/>
        <v/>
      </c>
    </row>
    <row r="766" spans="1:13" ht="14.45" customHeight="1" x14ac:dyDescent="0.2">
      <c r="A766" s="465"/>
      <c r="B766" s="461"/>
      <c r="C766" s="462"/>
      <c r="D766" s="462"/>
      <c r="E766" s="463"/>
      <c r="F766" s="461"/>
      <c r="G766" s="462"/>
      <c r="H766" s="462"/>
      <c r="I766" s="462"/>
      <c r="J766" s="462"/>
      <c r="K766" s="464"/>
      <c r="L766" s="150"/>
      <c r="M766" s="460" t="str">
        <f t="shared" si="11"/>
        <v/>
      </c>
    </row>
    <row r="767" spans="1:13" ht="14.45" customHeight="1" x14ac:dyDescent="0.2">
      <c r="A767" s="465"/>
      <c r="B767" s="461"/>
      <c r="C767" s="462"/>
      <c r="D767" s="462"/>
      <c r="E767" s="463"/>
      <c r="F767" s="461"/>
      <c r="G767" s="462"/>
      <c r="H767" s="462"/>
      <c r="I767" s="462"/>
      <c r="J767" s="462"/>
      <c r="K767" s="464"/>
      <c r="L767" s="150"/>
      <c r="M767" s="460" t="str">
        <f t="shared" si="11"/>
        <v/>
      </c>
    </row>
    <row r="768" spans="1:13" ht="14.45" customHeight="1" x14ac:dyDescent="0.2">
      <c r="A768" s="465"/>
      <c r="B768" s="461"/>
      <c r="C768" s="462"/>
      <c r="D768" s="462"/>
      <c r="E768" s="463"/>
      <c r="F768" s="461"/>
      <c r="G768" s="462"/>
      <c r="H768" s="462"/>
      <c r="I768" s="462"/>
      <c r="J768" s="462"/>
      <c r="K768" s="464"/>
      <c r="L768" s="150"/>
      <c r="M768" s="460" t="str">
        <f t="shared" si="11"/>
        <v/>
      </c>
    </row>
    <row r="769" spans="1:13" ht="14.45" customHeight="1" x14ac:dyDescent="0.2">
      <c r="A769" s="465"/>
      <c r="B769" s="461"/>
      <c r="C769" s="462"/>
      <c r="D769" s="462"/>
      <c r="E769" s="463"/>
      <c r="F769" s="461"/>
      <c r="G769" s="462"/>
      <c r="H769" s="462"/>
      <c r="I769" s="462"/>
      <c r="J769" s="462"/>
      <c r="K769" s="464"/>
      <c r="L769" s="150"/>
      <c r="M769" s="460" t="str">
        <f t="shared" si="11"/>
        <v/>
      </c>
    </row>
    <row r="770" spans="1:13" ht="14.45" customHeight="1" x14ac:dyDescent="0.2">
      <c r="A770" s="465"/>
      <c r="B770" s="461"/>
      <c r="C770" s="462"/>
      <c r="D770" s="462"/>
      <c r="E770" s="463"/>
      <c r="F770" s="461"/>
      <c r="G770" s="462"/>
      <c r="H770" s="462"/>
      <c r="I770" s="462"/>
      <c r="J770" s="462"/>
      <c r="K770" s="464"/>
      <c r="L770" s="150"/>
      <c r="M770" s="460" t="str">
        <f t="shared" si="11"/>
        <v/>
      </c>
    </row>
    <row r="771" spans="1:13" ht="14.45" customHeight="1" x14ac:dyDescent="0.2">
      <c r="A771" s="465"/>
      <c r="B771" s="461"/>
      <c r="C771" s="462"/>
      <c r="D771" s="462"/>
      <c r="E771" s="463"/>
      <c r="F771" s="461"/>
      <c r="G771" s="462"/>
      <c r="H771" s="462"/>
      <c r="I771" s="462"/>
      <c r="J771" s="462"/>
      <c r="K771" s="464"/>
      <c r="L771" s="150"/>
      <c r="M771" s="460" t="str">
        <f t="shared" si="11"/>
        <v/>
      </c>
    </row>
    <row r="772" spans="1:13" ht="14.45" customHeight="1" x14ac:dyDescent="0.2">
      <c r="A772" s="465"/>
      <c r="B772" s="461"/>
      <c r="C772" s="462"/>
      <c r="D772" s="462"/>
      <c r="E772" s="463"/>
      <c r="F772" s="461"/>
      <c r="G772" s="462"/>
      <c r="H772" s="462"/>
      <c r="I772" s="462"/>
      <c r="J772" s="462"/>
      <c r="K772" s="464"/>
      <c r="L772" s="150"/>
      <c r="M772" s="460" t="str">
        <f t="shared" si="11"/>
        <v/>
      </c>
    </row>
    <row r="773" spans="1:13" ht="14.45" customHeight="1" x14ac:dyDescent="0.2">
      <c r="A773" s="465"/>
      <c r="B773" s="461"/>
      <c r="C773" s="462"/>
      <c r="D773" s="462"/>
      <c r="E773" s="463"/>
      <c r="F773" s="461"/>
      <c r="G773" s="462"/>
      <c r="H773" s="462"/>
      <c r="I773" s="462"/>
      <c r="J773" s="462"/>
      <c r="K773" s="464"/>
      <c r="L773" s="150"/>
      <c r="M773" s="460" t="str">
        <f t="shared" si="11"/>
        <v/>
      </c>
    </row>
    <row r="774" spans="1:13" ht="14.45" customHeight="1" x14ac:dyDescent="0.2">
      <c r="A774" s="465"/>
      <c r="B774" s="461"/>
      <c r="C774" s="462"/>
      <c r="D774" s="462"/>
      <c r="E774" s="463"/>
      <c r="F774" s="461"/>
      <c r="G774" s="462"/>
      <c r="H774" s="462"/>
      <c r="I774" s="462"/>
      <c r="J774" s="462"/>
      <c r="K774" s="464"/>
      <c r="L774" s="150"/>
      <c r="M774" s="460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5"/>
      <c r="B775" s="461"/>
      <c r="C775" s="462"/>
      <c r="D775" s="462"/>
      <c r="E775" s="463"/>
      <c r="F775" s="461"/>
      <c r="G775" s="462"/>
      <c r="H775" s="462"/>
      <c r="I775" s="462"/>
      <c r="J775" s="462"/>
      <c r="K775" s="464"/>
      <c r="L775" s="150"/>
      <c r="M775" s="460" t="str">
        <f t="shared" si="12"/>
        <v/>
      </c>
    </row>
    <row r="776" spans="1:13" ht="14.45" customHeight="1" x14ac:dyDescent="0.2">
      <c r="A776" s="465"/>
      <c r="B776" s="461"/>
      <c r="C776" s="462"/>
      <c r="D776" s="462"/>
      <c r="E776" s="463"/>
      <c r="F776" s="461"/>
      <c r="G776" s="462"/>
      <c r="H776" s="462"/>
      <c r="I776" s="462"/>
      <c r="J776" s="462"/>
      <c r="K776" s="464"/>
      <c r="L776" s="150"/>
      <c r="M776" s="460" t="str">
        <f t="shared" si="12"/>
        <v/>
      </c>
    </row>
    <row r="777" spans="1:13" ht="14.45" customHeight="1" x14ac:dyDescent="0.2">
      <c r="A777" s="465"/>
      <c r="B777" s="461"/>
      <c r="C777" s="462"/>
      <c r="D777" s="462"/>
      <c r="E777" s="463"/>
      <c r="F777" s="461"/>
      <c r="G777" s="462"/>
      <c r="H777" s="462"/>
      <c r="I777" s="462"/>
      <c r="J777" s="462"/>
      <c r="K777" s="464"/>
      <c r="L777" s="150"/>
      <c r="M777" s="460" t="str">
        <f t="shared" si="12"/>
        <v/>
      </c>
    </row>
    <row r="778" spans="1:13" ht="14.45" customHeight="1" x14ac:dyDescent="0.2">
      <c r="A778" s="465"/>
      <c r="B778" s="461"/>
      <c r="C778" s="462"/>
      <c r="D778" s="462"/>
      <c r="E778" s="463"/>
      <c r="F778" s="461"/>
      <c r="G778" s="462"/>
      <c r="H778" s="462"/>
      <c r="I778" s="462"/>
      <c r="J778" s="462"/>
      <c r="K778" s="464"/>
      <c r="L778" s="150"/>
      <c r="M778" s="460" t="str">
        <f t="shared" si="12"/>
        <v/>
      </c>
    </row>
    <row r="779" spans="1:13" ht="14.45" customHeight="1" x14ac:dyDescent="0.2">
      <c r="A779" s="465"/>
      <c r="B779" s="461"/>
      <c r="C779" s="462"/>
      <c r="D779" s="462"/>
      <c r="E779" s="463"/>
      <c r="F779" s="461"/>
      <c r="G779" s="462"/>
      <c r="H779" s="462"/>
      <c r="I779" s="462"/>
      <c r="J779" s="462"/>
      <c r="K779" s="464"/>
      <c r="L779" s="150"/>
      <c r="M779" s="460" t="str">
        <f t="shared" si="12"/>
        <v/>
      </c>
    </row>
    <row r="780" spans="1:13" ht="14.45" customHeight="1" x14ac:dyDescent="0.2">
      <c r="A780" s="465"/>
      <c r="B780" s="461"/>
      <c r="C780" s="462"/>
      <c r="D780" s="462"/>
      <c r="E780" s="463"/>
      <c r="F780" s="461"/>
      <c r="G780" s="462"/>
      <c r="H780" s="462"/>
      <c r="I780" s="462"/>
      <c r="J780" s="462"/>
      <c r="K780" s="464"/>
      <c r="L780" s="150"/>
      <c r="M780" s="460" t="str">
        <f t="shared" si="12"/>
        <v/>
      </c>
    </row>
    <row r="781" spans="1:13" ht="14.45" customHeight="1" x14ac:dyDescent="0.2">
      <c r="A781" s="465"/>
      <c r="B781" s="461"/>
      <c r="C781" s="462"/>
      <c r="D781" s="462"/>
      <c r="E781" s="463"/>
      <c r="F781" s="461"/>
      <c r="G781" s="462"/>
      <c r="H781" s="462"/>
      <c r="I781" s="462"/>
      <c r="J781" s="462"/>
      <c r="K781" s="464"/>
      <c r="L781" s="150"/>
      <c r="M781" s="460" t="str">
        <f t="shared" si="12"/>
        <v/>
      </c>
    </row>
    <row r="782" spans="1:13" ht="14.45" customHeight="1" x14ac:dyDescent="0.2">
      <c r="A782" s="465"/>
      <c r="B782" s="461"/>
      <c r="C782" s="462"/>
      <c r="D782" s="462"/>
      <c r="E782" s="463"/>
      <c r="F782" s="461"/>
      <c r="G782" s="462"/>
      <c r="H782" s="462"/>
      <c r="I782" s="462"/>
      <c r="J782" s="462"/>
      <c r="K782" s="464"/>
      <c r="L782" s="150"/>
      <c r="M782" s="460" t="str">
        <f t="shared" si="12"/>
        <v/>
      </c>
    </row>
    <row r="783" spans="1:13" ht="14.45" customHeight="1" x14ac:dyDescent="0.2">
      <c r="A783" s="465"/>
      <c r="B783" s="461"/>
      <c r="C783" s="462"/>
      <c r="D783" s="462"/>
      <c r="E783" s="463"/>
      <c r="F783" s="461"/>
      <c r="G783" s="462"/>
      <c r="H783" s="462"/>
      <c r="I783" s="462"/>
      <c r="J783" s="462"/>
      <c r="K783" s="464"/>
      <c r="L783" s="150"/>
      <c r="M783" s="460" t="str">
        <f t="shared" si="12"/>
        <v/>
      </c>
    </row>
    <row r="784" spans="1:13" ht="14.45" customHeight="1" x14ac:dyDescent="0.2">
      <c r="A784" s="465"/>
      <c r="B784" s="461"/>
      <c r="C784" s="462"/>
      <c r="D784" s="462"/>
      <c r="E784" s="463"/>
      <c r="F784" s="461"/>
      <c r="G784" s="462"/>
      <c r="H784" s="462"/>
      <c r="I784" s="462"/>
      <c r="J784" s="462"/>
      <c r="K784" s="464"/>
      <c r="L784" s="150"/>
      <c r="M784" s="460" t="str">
        <f t="shared" si="12"/>
        <v/>
      </c>
    </row>
    <row r="785" spans="1:13" ht="14.45" customHeight="1" x14ac:dyDescent="0.2">
      <c r="A785" s="465"/>
      <c r="B785" s="461"/>
      <c r="C785" s="462"/>
      <c r="D785" s="462"/>
      <c r="E785" s="463"/>
      <c r="F785" s="461"/>
      <c r="G785" s="462"/>
      <c r="H785" s="462"/>
      <c r="I785" s="462"/>
      <c r="J785" s="462"/>
      <c r="K785" s="464"/>
      <c r="L785" s="150"/>
      <c r="M785" s="460" t="str">
        <f t="shared" si="12"/>
        <v/>
      </c>
    </row>
    <row r="786" spans="1:13" ht="14.45" customHeight="1" x14ac:dyDescent="0.2">
      <c r="A786" s="465"/>
      <c r="B786" s="461"/>
      <c r="C786" s="462"/>
      <c r="D786" s="462"/>
      <c r="E786" s="463"/>
      <c r="F786" s="461"/>
      <c r="G786" s="462"/>
      <c r="H786" s="462"/>
      <c r="I786" s="462"/>
      <c r="J786" s="462"/>
      <c r="K786" s="464"/>
      <c r="L786" s="150"/>
      <c r="M786" s="460" t="str">
        <f t="shared" si="12"/>
        <v/>
      </c>
    </row>
    <row r="787" spans="1:13" ht="14.45" customHeight="1" x14ac:dyDescent="0.2">
      <c r="A787" s="465"/>
      <c r="B787" s="461"/>
      <c r="C787" s="462"/>
      <c r="D787" s="462"/>
      <c r="E787" s="463"/>
      <c r="F787" s="461"/>
      <c r="G787" s="462"/>
      <c r="H787" s="462"/>
      <c r="I787" s="462"/>
      <c r="J787" s="462"/>
      <c r="K787" s="464"/>
      <c r="L787" s="150"/>
      <c r="M787" s="460" t="str">
        <f t="shared" si="12"/>
        <v/>
      </c>
    </row>
    <row r="788" spans="1:13" ht="14.45" customHeight="1" x14ac:dyDescent="0.2">
      <c r="A788" s="465"/>
      <c r="B788" s="461"/>
      <c r="C788" s="462"/>
      <c r="D788" s="462"/>
      <c r="E788" s="463"/>
      <c r="F788" s="461"/>
      <c r="G788" s="462"/>
      <c r="H788" s="462"/>
      <c r="I788" s="462"/>
      <c r="J788" s="462"/>
      <c r="K788" s="464"/>
      <c r="L788" s="150"/>
      <c r="M788" s="460" t="str">
        <f t="shared" si="12"/>
        <v/>
      </c>
    </row>
    <row r="789" spans="1:13" ht="14.45" customHeight="1" x14ac:dyDescent="0.2">
      <c r="A789" s="465"/>
      <c r="B789" s="461"/>
      <c r="C789" s="462"/>
      <c r="D789" s="462"/>
      <c r="E789" s="463"/>
      <c r="F789" s="461"/>
      <c r="G789" s="462"/>
      <c r="H789" s="462"/>
      <c r="I789" s="462"/>
      <c r="J789" s="462"/>
      <c r="K789" s="464"/>
      <c r="L789" s="150"/>
      <c r="M789" s="460" t="str">
        <f t="shared" si="12"/>
        <v/>
      </c>
    </row>
    <row r="790" spans="1:13" ht="14.45" customHeight="1" x14ac:dyDescent="0.2">
      <c r="A790" s="465"/>
      <c r="B790" s="461"/>
      <c r="C790" s="462"/>
      <c r="D790" s="462"/>
      <c r="E790" s="463"/>
      <c r="F790" s="461"/>
      <c r="G790" s="462"/>
      <c r="H790" s="462"/>
      <c r="I790" s="462"/>
      <c r="J790" s="462"/>
      <c r="K790" s="464"/>
      <c r="L790" s="150"/>
      <c r="M790" s="460" t="str">
        <f t="shared" si="12"/>
        <v/>
      </c>
    </row>
    <row r="791" spans="1:13" ht="14.45" customHeight="1" x14ac:dyDescent="0.2">
      <c r="A791" s="465"/>
      <c r="B791" s="461"/>
      <c r="C791" s="462"/>
      <c r="D791" s="462"/>
      <c r="E791" s="463"/>
      <c r="F791" s="461"/>
      <c r="G791" s="462"/>
      <c r="H791" s="462"/>
      <c r="I791" s="462"/>
      <c r="J791" s="462"/>
      <c r="K791" s="464"/>
      <c r="L791" s="150"/>
      <c r="M791" s="460" t="str">
        <f t="shared" si="12"/>
        <v/>
      </c>
    </row>
    <row r="792" spans="1:13" ht="14.45" customHeight="1" x14ac:dyDescent="0.2">
      <c r="A792" s="465"/>
      <c r="B792" s="461"/>
      <c r="C792" s="462"/>
      <c r="D792" s="462"/>
      <c r="E792" s="463"/>
      <c r="F792" s="461"/>
      <c r="G792" s="462"/>
      <c r="H792" s="462"/>
      <c r="I792" s="462"/>
      <c r="J792" s="462"/>
      <c r="K792" s="464"/>
      <c r="L792" s="150"/>
      <c r="M792" s="460" t="str">
        <f t="shared" si="12"/>
        <v/>
      </c>
    </row>
    <row r="793" spans="1:13" ht="14.45" customHeight="1" x14ac:dyDescent="0.2">
      <c r="A793" s="465"/>
      <c r="B793" s="461"/>
      <c r="C793" s="462"/>
      <c r="D793" s="462"/>
      <c r="E793" s="463"/>
      <c r="F793" s="461"/>
      <c r="G793" s="462"/>
      <c r="H793" s="462"/>
      <c r="I793" s="462"/>
      <c r="J793" s="462"/>
      <c r="K793" s="464"/>
      <c r="L793" s="150"/>
      <c r="M793" s="460" t="str">
        <f t="shared" si="12"/>
        <v/>
      </c>
    </row>
    <row r="794" spans="1:13" ht="14.45" customHeight="1" x14ac:dyDescent="0.2">
      <c r="A794" s="465"/>
      <c r="B794" s="461"/>
      <c r="C794" s="462"/>
      <c r="D794" s="462"/>
      <c r="E794" s="463"/>
      <c r="F794" s="461"/>
      <c r="G794" s="462"/>
      <c r="H794" s="462"/>
      <c r="I794" s="462"/>
      <c r="J794" s="462"/>
      <c r="K794" s="464"/>
      <c r="L794" s="150"/>
      <c r="M794" s="460" t="str">
        <f t="shared" si="12"/>
        <v/>
      </c>
    </row>
    <row r="795" spans="1:13" ht="14.45" customHeight="1" x14ac:dyDescent="0.2">
      <c r="A795" s="465"/>
      <c r="B795" s="461"/>
      <c r="C795" s="462"/>
      <c r="D795" s="462"/>
      <c r="E795" s="463"/>
      <c r="F795" s="461"/>
      <c r="G795" s="462"/>
      <c r="H795" s="462"/>
      <c r="I795" s="462"/>
      <c r="J795" s="462"/>
      <c r="K795" s="464"/>
      <c r="L795" s="150"/>
      <c r="M795" s="460" t="str">
        <f t="shared" si="12"/>
        <v/>
      </c>
    </row>
    <row r="796" spans="1:13" ht="14.45" customHeight="1" x14ac:dyDescent="0.2">
      <c r="A796" s="465"/>
      <c r="B796" s="461"/>
      <c r="C796" s="462"/>
      <c r="D796" s="462"/>
      <c r="E796" s="463"/>
      <c r="F796" s="461"/>
      <c r="G796" s="462"/>
      <c r="H796" s="462"/>
      <c r="I796" s="462"/>
      <c r="J796" s="462"/>
      <c r="K796" s="464"/>
      <c r="L796" s="150"/>
      <c r="M796" s="460" t="str">
        <f t="shared" si="12"/>
        <v/>
      </c>
    </row>
    <row r="797" spans="1:13" ht="14.45" customHeight="1" x14ac:dyDescent="0.2">
      <c r="A797" s="465"/>
      <c r="B797" s="461"/>
      <c r="C797" s="462"/>
      <c r="D797" s="462"/>
      <c r="E797" s="463"/>
      <c r="F797" s="461"/>
      <c r="G797" s="462"/>
      <c r="H797" s="462"/>
      <c r="I797" s="462"/>
      <c r="J797" s="462"/>
      <c r="K797" s="464"/>
      <c r="L797" s="150"/>
      <c r="M797" s="460" t="str">
        <f t="shared" si="12"/>
        <v/>
      </c>
    </row>
    <row r="798" spans="1:13" ht="14.45" customHeight="1" x14ac:dyDescent="0.2">
      <c r="A798" s="465"/>
      <c r="B798" s="461"/>
      <c r="C798" s="462"/>
      <c r="D798" s="462"/>
      <c r="E798" s="463"/>
      <c r="F798" s="461"/>
      <c r="G798" s="462"/>
      <c r="H798" s="462"/>
      <c r="I798" s="462"/>
      <c r="J798" s="462"/>
      <c r="K798" s="464"/>
      <c r="L798" s="150"/>
      <c r="M798" s="460" t="str">
        <f t="shared" si="12"/>
        <v/>
      </c>
    </row>
    <row r="799" spans="1:13" ht="14.45" customHeight="1" x14ac:dyDescent="0.2">
      <c r="A799" s="465"/>
      <c r="B799" s="461"/>
      <c r="C799" s="462"/>
      <c r="D799" s="462"/>
      <c r="E799" s="463"/>
      <c r="F799" s="461"/>
      <c r="G799" s="462"/>
      <c r="H799" s="462"/>
      <c r="I799" s="462"/>
      <c r="J799" s="462"/>
      <c r="K799" s="464"/>
      <c r="L799" s="150"/>
      <c r="M799" s="460" t="str">
        <f t="shared" si="12"/>
        <v/>
      </c>
    </row>
    <row r="800" spans="1:13" ht="14.45" customHeight="1" x14ac:dyDescent="0.2">
      <c r="A800" s="465"/>
      <c r="B800" s="461"/>
      <c r="C800" s="462"/>
      <c r="D800" s="462"/>
      <c r="E800" s="463"/>
      <c r="F800" s="461"/>
      <c r="G800" s="462"/>
      <c r="H800" s="462"/>
      <c r="I800" s="462"/>
      <c r="J800" s="462"/>
      <c r="K800" s="464"/>
      <c r="L800" s="150"/>
      <c r="M800" s="460" t="str">
        <f t="shared" si="12"/>
        <v/>
      </c>
    </row>
    <row r="801" spans="1:13" ht="14.45" customHeight="1" x14ac:dyDescent="0.2">
      <c r="A801" s="465"/>
      <c r="B801" s="461"/>
      <c r="C801" s="462"/>
      <c r="D801" s="462"/>
      <c r="E801" s="463"/>
      <c r="F801" s="461"/>
      <c r="G801" s="462"/>
      <c r="H801" s="462"/>
      <c r="I801" s="462"/>
      <c r="J801" s="462"/>
      <c r="K801" s="464"/>
      <c r="L801" s="150"/>
      <c r="M801" s="460" t="str">
        <f t="shared" si="12"/>
        <v/>
      </c>
    </row>
    <row r="802" spans="1:13" ht="14.45" customHeight="1" x14ac:dyDescent="0.2">
      <c r="A802" s="465"/>
      <c r="B802" s="461"/>
      <c r="C802" s="462"/>
      <c r="D802" s="462"/>
      <c r="E802" s="463"/>
      <c r="F802" s="461"/>
      <c r="G802" s="462"/>
      <c r="H802" s="462"/>
      <c r="I802" s="462"/>
      <c r="J802" s="462"/>
      <c r="K802" s="464"/>
      <c r="L802" s="150"/>
      <c r="M802" s="460" t="str">
        <f t="shared" si="12"/>
        <v/>
      </c>
    </row>
    <row r="803" spans="1:13" ht="14.45" customHeight="1" x14ac:dyDescent="0.2">
      <c r="A803" s="465"/>
      <c r="B803" s="461"/>
      <c r="C803" s="462"/>
      <c r="D803" s="462"/>
      <c r="E803" s="463"/>
      <c r="F803" s="461"/>
      <c r="G803" s="462"/>
      <c r="H803" s="462"/>
      <c r="I803" s="462"/>
      <c r="J803" s="462"/>
      <c r="K803" s="464"/>
      <c r="L803" s="150"/>
      <c r="M803" s="460" t="str">
        <f t="shared" si="12"/>
        <v/>
      </c>
    </row>
    <row r="804" spans="1:13" ht="14.45" customHeight="1" x14ac:dyDescent="0.2">
      <c r="A804" s="465"/>
      <c r="B804" s="461"/>
      <c r="C804" s="462"/>
      <c r="D804" s="462"/>
      <c r="E804" s="463"/>
      <c r="F804" s="461"/>
      <c r="G804" s="462"/>
      <c r="H804" s="462"/>
      <c r="I804" s="462"/>
      <c r="J804" s="462"/>
      <c r="K804" s="464"/>
      <c r="L804" s="150"/>
      <c r="M804" s="460" t="str">
        <f t="shared" si="12"/>
        <v/>
      </c>
    </row>
    <row r="805" spans="1:13" ht="14.45" customHeight="1" x14ac:dyDescent="0.2">
      <c r="A805" s="465"/>
      <c r="B805" s="461"/>
      <c r="C805" s="462"/>
      <c r="D805" s="462"/>
      <c r="E805" s="463"/>
      <c r="F805" s="461"/>
      <c r="G805" s="462"/>
      <c r="H805" s="462"/>
      <c r="I805" s="462"/>
      <c r="J805" s="462"/>
      <c r="K805" s="464"/>
      <c r="L805" s="150"/>
      <c r="M805" s="460" t="str">
        <f t="shared" si="12"/>
        <v/>
      </c>
    </row>
    <row r="806" spans="1:13" ht="14.45" customHeight="1" x14ac:dyDescent="0.2">
      <c r="A806" s="465"/>
      <c r="B806" s="461"/>
      <c r="C806" s="462"/>
      <c r="D806" s="462"/>
      <c r="E806" s="463"/>
      <c r="F806" s="461"/>
      <c r="G806" s="462"/>
      <c r="H806" s="462"/>
      <c r="I806" s="462"/>
      <c r="J806" s="462"/>
      <c r="K806" s="464"/>
      <c r="L806" s="150"/>
      <c r="M806" s="460" t="str">
        <f t="shared" si="12"/>
        <v/>
      </c>
    </row>
    <row r="807" spans="1:13" ht="14.45" customHeight="1" x14ac:dyDescent="0.2">
      <c r="A807" s="465"/>
      <c r="B807" s="461"/>
      <c r="C807" s="462"/>
      <c r="D807" s="462"/>
      <c r="E807" s="463"/>
      <c r="F807" s="461"/>
      <c r="G807" s="462"/>
      <c r="H807" s="462"/>
      <c r="I807" s="462"/>
      <c r="J807" s="462"/>
      <c r="K807" s="464"/>
      <c r="L807" s="150"/>
      <c r="M807" s="460" t="str">
        <f t="shared" si="12"/>
        <v/>
      </c>
    </row>
    <row r="808" spans="1:13" ht="14.45" customHeight="1" x14ac:dyDescent="0.2">
      <c r="A808" s="465"/>
      <c r="B808" s="461"/>
      <c r="C808" s="462"/>
      <c r="D808" s="462"/>
      <c r="E808" s="463"/>
      <c r="F808" s="461"/>
      <c r="G808" s="462"/>
      <c r="H808" s="462"/>
      <c r="I808" s="462"/>
      <c r="J808" s="462"/>
      <c r="K808" s="464"/>
      <c r="L808" s="150"/>
      <c r="M808" s="460" t="str">
        <f t="shared" si="12"/>
        <v/>
      </c>
    </row>
    <row r="809" spans="1:13" ht="14.45" customHeight="1" x14ac:dyDescent="0.2">
      <c r="A809" s="465"/>
      <c r="B809" s="461"/>
      <c r="C809" s="462"/>
      <c r="D809" s="462"/>
      <c r="E809" s="463"/>
      <c r="F809" s="461"/>
      <c r="G809" s="462"/>
      <c r="H809" s="462"/>
      <c r="I809" s="462"/>
      <c r="J809" s="462"/>
      <c r="K809" s="464"/>
      <c r="L809" s="150"/>
      <c r="M809" s="460" t="str">
        <f t="shared" si="12"/>
        <v/>
      </c>
    </row>
    <row r="810" spans="1:13" ht="14.45" customHeight="1" x14ac:dyDescent="0.2">
      <c r="A810" s="465"/>
      <c r="B810" s="461"/>
      <c r="C810" s="462"/>
      <c r="D810" s="462"/>
      <c r="E810" s="463"/>
      <c r="F810" s="461"/>
      <c r="G810" s="462"/>
      <c r="H810" s="462"/>
      <c r="I810" s="462"/>
      <c r="J810" s="462"/>
      <c r="K810" s="464"/>
      <c r="L810" s="150"/>
      <c r="M810" s="460" t="str">
        <f t="shared" si="12"/>
        <v/>
      </c>
    </row>
    <row r="811" spans="1:13" ht="14.45" customHeight="1" x14ac:dyDescent="0.2">
      <c r="A811" s="465"/>
      <c r="B811" s="461"/>
      <c r="C811" s="462"/>
      <c r="D811" s="462"/>
      <c r="E811" s="463"/>
      <c r="F811" s="461"/>
      <c r="G811" s="462"/>
      <c r="H811" s="462"/>
      <c r="I811" s="462"/>
      <c r="J811" s="462"/>
      <c r="K811" s="464"/>
      <c r="L811" s="150"/>
      <c r="M811" s="460" t="str">
        <f t="shared" si="12"/>
        <v/>
      </c>
    </row>
    <row r="812" spans="1:13" ht="14.45" customHeight="1" x14ac:dyDescent="0.2">
      <c r="A812" s="465"/>
      <c r="B812" s="461"/>
      <c r="C812" s="462"/>
      <c r="D812" s="462"/>
      <c r="E812" s="463"/>
      <c r="F812" s="461"/>
      <c r="G812" s="462"/>
      <c r="H812" s="462"/>
      <c r="I812" s="462"/>
      <c r="J812" s="462"/>
      <c r="K812" s="464"/>
      <c r="L812" s="150"/>
      <c r="M812" s="460" t="str">
        <f t="shared" si="12"/>
        <v/>
      </c>
    </row>
    <row r="813" spans="1:13" ht="14.45" customHeight="1" x14ac:dyDescent="0.2">
      <c r="A813" s="465"/>
      <c r="B813" s="461"/>
      <c r="C813" s="462"/>
      <c r="D813" s="462"/>
      <c r="E813" s="463"/>
      <c r="F813" s="461"/>
      <c r="G813" s="462"/>
      <c r="H813" s="462"/>
      <c r="I813" s="462"/>
      <c r="J813" s="462"/>
      <c r="K813" s="464"/>
      <c r="L813" s="150"/>
      <c r="M813" s="460" t="str">
        <f t="shared" si="12"/>
        <v/>
      </c>
    </row>
    <row r="814" spans="1:13" ht="14.45" customHeight="1" x14ac:dyDescent="0.2">
      <c r="A814" s="465"/>
      <c r="B814" s="461"/>
      <c r="C814" s="462"/>
      <c r="D814" s="462"/>
      <c r="E814" s="463"/>
      <c r="F814" s="461"/>
      <c r="G814" s="462"/>
      <c r="H814" s="462"/>
      <c r="I814" s="462"/>
      <c r="J814" s="462"/>
      <c r="K814" s="464"/>
      <c r="L814" s="150"/>
      <c r="M814" s="460" t="str">
        <f t="shared" si="12"/>
        <v/>
      </c>
    </row>
    <row r="815" spans="1:13" ht="14.45" customHeight="1" x14ac:dyDescent="0.2">
      <c r="A815" s="465"/>
      <c r="B815" s="461"/>
      <c r="C815" s="462"/>
      <c r="D815" s="462"/>
      <c r="E815" s="463"/>
      <c r="F815" s="461"/>
      <c r="G815" s="462"/>
      <c r="H815" s="462"/>
      <c r="I815" s="462"/>
      <c r="J815" s="462"/>
      <c r="K815" s="464"/>
      <c r="L815" s="150"/>
      <c r="M815" s="460" t="str">
        <f t="shared" si="12"/>
        <v/>
      </c>
    </row>
    <row r="816" spans="1:13" ht="14.45" customHeight="1" x14ac:dyDescent="0.2">
      <c r="A816" s="465"/>
      <c r="B816" s="461"/>
      <c r="C816" s="462"/>
      <c r="D816" s="462"/>
      <c r="E816" s="463"/>
      <c r="F816" s="461"/>
      <c r="G816" s="462"/>
      <c r="H816" s="462"/>
      <c r="I816" s="462"/>
      <c r="J816" s="462"/>
      <c r="K816" s="464"/>
      <c r="L816" s="150"/>
      <c r="M816" s="460" t="str">
        <f t="shared" si="12"/>
        <v/>
      </c>
    </row>
    <row r="817" spans="1:13" ht="14.45" customHeight="1" x14ac:dyDescent="0.2">
      <c r="A817" s="465"/>
      <c r="B817" s="461"/>
      <c r="C817" s="462"/>
      <c r="D817" s="462"/>
      <c r="E817" s="463"/>
      <c r="F817" s="461"/>
      <c r="G817" s="462"/>
      <c r="H817" s="462"/>
      <c r="I817" s="462"/>
      <c r="J817" s="462"/>
      <c r="K817" s="464"/>
      <c r="L817" s="150"/>
      <c r="M817" s="460" t="str">
        <f t="shared" si="12"/>
        <v/>
      </c>
    </row>
    <row r="818" spans="1:13" ht="14.45" customHeight="1" x14ac:dyDescent="0.2">
      <c r="A818" s="465"/>
      <c r="B818" s="461"/>
      <c r="C818" s="462"/>
      <c r="D818" s="462"/>
      <c r="E818" s="463"/>
      <c r="F818" s="461"/>
      <c r="G818" s="462"/>
      <c r="H818" s="462"/>
      <c r="I818" s="462"/>
      <c r="J818" s="462"/>
      <c r="K818" s="464"/>
      <c r="L818" s="150"/>
      <c r="M818" s="460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C51184F2-7160-42C6-A710-5B79B0F24354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459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6" t="s">
        <v>517</v>
      </c>
      <c r="B5" s="467" t="s">
        <v>518</v>
      </c>
      <c r="C5" s="468" t="s">
        <v>271</v>
      </c>
      <c r="D5" s="468" t="s">
        <v>271</v>
      </c>
      <c r="E5" s="468"/>
      <c r="F5" s="468" t="s">
        <v>271</v>
      </c>
      <c r="G5" s="468" t="s">
        <v>271</v>
      </c>
      <c r="H5" s="468" t="s">
        <v>271</v>
      </c>
      <c r="I5" s="469" t="s">
        <v>271</v>
      </c>
      <c r="J5" s="470" t="s">
        <v>68</v>
      </c>
    </row>
    <row r="6" spans="1:10" ht="14.45" customHeight="1" x14ac:dyDescent="0.2">
      <c r="A6" s="466" t="s">
        <v>517</v>
      </c>
      <c r="B6" s="467" t="s">
        <v>519</v>
      </c>
      <c r="C6" s="468">
        <v>35.675280000000001</v>
      </c>
      <c r="D6" s="468">
        <v>26.597179999999998</v>
      </c>
      <c r="E6" s="468"/>
      <c r="F6" s="468">
        <v>25.662159999999993</v>
      </c>
      <c r="G6" s="468">
        <v>0</v>
      </c>
      <c r="H6" s="468">
        <v>25.662159999999993</v>
      </c>
      <c r="I6" s="469" t="s">
        <v>271</v>
      </c>
      <c r="J6" s="470" t="s">
        <v>1</v>
      </c>
    </row>
    <row r="7" spans="1:10" ht="14.45" customHeight="1" x14ac:dyDescent="0.2">
      <c r="A7" s="466" t="s">
        <v>517</v>
      </c>
      <c r="B7" s="467" t="s">
        <v>520</v>
      </c>
      <c r="C7" s="468">
        <v>0.82862000000000002</v>
      </c>
      <c r="D7" s="468">
        <v>1.0749900000000017</v>
      </c>
      <c r="E7" s="468"/>
      <c r="F7" s="468">
        <v>0.68781000000000003</v>
      </c>
      <c r="G7" s="468">
        <v>0</v>
      </c>
      <c r="H7" s="468">
        <v>0.68781000000000003</v>
      </c>
      <c r="I7" s="469" t="s">
        <v>271</v>
      </c>
      <c r="J7" s="470" t="s">
        <v>1</v>
      </c>
    </row>
    <row r="8" spans="1:10" ht="14.45" customHeight="1" x14ac:dyDescent="0.2">
      <c r="A8" s="466" t="s">
        <v>517</v>
      </c>
      <c r="B8" s="467" t="s">
        <v>521</v>
      </c>
      <c r="C8" s="468">
        <v>36.503900000000002</v>
      </c>
      <c r="D8" s="468">
        <v>27.672170000000001</v>
      </c>
      <c r="E8" s="468"/>
      <c r="F8" s="468">
        <v>26.349969999999992</v>
      </c>
      <c r="G8" s="468">
        <v>0</v>
      </c>
      <c r="H8" s="468">
        <v>26.349969999999992</v>
      </c>
      <c r="I8" s="469" t="s">
        <v>271</v>
      </c>
      <c r="J8" s="470" t="s">
        <v>522</v>
      </c>
    </row>
    <row r="10" spans="1:10" ht="14.45" customHeight="1" x14ac:dyDescent="0.2">
      <c r="A10" s="466" t="s">
        <v>517</v>
      </c>
      <c r="B10" s="467" t="s">
        <v>518</v>
      </c>
      <c r="C10" s="468" t="s">
        <v>271</v>
      </c>
      <c r="D10" s="468" t="s">
        <v>271</v>
      </c>
      <c r="E10" s="468"/>
      <c r="F10" s="468" t="s">
        <v>271</v>
      </c>
      <c r="G10" s="468" t="s">
        <v>271</v>
      </c>
      <c r="H10" s="468" t="s">
        <v>271</v>
      </c>
      <c r="I10" s="469" t="s">
        <v>271</v>
      </c>
      <c r="J10" s="470" t="s">
        <v>68</v>
      </c>
    </row>
    <row r="11" spans="1:10" ht="14.45" customHeight="1" x14ac:dyDescent="0.2">
      <c r="A11" s="466" t="s">
        <v>523</v>
      </c>
      <c r="B11" s="467" t="s">
        <v>524</v>
      </c>
      <c r="C11" s="468" t="s">
        <v>271</v>
      </c>
      <c r="D11" s="468" t="s">
        <v>271</v>
      </c>
      <c r="E11" s="468"/>
      <c r="F11" s="468" t="s">
        <v>271</v>
      </c>
      <c r="G11" s="468" t="s">
        <v>271</v>
      </c>
      <c r="H11" s="468" t="s">
        <v>271</v>
      </c>
      <c r="I11" s="469" t="s">
        <v>271</v>
      </c>
      <c r="J11" s="470" t="s">
        <v>0</v>
      </c>
    </row>
    <row r="12" spans="1:10" ht="14.45" customHeight="1" x14ac:dyDescent="0.2">
      <c r="A12" s="466" t="s">
        <v>523</v>
      </c>
      <c r="B12" s="467" t="s">
        <v>519</v>
      </c>
      <c r="C12" s="468">
        <v>6.1701099999999993</v>
      </c>
      <c r="D12" s="468">
        <v>1.3335999999999999</v>
      </c>
      <c r="E12" s="468"/>
      <c r="F12" s="468">
        <v>8.9783799999999996</v>
      </c>
      <c r="G12" s="468">
        <v>0</v>
      </c>
      <c r="H12" s="468">
        <v>8.9783799999999996</v>
      </c>
      <c r="I12" s="469" t="s">
        <v>271</v>
      </c>
      <c r="J12" s="470" t="s">
        <v>1</v>
      </c>
    </row>
    <row r="13" spans="1:10" ht="14.45" customHeight="1" x14ac:dyDescent="0.2">
      <c r="A13" s="466" t="s">
        <v>523</v>
      </c>
      <c r="B13" s="467" t="s">
        <v>520</v>
      </c>
      <c r="C13" s="468">
        <v>0</v>
      </c>
      <c r="D13" s="468">
        <v>0</v>
      </c>
      <c r="E13" s="468"/>
      <c r="F13" s="468">
        <v>0</v>
      </c>
      <c r="G13" s="468">
        <v>0</v>
      </c>
      <c r="H13" s="468">
        <v>0</v>
      </c>
      <c r="I13" s="469" t="s">
        <v>271</v>
      </c>
      <c r="J13" s="470" t="s">
        <v>1</v>
      </c>
    </row>
    <row r="14" spans="1:10" ht="14.45" customHeight="1" x14ac:dyDescent="0.2">
      <c r="A14" s="466" t="s">
        <v>523</v>
      </c>
      <c r="B14" s="467" t="s">
        <v>525</v>
      </c>
      <c r="C14" s="468">
        <v>6.1701099999999993</v>
      </c>
      <c r="D14" s="468">
        <v>1.3335999999999999</v>
      </c>
      <c r="E14" s="468"/>
      <c r="F14" s="468">
        <v>8.9783799999999996</v>
      </c>
      <c r="G14" s="468">
        <v>0</v>
      </c>
      <c r="H14" s="468">
        <v>8.9783799999999996</v>
      </c>
      <c r="I14" s="469" t="s">
        <v>271</v>
      </c>
      <c r="J14" s="470" t="s">
        <v>526</v>
      </c>
    </row>
    <row r="15" spans="1:10" ht="14.45" customHeight="1" x14ac:dyDescent="0.2">
      <c r="A15" s="466" t="s">
        <v>271</v>
      </c>
      <c r="B15" s="467" t="s">
        <v>271</v>
      </c>
      <c r="C15" s="468" t="s">
        <v>271</v>
      </c>
      <c r="D15" s="468" t="s">
        <v>271</v>
      </c>
      <c r="E15" s="468"/>
      <c r="F15" s="468" t="s">
        <v>271</v>
      </c>
      <c r="G15" s="468" t="s">
        <v>271</v>
      </c>
      <c r="H15" s="468" t="s">
        <v>271</v>
      </c>
      <c r="I15" s="469" t="s">
        <v>271</v>
      </c>
      <c r="J15" s="470" t="s">
        <v>527</v>
      </c>
    </row>
    <row r="16" spans="1:10" ht="14.45" customHeight="1" x14ac:dyDescent="0.2">
      <c r="A16" s="466" t="s">
        <v>528</v>
      </c>
      <c r="B16" s="467" t="s">
        <v>529</v>
      </c>
      <c r="C16" s="468" t="s">
        <v>271</v>
      </c>
      <c r="D16" s="468" t="s">
        <v>271</v>
      </c>
      <c r="E16" s="468"/>
      <c r="F16" s="468" t="s">
        <v>271</v>
      </c>
      <c r="G16" s="468" t="s">
        <v>271</v>
      </c>
      <c r="H16" s="468" t="s">
        <v>271</v>
      </c>
      <c r="I16" s="469" t="s">
        <v>271</v>
      </c>
      <c r="J16" s="470" t="s">
        <v>0</v>
      </c>
    </row>
    <row r="17" spans="1:10" ht="14.45" customHeight="1" x14ac:dyDescent="0.2">
      <c r="A17" s="466" t="s">
        <v>528</v>
      </c>
      <c r="B17" s="467" t="s">
        <v>519</v>
      </c>
      <c r="C17" s="468">
        <v>29.50517</v>
      </c>
      <c r="D17" s="468">
        <v>25.263579999999997</v>
      </c>
      <c r="E17" s="468"/>
      <c r="F17" s="468">
        <v>16.683779999999995</v>
      </c>
      <c r="G17" s="468">
        <v>0</v>
      </c>
      <c r="H17" s="468">
        <v>16.683779999999995</v>
      </c>
      <c r="I17" s="469" t="s">
        <v>271</v>
      </c>
      <c r="J17" s="470" t="s">
        <v>1</v>
      </c>
    </row>
    <row r="18" spans="1:10" ht="14.45" customHeight="1" x14ac:dyDescent="0.2">
      <c r="A18" s="466" t="s">
        <v>528</v>
      </c>
      <c r="B18" s="467" t="s">
        <v>520</v>
      </c>
      <c r="C18" s="468">
        <v>0.82862000000000002</v>
      </c>
      <c r="D18" s="468">
        <v>1.0749900000000017</v>
      </c>
      <c r="E18" s="468"/>
      <c r="F18" s="468">
        <v>0.68781000000000003</v>
      </c>
      <c r="G18" s="468">
        <v>0</v>
      </c>
      <c r="H18" s="468">
        <v>0.68781000000000003</v>
      </c>
      <c r="I18" s="469" t="s">
        <v>271</v>
      </c>
      <c r="J18" s="470" t="s">
        <v>1</v>
      </c>
    </row>
    <row r="19" spans="1:10" ht="14.45" customHeight="1" x14ac:dyDescent="0.2">
      <c r="A19" s="466" t="s">
        <v>528</v>
      </c>
      <c r="B19" s="467" t="s">
        <v>530</v>
      </c>
      <c r="C19" s="468">
        <v>30.33379</v>
      </c>
      <c r="D19" s="468">
        <v>26.338570000000001</v>
      </c>
      <c r="E19" s="468"/>
      <c r="F19" s="468">
        <v>17.371589999999994</v>
      </c>
      <c r="G19" s="468">
        <v>0</v>
      </c>
      <c r="H19" s="468">
        <v>17.371589999999994</v>
      </c>
      <c r="I19" s="469" t="s">
        <v>271</v>
      </c>
      <c r="J19" s="470" t="s">
        <v>526</v>
      </c>
    </row>
    <row r="20" spans="1:10" ht="14.45" customHeight="1" x14ac:dyDescent="0.2">
      <c r="A20" s="466" t="s">
        <v>271</v>
      </c>
      <c r="B20" s="467" t="s">
        <v>271</v>
      </c>
      <c r="C20" s="468" t="s">
        <v>271</v>
      </c>
      <c r="D20" s="468" t="s">
        <v>271</v>
      </c>
      <c r="E20" s="468"/>
      <c r="F20" s="468" t="s">
        <v>271</v>
      </c>
      <c r="G20" s="468" t="s">
        <v>271</v>
      </c>
      <c r="H20" s="468" t="s">
        <v>271</v>
      </c>
      <c r="I20" s="469" t="s">
        <v>271</v>
      </c>
      <c r="J20" s="470" t="s">
        <v>527</v>
      </c>
    </row>
    <row r="21" spans="1:10" ht="14.45" customHeight="1" x14ac:dyDescent="0.2">
      <c r="A21" s="466" t="s">
        <v>517</v>
      </c>
      <c r="B21" s="467" t="s">
        <v>521</v>
      </c>
      <c r="C21" s="468">
        <v>36.503900000000002</v>
      </c>
      <c r="D21" s="468">
        <v>27.672170000000001</v>
      </c>
      <c r="E21" s="468"/>
      <c r="F21" s="468">
        <v>26.349969999999992</v>
      </c>
      <c r="G21" s="468">
        <v>0</v>
      </c>
      <c r="H21" s="468">
        <v>26.349969999999992</v>
      </c>
      <c r="I21" s="469" t="s">
        <v>271</v>
      </c>
      <c r="J21" s="470" t="s">
        <v>522</v>
      </c>
    </row>
  </sheetData>
  <mergeCells count="3">
    <mergeCell ref="F3:I3"/>
    <mergeCell ref="C4:D4"/>
    <mergeCell ref="A1:I1"/>
  </mergeCells>
  <conditionalFormatting sqref="F9 F22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1">
    <cfRule type="expression" dxfId="45" priority="5">
      <formula>$H10&gt;0</formula>
    </cfRule>
  </conditionalFormatting>
  <conditionalFormatting sqref="A10:A21">
    <cfRule type="expression" dxfId="44" priority="2">
      <formula>AND($J10&lt;&gt;"mezeraKL",$J10&lt;&gt;"")</formula>
    </cfRule>
  </conditionalFormatting>
  <conditionalFormatting sqref="I10:I21">
    <cfRule type="expression" dxfId="43" priority="6">
      <formula>$I10&gt;1</formula>
    </cfRule>
  </conditionalFormatting>
  <conditionalFormatting sqref="B10:B21">
    <cfRule type="expression" dxfId="42" priority="1">
      <formula>OR($J10="NS",$J10="SumaNS",$J10="Účet")</formula>
    </cfRule>
  </conditionalFormatting>
  <conditionalFormatting sqref="A10:D21 F10:I21">
    <cfRule type="expression" dxfId="41" priority="8">
      <formula>AND($J10&lt;&gt;"",$J10&lt;&gt;"mezeraKL")</formula>
    </cfRule>
  </conditionalFormatting>
  <conditionalFormatting sqref="B10:D21 F10:I21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1 F10:I21">
    <cfRule type="expression" dxfId="39" priority="4">
      <formula>OR($J10="SumaNS",$J10="NS")</formula>
    </cfRule>
  </conditionalFormatting>
  <hyperlinks>
    <hyperlink ref="A2" location="Obsah!A1" display="Zpět na Obsah  KL 01  1.-4.měsíc" xr:uid="{91CCB232-F329-4CA6-BD61-4A06E9DA74F9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459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106.34899237078687</v>
      </c>
      <c r="M3" s="98">
        <f>SUBTOTAL(9,M5:M1048576)</f>
        <v>229</v>
      </c>
      <c r="N3" s="99">
        <f>SUBTOTAL(9,N5:N1048576)</f>
        <v>24353.919252910193</v>
      </c>
    </row>
    <row r="4" spans="1:14" s="208" customFormat="1" ht="14.45" customHeight="1" thickBot="1" x14ac:dyDescent="0.2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142</v>
      </c>
      <c r="M4" s="475" t="s">
        <v>13</v>
      </c>
      <c r="N4" s="476" t="s">
        <v>159</v>
      </c>
    </row>
    <row r="5" spans="1:14" ht="14.45" customHeight="1" x14ac:dyDescent="0.2">
      <c r="A5" s="479" t="s">
        <v>517</v>
      </c>
      <c r="B5" s="480" t="s">
        <v>518</v>
      </c>
      <c r="C5" s="481" t="s">
        <v>523</v>
      </c>
      <c r="D5" s="482" t="s">
        <v>524</v>
      </c>
      <c r="E5" s="483">
        <v>50113001</v>
      </c>
      <c r="F5" s="482" t="s">
        <v>531</v>
      </c>
      <c r="G5" s="481" t="s">
        <v>532</v>
      </c>
      <c r="H5" s="481">
        <v>930431</v>
      </c>
      <c r="I5" s="481">
        <v>1000</v>
      </c>
      <c r="J5" s="481" t="s">
        <v>533</v>
      </c>
      <c r="K5" s="481" t="s">
        <v>271</v>
      </c>
      <c r="L5" s="484">
        <v>136.51666666666665</v>
      </c>
      <c r="M5" s="484">
        <v>60</v>
      </c>
      <c r="N5" s="485">
        <v>8190.9999999999991</v>
      </c>
    </row>
    <row r="6" spans="1:14" ht="14.45" customHeight="1" x14ac:dyDescent="0.2">
      <c r="A6" s="486" t="s">
        <v>517</v>
      </c>
      <c r="B6" s="487" t="s">
        <v>518</v>
      </c>
      <c r="C6" s="488" t="s">
        <v>528</v>
      </c>
      <c r="D6" s="489" t="s">
        <v>529</v>
      </c>
      <c r="E6" s="490">
        <v>50113001</v>
      </c>
      <c r="F6" s="489" t="s">
        <v>531</v>
      </c>
      <c r="G6" s="488" t="s">
        <v>532</v>
      </c>
      <c r="H6" s="488">
        <v>100362</v>
      </c>
      <c r="I6" s="488">
        <v>362</v>
      </c>
      <c r="J6" s="488" t="s">
        <v>534</v>
      </c>
      <c r="K6" s="488" t="s">
        <v>535</v>
      </c>
      <c r="L6" s="491">
        <v>72.22</v>
      </c>
      <c r="M6" s="491">
        <v>1</v>
      </c>
      <c r="N6" s="492">
        <v>72.22</v>
      </c>
    </row>
    <row r="7" spans="1:14" ht="14.45" customHeight="1" x14ac:dyDescent="0.2">
      <c r="A7" s="486" t="s">
        <v>517</v>
      </c>
      <c r="B7" s="487" t="s">
        <v>518</v>
      </c>
      <c r="C7" s="488" t="s">
        <v>528</v>
      </c>
      <c r="D7" s="489" t="s">
        <v>529</v>
      </c>
      <c r="E7" s="490">
        <v>50113001</v>
      </c>
      <c r="F7" s="489" t="s">
        <v>531</v>
      </c>
      <c r="G7" s="488" t="s">
        <v>532</v>
      </c>
      <c r="H7" s="488">
        <v>847754</v>
      </c>
      <c r="I7" s="488">
        <v>0</v>
      </c>
      <c r="J7" s="488" t="s">
        <v>536</v>
      </c>
      <c r="K7" s="488" t="s">
        <v>271</v>
      </c>
      <c r="L7" s="491">
        <v>67.228125000000006</v>
      </c>
      <c r="M7" s="491">
        <v>16</v>
      </c>
      <c r="N7" s="492">
        <v>1075.6500000000001</v>
      </c>
    </row>
    <row r="8" spans="1:14" ht="14.45" customHeight="1" x14ac:dyDescent="0.2">
      <c r="A8" s="486" t="s">
        <v>517</v>
      </c>
      <c r="B8" s="487" t="s">
        <v>518</v>
      </c>
      <c r="C8" s="488" t="s">
        <v>528</v>
      </c>
      <c r="D8" s="489" t="s">
        <v>529</v>
      </c>
      <c r="E8" s="490">
        <v>50113001</v>
      </c>
      <c r="F8" s="489" t="s">
        <v>531</v>
      </c>
      <c r="G8" s="488" t="s">
        <v>532</v>
      </c>
      <c r="H8" s="488">
        <v>100407</v>
      </c>
      <c r="I8" s="488">
        <v>407</v>
      </c>
      <c r="J8" s="488" t="s">
        <v>537</v>
      </c>
      <c r="K8" s="488" t="s">
        <v>538</v>
      </c>
      <c r="L8" s="491">
        <v>185.04</v>
      </c>
      <c r="M8" s="491">
        <v>1</v>
      </c>
      <c r="N8" s="492">
        <v>185.04</v>
      </c>
    </row>
    <row r="9" spans="1:14" ht="14.45" customHeight="1" x14ac:dyDescent="0.2">
      <c r="A9" s="486" t="s">
        <v>517</v>
      </c>
      <c r="B9" s="487" t="s">
        <v>518</v>
      </c>
      <c r="C9" s="488" t="s">
        <v>528</v>
      </c>
      <c r="D9" s="489" t="s">
        <v>529</v>
      </c>
      <c r="E9" s="490">
        <v>50113001</v>
      </c>
      <c r="F9" s="489" t="s">
        <v>531</v>
      </c>
      <c r="G9" s="488" t="s">
        <v>532</v>
      </c>
      <c r="H9" s="488">
        <v>930043</v>
      </c>
      <c r="I9" s="488">
        <v>0</v>
      </c>
      <c r="J9" s="488" t="s">
        <v>539</v>
      </c>
      <c r="K9" s="488" t="s">
        <v>271</v>
      </c>
      <c r="L9" s="491">
        <v>32.349403276673307</v>
      </c>
      <c r="M9" s="491">
        <v>12</v>
      </c>
      <c r="N9" s="492">
        <v>388.19283932007971</v>
      </c>
    </row>
    <row r="10" spans="1:14" ht="14.45" customHeight="1" x14ac:dyDescent="0.2">
      <c r="A10" s="486" t="s">
        <v>517</v>
      </c>
      <c r="B10" s="487" t="s">
        <v>518</v>
      </c>
      <c r="C10" s="488" t="s">
        <v>528</v>
      </c>
      <c r="D10" s="489" t="s">
        <v>529</v>
      </c>
      <c r="E10" s="490">
        <v>50113001</v>
      </c>
      <c r="F10" s="489" t="s">
        <v>531</v>
      </c>
      <c r="G10" s="488" t="s">
        <v>540</v>
      </c>
      <c r="H10" s="488">
        <v>153639</v>
      </c>
      <c r="I10" s="488">
        <v>53639</v>
      </c>
      <c r="J10" s="488" t="s">
        <v>541</v>
      </c>
      <c r="K10" s="488" t="s">
        <v>542</v>
      </c>
      <c r="L10" s="491">
        <v>80.88</v>
      </c>
      <c r="M10" s="491">
        <v>6</v>
      </c>
      <c r="N10" s="492">
        <v>485.28</v>
      </c>
    </row>
    <row r="11" spans="1:14" ht="14.45" customHeight="1" x14ac:dyDescent="0.2">
      <c r="A11" s="486" t="s">
        <v>517</v>
      </c>
      <c r="B11" s="487" t="s">
        <v>518</v>
      </c>
      <c r="C11" s="488" t="s">
        <v>528</v>
      </c>
      <c r="D11" s="489" t="s">
        <v>529</v>
      </c>
      <c r="E11" s="490">
        <v>50113001</v>
      </c>
      <c r="F11" s="489" t="s">
        <v>531</v>
      </c>
      <c r="G11" s="488" t="s">
        <v>532</v>
      </c>
      <c r="H11" s="488">
        <v>198880</v>
      </c>
      <c r="I11" s="488">
        <v>98880</v>
      </c>
      <c r="J11" s="488" t="s">
        <v>543</v>
      </c>
      <c r="K11" s="488" t="s">
        <v>544</v>
      </c>
      <c r="L11" s="491">
        <v>201.30000190307464</v>
      </c>
      <c r="M11" s="491">
        <v>2</v>
      </c>
      <c r="N11" s="492">
        <v>402.60000380614929</v>
      </c>
    </row>
    <row r="12" spans="1:14" ht="14.45" customHeight="1" x14ac:dyDescent="0.2">
      <c r="A12" s="486" t="s">
        <v>517</v>
      </c>
      <c r="B12" s="487" t="s">
        <v>518</v>
      </c>
      <c r="C12" s="488" t="s">
        <v>528</v>
      </c>
      <c r="D12" s="489" t="s">
        <v>529</v>
      </c>
      <c r="E12" s="490">
        <v>50113001</v>
      </c>
      <c r="F12" s="489" t="s">
        <v>531</v>
      </c>
      <c r="G12" s="488" t="s">
        <v>532</v>
      </c>
      <c r="H12" s="488">
        <v>198876</v>
      </c>
      <c r="I12" s="488">
        <v>98876</v>
      </c>
      <c r="J12" s="488" t="s">
        <v>543</v>
      </c>
      <c r="K12" s="488" t="s">
        <v>545</v>
      </c>
      <c r="L12" s="491">
        <v>255.2</v>
      </c>
      <c r="M12" s="491">
        <v>15</v>
      </c>
      <c r="N12" s="492">
        <v>3828</v>
      </c>
    </row>
    <row r="13" spans="1:14" ht="14.45" customHeight="1" x14ac:dyDescent="0.2">
      <c r="A13" s="486" t="s">
        <v>517</v>
      </c>
      <c r="B13" s="487" t="s">
        <v>518</v>
      </c>
      <c r="C13" s="488" t="s">
        <v>528</v>
      </c>
      <c r="D13" s="489" t="s">
        <v>529</v>
      </c>
      <c r="E13" s="490">
        <v>50113001</v>
      </c>
      <c r="F13" s="489" t="s">
        <v>531</v>
      </c>
      <c r="G13" s="488" t="s">
        <v>532</v>
      </c>
      <c r="H13" s="488">
        <v>106093</v>
      </c>
      <c r="I13" s="488">
        <v>6093</v>
      </c>
      <c r="J13" s="488" t="s">
        <v>546</v>
      </c>
      <c r="K13" s="488" t="s">
        <v>547</v>
      </c>
      <c r="L13" s="491">
        <v>171.44999999999996</v>
      </c>
      <c r="M13" s="491">
        <v>4</v>
      </c>
      <c r="N13" s="492">
        <v>685.79999999999984</v>
      </c>
    </row>
    <row r="14" spans="1:14" ht="14.45" customHeight="1" x14ac:dyDescent="0.2">
      <c r="A14" s="486" t="s">
        <v>517</v>
      </c>
      <c r="B14" s="487" t="s">
        <v>518</v>
      </c>
      <c r="C14" s="488" t="s">
        <v>528</v>
      </c>
      <c r="D14" s="489" t="s">
        <v>529</v>
      </c>
      <c r="E14" s="490">
        <v>50113001</v>
      </c>
      <c r="F14" s="489" t="s">
        <v>531</v>
      </c>
      <c r="G14" s="488" t="s">
        <v>540</v>
      </c>
      <c r="H14" s="488">
        <v>100308</v>
      </c>
      <c r="I14" s="488">
        <v>100308</v>
      </c>
      <c r="J14" s="488" t="s">
        <v>548</v>
      </c>
      <c r="K14" s="488" t="s">
        <v>549</v>
      </c>
      <c r="L14" s="491">
        <v>38.778709677419364</v>
      </c>
      <c r="M14" s="491">
        <v>31</v>
      </c>
      <c r="N14" s="492">
        <v>1202.1400000000003</v>
      </c>
    </row>
    <row r="15" spans="1:14" ht="14.45" customHeight="1" x14ac:dyDescent="0.2">
      <c r="A15" s="486" t="s">
        <v>517</v>
      </c>
      <c r="B15" s="487" t="s">
        <v>518</v>
      </c>
      <c r="C15" s="488" t="s">
        <v>528</v>
      </c>
      <c r="D15" s="489" t="s">
        <v>529</v>
      </c>
      <c r="E15" s="490">
        <v>50113001</v>
      </c>
      <c r="F15" s="489" t="s">
        <v>531</v>
      </c>
      <c r="G15" s="488" t="s">
        <v>532</v>
      </c>
      <c r="H15" s="488">
        <v>207898</v>
      </c>
      <c r="I15" s="488">
        <v>207898</v>
      </c>
      <c r="J15" s="488" t="s">
        <v>550</v>
      </c>
      <c r="K15" s="488" t="s">
        <v>551</v>
      </c>
      <c r="L15" s="491">
        <v>63.199999999999996</v>
      </c>
      <c r="M15" s="491">
        <v>7</v>
      </c>
      <c r="N15" s="492">
        <v>442.4</v>
      </c>
    </row>
    <row r="16" spans="1:14" ht="14.45" customHeight="1" x14ac:dyDescent="0.2">
      <c r="A16" s="486" t="s">
        <v>517</v>
      </c>
      <c r="B16" s="487" t="s">
        <v>518</v>
      </c>
      <c r="C16" s="488" t="s">
        <v>528</v>
      </c>
      <c r="D16" s="489" t="s">
        <v>529</v>
      </c>
      <c r="E16" s="490">
        <v>50113001</v>
      </c>
      <c r="F16" s="489" t="s">
        <v>531</v>
      </c>
      <c r="G16" s="488" t="s">
        <v>532</v>
      </c>
      <c r="H16" s="488">
        <v>207897</v>
      </c>
      <c r="I16" s="488">
        <v>207897</v>
      </c>
      <c r="J16" s="488" t="s">
        <v>550</v>
      </c>
      <c r="K16" s="488" t="s">
        <v>552</v>
      </c>
      <c r="L16" s="491">
        <v>44.640000000000008</v>
      </c>
      <c r="M16" s="491">
        <v>6</v>
      </c>
      <c r="N16" s="492">
        <v>267.84000000000003</v>
      </c>
    </row>
    <row r="17" spans="1:14" ht="14.45" customHeight="1" x14ac:dyDescent="0.2">
      <c r="A17" s="486" t="s">
        <v>517</v>
      </c>
      <c r="B17" s="487" t="s">
        <v>518</v>
      </c>
      <c r="C17" s="488" t="s">
        <v>528</v>
      </c>
      <c r="D17" s="489" t="s">
        <v>529</v>
      </c>
      <c r="E17" s="490">
        <v>50113001</v>
      </c>
      <c r="F17" s="489" t="s">
        <v>531</v>
      </c>
      <c r="G17" s="488" t="s">
        <v>532</v>
      </c>
      <c r="H17" s="488">
        <v>207891</v>
      </c>
      <c r="I17" s="488">
        <v>207891</v>
      </c>
      <c r="J17" s="488" t="s">
        <v>553</v>
      </c>
      <c r="K17" s="488" t="s">
        <v>554</v>
      </c>
      <c r="L17" s="491">
        <v>119.46666666666665</v>
      </c>
      <c r="M17" s="491">
        <v>3</v>
      </c>
      <c r="N17" s="492">
        <v>358.4</v>
      </c>
    </row>
    <row r="18" spans="1:14" ht="14.45" customHeight="1" x14ac:dyDescent="0.2">
      <c r="A18" s="486" t="s">
        <v>517</v>
      </c>
      <c r="B18" s="487" t="s">
        <v>518</v>
      </c>
      <c r="C18" s="488" t="s">
        <v>528</v>
      </c>
      <c r="D18" s="489" t="s">
        <v>529</v>
      </c>
      <c r="E18" s="490">
        <v>50113001</v>
      </c>
      <c r="F18" s="489" t="s">
        <v>531</v>
      </c>
      <c r="G18" s="488" t="s">
        <v>532</v>
      </c>
      <c r="H18" s="488">
        <v>202878</v>
      </c>
      <c r="I18" s="488">
        <v>202878</v>
      </c>
      <c r="J18" s="488" t="s">
        <v>555</v>
      </c>
      <c r="K18" s="488" t="s">
        <v>556</v>
      </c>
      <c r="L18" s="491">
        <v>46.419999999999995</v>
      </c>
      <c r="M18" s="491">
        <v>6</v>
      </c>
      <c r="N18" s="492">
        <v>278.52</v>
      </c>
    </row>
    <row r="19" spans="1:14" ht="14.45" customHeight="1" x14ac:dyDescent="0.2">
      <c r="A19" s="486" t="s">
        <v>517</v>
      </c>
      <c r="B19" s="487" t="s">
        <v>518</v>
      </c>
      <c r="C19" s="488" t="s">
        <v>528</v>
      </c>
      <c r="D19" s="489" t="s">
        <v>529</v>
      </c>
      <c r="E19" s="490">
        <v>50113001</v>
      </c>
      <c r="F19" s="489" t="s">
        <v>531</v>
      </c>
      <c r="G19" s="488" t="s">
        <v>532</v>
      </c>
      <c r="H19" s="488">
        <v>397412</v>
      </c>
      <c r="I19" s="488">
        <v>0</v>
      </c>
      <c r="J19" s="488" t="s">
        <v>557</v>
      </c>
      <c r="K19" s="488" t="s">
        <v>558</v>
      </c>
      <c r="L19" s="491">
        <v>206.99</v>
      </c>
      <c r="M19" s="491">
        <v>10</v>
      </c>
      <c r="N19" s="492">
        <v>2069.9</v>
      </c>
    </row>
    <row r="20" spans="1:14" ht="14.45" customHeight="1" x14ac:dyDescent="0.2">
      <c r="A20" s="486" t="s">
        <v>517</v>
      </c>
      <c r="B20" s="487" t="s">
        <v>518</v>
      </c>
      <c r="C20" s="488" t="s">
        <v>528</v>
      </c>
      <c r="D20" s="489" t="s">
        <v>529</v>
      </c>
      <c r="E20" s="490">
        <v>50113001</v>
      </c>
      <c r="F20" s="489" t="s">
        <v>531</v>
      </c>
      <c r="G20" s="488" t="s">
        <v>532</v>
      </c>
      <c r="H20" s="488">
        <v>501582</v>
      </c>
      <c r="I20" s="488">
        <v>0</v>
      </c>
      <c r="J20" s="488" t="s">
        <v>559</v>
      </c>
      <c r="K20" s="488" t="s">
        <v>271</v>
      </c>
      <c r="L20" s="491">
        <v>619.88724013810952</v>
      </c>
      <c r="M20" s="491">
        <v>1</v>
      </c>
      <c r="N20" s="492">
        <v>619.88724013810952</v>
      </c>
    </row>
    <row r="21" spans="1:14" ht="14.45" customHeight="1" x14ac:dyDescent="0.2">
      <c r="A21" s="486" t="s">
        <v>517</v>
      </c>
      <c r="B21" s="487" t="s">
        <v>518</v>
      </c>
      <c r="C21" s="488" t="s">
        <v>528</v>
      </c>
      <c r="D21" s="489" t="s">
        <v>529</v>
      </c>
      <c r="E21" s="490">
        <v>50113001</v>
      </c>
      <c r="F21" s="489" t="s">
        <v>531</v>
      </c>
      <c r="G21" s="488" t="s">
        <v>532</v>
      </c>
      <c r="H21" s="488">
        <v>900873</v>
      </c>
      <c r="I21" s="488">
        <v>0</v>
      </c>
      <c r="J21" s="488" t="s">
        <v>560</v>
      </c>
      <c r="K21" s="488" t="s">
        <v>271</v>
      </c>
      <c r="L21" s="491">
        <v>62.692292411463427</v>
      </c>
      <c r="M21" s="491">
        <v>4</v>
      </c>
      <c r="N21" s="492">
        <v>250.76916964585371</v>
      </c>
    </row>
    <row r="22" spans="1:14" ht="14.45" customHeight="1" x14ac:dyDescent="0.2">
      <c r="A22" s="486" t="s">
        <v>517</v>
      </c>
      <c r="B22" s="487" t="s">
        <v>518</v>
      </c>
      <c r="C22" s="488" t="s">
        <v>528</v>
      </c>
      <c r="D22" s="489" t="s">
        <v>529</v>
      </c>
      <c r="E22" s="490">
        <v>50113001</v>
      </c>
      <c r="F22" s="489" t="s">
        <v>531</v>
      </c>
      <c r="G22" s="488" t="s">
        <v>532</v>
      </c>
      <c r="H22" s="488">
        <v>185512</v>
      </c>
      <c r="I22" s="488">
        <v>185512</v>
      </c>
      <c r="J22" s="488" t="s">
        <v>561</v>
      </c>
      <c r="K22" s="488" t="s">
        <v>562</v>
      </c>
      <c r="L22" s="491">
        <v>73.73</v>
      </c>
      <c r="M22" s="491">
        <v>1</v>
      </c>
      <c r="N22" s="492">
        <v>73.73</v>
      </c>
    </row>
    <row r="23" spans="1:14" ht="14.45" customHeight="1" x14ac:dyDescent="0.2">
      <c r="A23" s="486" t="s">
        <v>517</v>
      </c>
      <c r="B23" s="487" t="s">
        <v>518</v>
      </c>
      <c r="C23" s="488" t="s">
        <v>528</v>
      </c>
      <c r="D23" s="489" t="s">
        <v>529</v>
      </c>
      <c r="E23" s="490">
        <v>50113001</v>
      </c>
      <c r="F23" s="489" t="s">
        <v>531</v>
      </c>
      <c r="G23" s="488" t="s">
        <v>532</v>
      </c>
      <c r="H23" s="488">
        <v>116593</v>
      </c>
      <c r="I23" s="488">
        <v>16593</v>
      </c>
      <c r="J23" s="488" t="s">
        <v>563</v>
      </c>
      <c r="K23" s="488" t="s">
        <v>564</v>
      </c>
      <c r="L23" s="491">
        <v>140.07000000000002</v>
      </c>
      <c r="M23" s="491">
        <v>10</v>
      </c>
      <c r="N23" s="492">
        <v>1400.7000000000003</v>
      </c>
    </row>
    <row r="24" spans="1:14" ht="14.45" customHeight="1" x14ac:dyDescent="0.2">
      <c r="A24" s="486" t="s">
        <v>517</v>
      </c>
      <c r="B24" s="487" t="s">
        <v>518</v>
      </c>
      <c r="C24" s="488" t="s">
        <v>528</v>
      </c>
      <c r="D24" s="489" t="s">
        <v>529</v>
      </c>
      <c r="E24" s="490">
        <v>50113001</v>
      </c>
      <c r="F24" s="489" t="s">
        <v>531</v>
      </c>
      <c r="G24" s="488" t="s">
        <v>532</v>
      </c>
      <c r="H24" s="488">
        <v>207820</v>
      </c>
      <c r="I24" s="488">
        <v>207820</v>
      </c>
      <c r="J24" s="488" t="s">
        <v>565</v>
      </c>
      <c r="K24" s="488" t="s">
        <v>566</v>
      </c>
      <c r="L24" s="491">
        <v>31.149999999999995</v>
      </c>
      <c r="M24" s="491">
        <v>3</v>
      </c>
      <c r="N24" s="492">
        <v>93.449999999999989</v>
      </c>
    </row>
    <row r="25" spans="1:14" ht="14.45" customHeight="1" thickBot="1" x14ac:dyDescent="0.25">
      <c r="A25" s="493" t="s">
        <v>517</v>
      </c>
      <c r="B25" s="494" t="s">
        <v>518</v>
      </c>
      <c r="C25" s="495" t="s">
        <v>528</v>
      </c>
      <c r="D25" s="496" t="s">
        <v>529</v>
      </c>
      <c r="E25" s="497">
        <v>50113001</v>
      </c>
      <c r="F25" s="496" t="s">
        <v>531</v>
      </c>
      <c r="G25" s="495" t="s">
        <v>532</v>
      </c>
      <c r="H25" s="495">
        <v>192160</v>
      </c>
      <c r="I25" s="495">
        <v>92160</v>
      </c>
      <c r="J25" s="495" t="s">
        <v>567</v>
      </c>
      <c r="K25" s="495" t="s">
        <v>568</v>
      </c>
      <c r="L25" s="498">
        <v>66.079999999999984</v>
      </c>
      <c r="M25" s="498">
        <v>30</v>
      </c>
      <c r="N25" s="499">
        <v>1982.3999999999996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10BCC4A1-76FD-4FAA-A31D-D71923958512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459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00" t="s">
        <v>143</v>
      </c>
      <c r="B4" s="501" t="s">
        <v>14</v>
      </c>
      <c r="C4" s="502" t="s">
        <v>2</v>
      </c>
      <c r="D4" s="501" t="s">
        <v>14</v>
      </c>
      <c r="E4" s="502" t="s">
        <v>2</v>
      </c>
      <c r="F4" s="503" t="s">
        <v>14</v>
      </c>
    </row>
    <row r="5" spans="1:6" ht="14.45" customHeight="1" thickBot="1" x14ac:dyDescent="0.25">
      <c r="A5" s="511" t="s">
        <v>569</v>
      </c>
      <c r="B5" s="477"/>
      <c r="C5" s="504">
        <v>0</v>
      </c>
      <c r="D5" s="477">
        <v>1687.4200000000003</v>
      </c>
      <c r="E5" s="504">
        <v>1</v>
      </c>
      <c r="F5" s="478">
        <v>1687.4200000000003</v>
      </c>
    </row>
    <row r="6" spans="1:6" ht="14.45" customHeight="1" thickBot="1" x14ac:dyDescent="0.25">
      <c r="A6" s="507" t="s">
        <v>3</v>
      </c>
      <c r="B6" s="508"/>
      <c r="C6" s="509">
        <v>0</v>
      </c>
      <c r="D6" s="508">
        <v>1687.4200000000003</v>
      </c>
      <c r="E6" s="509">
        <v>1</v>
      </c>
      <c r="F6" s="510">
        <v>1687.4200000000003</v>
      </c>
    </row>
    <row r="7" spans="1:6" ht="14.45" customHeight="1" thickBot="1" x14ac:dyDescent="0.25"/>
    <row r="8" spans="1:6" ht="14.45" customHeight="1" x14ac:dyDescent="0.2">
      <c r="A8" s="517" t="s">
        <v>570</v>
      </c>
      <c r="B8" s="484"/>
      <c r="C8" s="505">
        <v>0</v>
      </c>
      <c r="D8" s="484">
        <v>1202.1400000000001</v>
      </c>
      <c r="E8" s="505">
        <v>1</v>
      </c>
      <c r="F8" s="485">
        <v>1202.1400000000001</v>
      </c>
    </row>
    <row r="9" spans="1:6" ht="14.45" customHeight="1" thickBot="1" x14ac:dyDescent="0.25">
      <c r="A9" s="518" t="s">
        <v>571</v>
      </c>
      <c r="B9" s="514"/>
      <c r="C9" s="515">
        <v>0</v>
      </c>
      <c r="D9" s="514">
        <v>485.28</v>
      </c>
      <c r="E9" s="515">
        <v>1</v>
      </c>
      <c r="F9" s="516">
        <v>485.28</v>
      </c>
    </row>
    <row r="10" spans="1:6" ht="14.45" customHeight="1" thickBot="1" x14ac:dyDescent="0.25">
      <c r="A10" s="507" t="s">
        <v>3</v>
      </c>
      <c r="B10" s="508"/>
      <c r="C10" s="509">
        <v>0</v>
      </c>
      <c r="D10" s="508">
        <v>1687.42</v>
      </c>
      <c r="E10" s="509">
        <v>1</v>
      </c>
      <c r="F10" s="510">
        <v>1687.42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90673467-5DEA-475B-A6AA-CDA27982BEB8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2020-06-22T14:14:19Z</dcterms:modified>
</cp:coreProperties>
</file>